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P:\Prod\Webpub\oe0115\Kommunalekonomisk utjämning\2022-2023_utfall_rev_jan\Utvalda tabeller och diagram\"/>
    </mc:Choice>
  </mc:AlternateContent>
  <xr:revisionPtr revIDLastSave="0" documentId="13_ncr:1_{B4A5351A-169E-4FA1-A0A4-7394B3CDD710}" xr6:coauthVersionLast="47" xr6:coauthVersionMax="47" xr10:uidLastSave="{00000000-0000-0000-0000-000000000000}"/>
  <bookViews>
    <workbookView xWindow="780" yWindow="780" windowWidth="43200" windowHeight="12675" xr2:uid="{00000000-000D-0000-FFFF-FFFF00000000}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6.1" sheetId="10" r:id="rId8"/>
    <sheet name="Tabell 7 " sheetId="20" r:id="rId9"/>
    <sheet name="Tabell 8 " sheetId="11" r:id="rId10"/>
    <sheet name="Tabell 9" sheetId="13" r:id="rId11"/>
    <sheet name="Tabell 10" sheetId="12" r:id="rId12"/>
    <sheet name="Tabell 11" sheetId="15" r:id="rId13"/>
    <sheet name="Tabell 12" sheetId="19" r:id="rId14"/>
    <sheet name="Tabell 13" sheetId="2" r:id="rId15"/>
    <sheet name="Tabell 14" sheetId="21" r:id="rId16"/>
    <sheet name="Tabell 15" sheetId="22" r:id="rId17"/>
    <sheet name="Tabell 16" sheetId="23" r:id="rId18"/>
  </sheets>
  <definedNames>
    <definedName name="_xlnm.Print_Titles" localSheetId="1">'Tabell 1'!$1:$8</definedName>
    <definedName name="_xlnm.Print_Titles" localSheetId="11">'Tabell 10'!$1:$8</definedName>
    <definedName name="_xlnm.Print_Titles" localSheetId="12">'Tabell 11'!$1:$7</definedName>
    <definedName name="_xlnm.Print_Titles" localSheetId="13">'Tabell 12'!$1:$6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7">'Tabell 6.1'!$2:$6</definedName>
    <definedName name="_xlnm.Print_Titles" localSheetId="9">'Tabell 8 '!$2:$6</definedName>
    <definedName name="_xlnm.Print_Titles" localSheetId="10">'Tabell 9'!$1:$8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2" i="16" l="1"/>
  <c r="I3" i="16"/>
  <c r="A33" i="2" l="1"/>
  <c r="A34" i="2"/>
  <c r="A2" i="4"/>
  <c r="A2" i="11"/>
  <c r="A2" i="20"/>
  <c r="A2" i="17"/>
  <c r="B6" i="13"/>
  <c r="A2" i="15"/>
  <c r="A1" i="2"/>
  <c r="A2" i="12"/>
  <c r="L6" i="12"/>
  <c r="K6" i="12"/>
  <c r="B4" i="9"/>
  <c r="B4" i="11"/>
  <c r="B4" i="20"/>
  <c r="B5" i="4"/>
  <c r="B5" i="8"/>
  <c r="C7" i="4"/>
  <c r="C8" i="4"/>
  <c r="A2" i="10"/>
  <c r="N6" i="12"/>
  <c r="A2" i="16"/>
  <c r="B4" i="16"/>
  <c r="I7" i="2"/>
  <c r="B5" i="15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E8" i="2"/>
  <c r="B8" i="2"/>
  <c r="B4" i="19"/>
  <c r="X6" i="12"/>
  <c r="V6" i="12"/>
  <c r="Z6" i="12"/>
  <c r="Y6" i="12"/>
  <c r="O6" i="12" s="1"/>
  <c r="U6" i="12"/>
  <c r="W6" i="12"/>
  <c r="B5" i="16"/>
  <c r="B5" i="7"/>
  <c r="A322" i="4"/>
  <c r="A5" i="6"/>
  <c r="S6" i="12" l="1"/>
  <c r="R6" i="12"/>
  <c r="P6" i="12"/>
  <c r="Q6" i="12"/>
  <c r="C4" i="4"/>
  <c r="B4" i="4"/>
  <c r="D8" i="4"/>
  <c r="D7" i="4"/>
  <c r="J7" i="4"/>
  <c r="I7" i="4"/>
  <c r="G5" i="4"/>
  <c r="A47" i="6"/>
  <c r="A46" i="6"/>
</calcChain>
</file>

<file path=xl/sharedStrings.xml><?xml version="1.0" encoding="utf-8"?>
<sst xmlns="http://schemas.openxmlformats.org/spreadsheetml/2006/main" count="4955" uniqueCount="739">
  <si>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</si>
  <si>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</si>
  <si>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</si>
  <si>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</si>
  <si>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</si>
  <si>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</si>
  <si>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</si>
  <si>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</si>
  <si>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</si>
  <si>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</si>
  <si>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</si>
  <si>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</si>
  <si>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</si>
  <si>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</si>
  <si>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</si>
  <si>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</si>
  <si>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</si>
  <si>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</si>
  <si>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</si>
  <si>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</si>
  <si>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</si>
  <si>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</si>
  <si>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Lands-</t>
  </si>
  <si>
    <t>Summa</t>
  </si>
  <si>
    <t>ting,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</si>
  <si>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</si>
  <si>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</si>
  <si>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</si>
  <si>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</si>
  <si>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</si>
  <si>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</si>
  <si>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</si>
  <si>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landsting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</si>
  <si>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</si>
  <si>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</si>
  <si>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</si>
  <si>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</si>
  <si>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ting</t>
    </r>
    <r>
      <rPr>
        <vertAlign val="superscript"/>
        <sz val="10"/>
        <rFont val="Arial"/>
        <family val="2"/>
      </rPr>
      <t>3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</si>
  <si>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</si>
  <si>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</si>
  <si>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Folkmängd</t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</si>
  <si>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</si>
  <si>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</si>
  <si>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</si>
  <si>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</si>
  <si>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</si>
  <si>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</si>
  <si>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</si>
  <si>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</si>
  <si>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</si>
  <si>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</si>
  <si>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</si>
  <si>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</si>
  <si>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</si>
  <si>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</si>
  <si>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</si>
  <si>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</si>
  <si>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</si>
  <si>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</si>
  <si>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</si>
  <si>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</si>
  <si>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</si>
  <si>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</si>
  <si>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</si>
  <si>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</si>
  <si>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</si>
  <si>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</si>
  <si>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</si>
  <si>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</si>
  <si>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</si>
  <si>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</si>
  <si>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</si>
  <si>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</si>
  <si>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</si>
  <si>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</si>
  <si>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</si>
  <si>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</si>
  <si>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</si>
  <si>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</si>
  <si>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</si>
  <si>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</si>
  <si>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</si>
  <si>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</si>
  <si>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</si>
  <si>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</si>
  <si>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Antal 16-18 år</t>
  </si>
  <si>
    <t>F</t>
  </si>
  <si>
    <t>Förra årets programvals-faktor</t>
  </si>
  <si>
    <t>Årets programvals-faktor</t>
  </si>
  <si>
    <t>Bygg- och anläggnings-programmet</t>
  </si>
  <si>
    <t>Estetiska programmet</t>
  </si>
  <si>
    <t>Barn-och fritids-programmet</t>
  </si>
  <si>
    <t>El- och energi-programmet</t>
  </si>
  <si>
    <t>Ekonomi-programmet</t>
  </si>
  <si>
    <t xml:space="preserve">Fordons- och transport-programmet </t>
  </si>
  <si>
    <t>Humanistiska programmet</t>
  </si>
  <si>
    <t>Naturbruksprogrammet</t>
  </si>
  <si>
    <t>Handels- och administrations-programmet</t>
  </si>
  <si>
    <t>Hotell- och turism-programmet</t>
  </si>
  <si>
    <t>Hantverks-programmet</t>
  </si>
  <si>
    <t>Industri-tekniska programmet</t>
  </si>
  <si>
    <t>Natur-vetenskaps-programmet</t>
  </si>
  <si>
    <t>Introduktions-programmet</t>
  </si>
  <si>
    <t>Restaurang- och livsmedels-programmet</t>
  </si>
  <si>
    <t>Teknik-programmet</t>
  </si>
  <si>
    <t>VVS- och fastighets-programmet</t>
  </si>
  <si>
    <t>Vård- och omsorgs-programmet</t>
  </si>
  <si>
    <t>Övriga program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</si>
  <si>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</si>
  <si>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</si>
  <si>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</si>
  <si>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</si>
  <si>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</si>
  <si>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</si>
  <si>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</si>
  <si>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</si>
  <si>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</si>
  <si>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</si>
  <si>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</si>
  <si>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</si>
  <si>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</si>
  <si>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</si>
  <si>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</si>
  <si>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</si>
  <si>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</si>
  <si>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</si>
  <si>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</si>
  <si>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</si>
  <si>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</si>
  <si>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</si>
  <si>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</si>
  <si>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</si>
  <si>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</si>
  <si>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</si>
  <si>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</si>
  <si>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</si>
  <si>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</si>
  <si>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</si>
  <si>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</si>
  <si>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</si>
  <si>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</si>
  <si>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</si>
  <si>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</si>
  <si>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</si>
  <si>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</si>
  <si>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</si>
  <si>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</si>
  <si>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</si>
  <si>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</si>
  <si>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</si>
  <si>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</si>
  <si>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</si>
  <si>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</si>
  <si>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</si>
  <si>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</si>
  <si>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</si>
  <si>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</si>
  <si>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</si>
  <si>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</si>
  <si>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</si>
  <si>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</si>
  <si>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</si>
  <si>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</si>
  <si>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</si>
  <si>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</si>
  <si>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</si>
  <si>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 xml:space="preserve">den 31 dec </t>
  </si>
  <si>
    <t>Index</t>
  </si>
  <si>
    <t>Tabell 6.1</t>
  </si>
  <si>
    <t>Underlag för beräkning av programvalsfaktorn</t>
  </si>
  <si>
    <r>
      <t xml:space="preserve">Län                                 </t>
    </r>
    <r>
      <rPr>
        <sz val="10"/>
        <color theme="1"/>
        <rFont val="Arial"/>
        <family val="2"/>
        <scheme val="minor"/>
      </rPr>
      <t xml:space="preserve"> Kommun</t>
    </r>
  </si>
  <si>
    <t>Antal elever i kommunen</t>
  </si>
  <si>
    <t>Budgeterad genomsnittskostnad i riket, kr per elev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</si>
  <si>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</si>
  <si>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</si>
  <si>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</si>
  <si>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</si>
  <si>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</si>
  <si>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</si>
  <si>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</si>
  <si>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</si>
  <si>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</si>
  <si>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t>Roten ur invånardistansen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</si>
  <si>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</si>
  <si>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</si>
  <si>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</si>
  <si>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</si>
  <si>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</si>
  <si>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</si>
  <si>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</si>
  <si>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</si>
  <si>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</si>
  <si>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</si>
  <si>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</si>
  <si>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</si>
  <si>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</si>
  <si>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</si>
  <si>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</si>
  <si>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</si>
  <si>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</si>
  <si>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</si>
  <si>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</si>
  <si>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</si>
  <si>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</si>
  <si>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</si>
  <si>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</si>
  <si>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</si>
  <si>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</si>
  <si>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</si>
  <si>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</si>
  <si>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</si>
  <si>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gym. utbild.</t>
  </si>
  <si>
    <t>i hushåll</t>
  </si>
  <si>
    <t>med låg</t>
  </si>
  <si>
    <t>disponibel</t>
  </si>
  <si>
    <t>inkomst</t>
  </si>
  <si>
    <t xml:space="preserve">med minst </t>
  </si>
  <si>
    <t>en förälder</t>
  </si>
  <si>
    <t xml:space="preserve">som varit i </t>
  </si>
  <si>
    <t>Sverige max 4 år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</si>
  <si>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</si>
  <si>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</si>
  <si>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</si>
  <si>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</si>
  <si>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</si>
  <si>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</si>
  <si>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</si>
  <si>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</si>
  <si>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</si>
  <si>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</si>
  <si>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</si>
  <si>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Samhälls-vetenskaps-programmet</t>
  </si>
  <si>
    <t>Tilläg/avdrag förvärvs-frekvens</t>
  </si>
  <si>
    <t>Gymnasial vuxenutb.</t>
  </si>
  <si>
    <t>SFI</t>
  </si>
  <si>
    <t>Grund-     läggande vuxenutb.</t>
  </si>
  <si>
    <t>A+B+C+D</t>
  </si>
  <si>
    <t>Antal 20-56 med grundnivå</t>
  </si>
  <si>
    <t>Antal 20-56 utan grundnivå</t>
  </si>
  <si>
    <t>Antal 20-64 med uppehålls-tillstånd&lt;5år</t>
  </si>
  <si>
    <t>IFO ersättning</t>
  </si>
  <si>
    <t>Lön tillägg/avdrag</t>
  </si>
  <si>
    <t>A+B</t>
  </si>
  <si>
    <t>Andel barn   0-19 år under inkomst-standard, %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</si>
  <si>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</si>
  <si>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</si>
  <si>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</si>
  <si>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</si>
  <si>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</si>
  <si>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</si>
  <si>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</si>
  <si>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</si>
  <si>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</si>
  <si>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</si>
  <si>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</si>
  <si>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</si>
  <si>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</si>
  <si>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</si>
  <si>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</si>
  <si>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</si>
  <si>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</si>
  <si>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</si>
  <si>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</si>
  <si>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</si>
  <si>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Pendlings-avstånd</t>
  </si>
  <si>
    <t>Kostnad per person</t>
  </si>
  <si>
    <t xml:space="preserve">B </t>
  </si>
  <si>
    <t xml:space="preserve">A </t>
  </si>
  <si>
    <t xml:space="preserve">D+E </t>
  </si>
  <si>
    <t>F+G+H</t>
  </si>
  <si>
    <t>Log(Tätort)</t>
  </si>
  <si>
    <t>Intercept</t>
  </si>
  <si>
    <t>Konstanter:</t>
  </si>
  <si>
    <t>Tätort i kvadrat</t>
  </si>
  <si>
    <t>Regression</t>
  </si>
  <si>
    <t xml:space="preserve">    För kommunerna i Södermanlands län fattar regeringen särskilda beslut om varje kommuns andel.</t>
  </si>
  <si>
    <r>
      <t>Kommuens andel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</si>
  <si>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3) Inom respektive län sker fördelningen mellan kommunerna antingen efter kommunernas andel av de totala kollektivtrafikkostnaderna i länet, eller med lika stora belopp per invånare.</t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</si>
  <si>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</si>
  <si>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</si>
  <si>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</si>
  <si>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</si>
  <si>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</si>
  <si>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</si>
  <si>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</si>
  <si>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</si>
  <si>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</si>
  <si>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</si>
  <si>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</si>
  <si>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</si>
  <si>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</si>
  <si>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</si>
  <si>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</si>
  <si>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Befolkningsminskning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</si>
  <si>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</si>
  <si>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</si>
  <si>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</si>
  <si>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</si>
  <si>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</si>
  <si>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</si>
  <si>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</si>
  <si>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</si>
  <si>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</si>
  <si>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</si>
  <si>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Förvärvs-arbetande/studerande 20-64 år</t>
  </si>
  <si>
    <t>Befolkning 20-64 år</t>
  </si>
  <si>
    <t>Andel barn med utländsk bakgrund av barn 7-15 år</t>
  </si>
  <si>
    <t>2022</t>
  </si>
  <si>
    <t>utfall</t>
  </si>
  <si>
    <t>2003</t>
  </si>
  <si>
    <t>1</t>
  </si>
  <si>
    <t>95</t>
  </si>
  <si>
    <t>85</t>
  </si>
  <si>
    <t>0</t>
  </si>
  <si>
    <t>90</t>
  </si>
  <si>
    <t>115</t>
  </si>
  <si>
    <t>1,043</t>
  </si>
  <si>
    <t>1,038</t>
  </si>
  <si>
    <t>nej</t>
  </si>
  <si>
    <t>Kommun 2022_utfall_16JAN23_1044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</si>
  <si>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</si>
  <si>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</si>
  <si>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</si>
  <si>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</si>
  <si>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</si>
  <si>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</si>
  <si>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</si>
  <si>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</si>
  <si>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</si>
  <si>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</si>
  <si>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</si>
  <si>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</si>
  <si>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</si>
  <si>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</si>
  <si>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</si>
  <si>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</si>
  <si>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</si>
  <si>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</si>
  <si>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</si>
  <si>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</si>
  <si>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</si>
  <si>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</si>
  <si>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</si>
  <si>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</si>
  <si>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</si>
  <si>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</si>
  <si>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</si>
  <si>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</si>
  <si>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</si>
  <si>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</si>
  <si>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</si>
  <si>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</si>
  <si>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</si>
  <si>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</si>
  <si>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</si>
  <si>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</si>
  <si>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</si>
  <si>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</si>
  <si>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</si>
  <si>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</si>
  <si>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</si>
  <si>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</si>
  <si>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</si>
  <si>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</si>
  <si>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</si>
  <si>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</si>
  <si>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</si>
  <si>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</si>
  <si>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</si>
  <si>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</si>
  <si>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</si>
  <si>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</si>
  <si>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</si>
  <si>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</si>
  <si>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</si>
  <si>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</si>
  <si>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</si>
  <si>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</si>
  <si>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</si>
  <si>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</si>
  <si>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</si>
  <si>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</si>
  <si>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</si>
  <si>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</si>
  <si>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</si>
  <si>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</si>
  <si>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</si>
  <si>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</si>
  <si>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</si>
  <si>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</si>
  <si>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</si>
  <si>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</si>
  <si>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</si>
  <si>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</si>
  <si>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</si>
  <si>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</si>
  <si>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</si>
  <si>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</si>
  <si>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</si>
  <si>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</si>
  <si>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</si>
  <si>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</si>
  <si>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</si>
  <si>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</si>
  <si>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</si>
  <si>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</si>
  <si>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</si>
  <si>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</si>
  <si>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</si>
  <si>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</si>
  <si>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</si>
  <si>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</si>
  <si>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</si>
  <si>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</si>
  <si>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</si>
  <si>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</si>
  <si>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</si>
  <si>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</si>
  <si>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</si>
  <si>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</si>
  <si>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</si>
  <si>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</si>
  <si>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</si>
  <si>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</si>
  <si>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</si>
  <si>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</si>
  <si>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</si>
  <si>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</si>
  <si>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</si>
  <si>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</si>
  <si>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</si>
  <si>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</si>
  <si>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</si>
  <si>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</si>
  <si>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</si>
  <si>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</si>
  <si>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</si>
  <si>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</si>
  <si>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</si>
  <si>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</si>
  <si>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</si>
  <si>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</si>
  <si>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</si>
  <si>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</si>
  <si>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</si>
  <si>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</si>
  <si>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</si>
  <si>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</si>
  <si>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</si>
  <si>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</si>
  <si>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</si>
  <si>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</si>
  <si>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</si>
  <si>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</si>
  <si>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</si>
  <si>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</si>
  <si>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</si>
  <si>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</si>
  <si>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</si>
  <si>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</si>
  <si>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</si>
  <si>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</si>
  <si>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</si>
  <si>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</si>
  <si>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</si>
  <si>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</si>
  <si>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</si>
  <si>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</si>
  <si>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</si>
  <si>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</si>
  <si>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</si>
  <si>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</si>
  <si>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</si>
  <si>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</si>
  <si>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</si>
  <si>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</si>
  <si>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</si>
  <si>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</si>
  <si>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</si>
  <si>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</si>
  <si>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</si>
  <si>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</si>
  <si>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</si>
  <si>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</si>
  <si>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</si>
  <si>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</si>
  <si>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</si>
  <si>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</si>
  <si>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</si>
  <si>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</si>
  <si>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</si>
  <si>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</si>
  <si>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</si>
  <si>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</si>
  <si>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</si>
  <si>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</si>
  <si>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</si>
  <si>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</si>
  <si>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</si>
  <si>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</si>
  <si>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</si>
  <si>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</si>
  <si>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</si>
  <si>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</si>
  <si>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</si>
  <si>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</si>
  <si>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</si>
  <si>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</si>
  <si>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</si>
  <si>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</si>
  <si>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</si>
  <si>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</si>
  <si>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</si>
  <si>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</si>
  <si>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</si>
  <si>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</si>
  <si>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</si>
  <si>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</si>
  <si>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</si>
  <si>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</si>
  <si>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</si>
  <si>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</si>
  <si>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</si>
  <si>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</si>
  <si>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</si>
  <si>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</si>
  <si>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</si>
  <si>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</si>
  <si>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</si>
  <si>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</si>
  <si>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</si>
  <si>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</si>
  <si>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</si>
  <si>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</si>
  <si>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</si>
  <si>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</si>
  <si>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</si>
  <si>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</si>
  <si>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</si>
  <si>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</si>
  <si>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</si>
  <si>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</si>
  <si>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</si>
  <si>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</si>
  <si>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</si>
  <si>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</si>
  <si>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</si>
  <si>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</si>
  <si>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</si>
  <si>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</si>
  <si>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</si>
  <si>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</si>
  <si>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</si>
  <si>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</si>
  <si>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</si>
  <si>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</si>
  <si>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</si>
  <si>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</si>
  <si>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</si>
  <si>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</si>
  <si>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</si>
  <si>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</si>
  <si>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</si>
  <si>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</si>
  <si>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</si>
  <si>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</si>
  <si>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</si>
  <si>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</si>
  <si>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</si>
  <si>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</si>
  <si>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</si>
  <si>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</si>
  <si>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</si>
  <si>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</si>
  <si>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</si>
  <si>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</si>
  <si>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</si>
  <si>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</si>
  <si>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</si>
  <si>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</si>
  <si>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</si>
  <si>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</si>
  <si>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</si>
  <si>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</si>
  <si>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</si>
  <si>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</si>
  <si>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</si>
  <si>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</si>
  <si>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</si>
  <si>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</si>
  <si>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</si>
  <si>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</si>
  <si>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</si>
  <si>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</si>
  <si>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</si>
  <si>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</si>
  <si>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</si>
  <si>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</si>
  <si>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</si>
  <si>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</si>
  <si>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</si>
  <si>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</si>
  <si>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</si>
  <si>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</si>
  <si>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</si>
  <si>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</si>
  <si>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</si>
  <si>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</si>
  <si>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</si>
  <si>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</si>
  <si>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</si>
  <si>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</si>
  <si>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</si>
  <si>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</si>
  <si>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</si>
  <si>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</si>
  <si>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</si>
  <si>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</si>
  <si>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</si>
  <si>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</si>
  <si>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</si>
  <si>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</si>
  <si>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</si>
  <si>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</si>
  <si>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</si>
  <si>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</si>
  <si>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</si>
  <si>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</si>
  <si>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</si>
  <si>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</si>
  <si>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</si>
  <si>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</si>
  <si>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</si>
  <si>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</si>
  <si>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</si>
  <si>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</si>
  <si>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</si>
  <si>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</si>
  <si>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</si>
  <si>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r>
      <t xml:space="preserve">Stockholms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</si>
  <si>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</si>
  <si>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Södermanlands
</t>
    </r>
    <r>
      <rPr>
        <sz val="10"/>
        <rFont val="Arial"/>
        <family val="2"/>
      </rPr>
      <t>Eskilstuna</t>
    </r>
  </si>
  <si>
    <r>
      <t xml:space="preserve">Östergötlands
</t>
    </r>
    <r>
      <rPr>
        <sz val="10"/>
        <rFont val="Arial"/>
        <family val="2"/>
      </rPr>
      <t>Boxholm</t>
    </r>
  </si>
  <si>
    <r>
      <t xml:space="preserve">Jönköpings
</t>
    </r>
    <r>
      <rPr>
        <sz val="10"/>
        <rFont val="Arial"/>
        <family val="2"/>
      </rPr>
      <t>Aneby</t>
    </r>
  </si>
  <si>
    <r>
      <t xml:space="preserve">Kronobergs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</si>
  <si>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</si>
  <si>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</si>
  <si>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Gotlands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</si>
  <si>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</si>
  <si>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</si>
  <si>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</si>
  <si>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Hallands
</t>
    </r>
    <r>
      <rPr>
        <sz val="10"/>
        <rFont val="Arial"/>
        <family val="2"/>
      </rPr>
      <t>Falkenberg</t>
    </r>
  </si>
  <si>
    <r>
      <t xml:space="preserve">Västra Götalands
</t>
    </r>
    <r>
      <rPr>
        <sz val="10"/>
        <rFont val="Arial"/>
        <family val="2"/>
      </rPr>
      <t>Ale</t>
    </r>
  </si>
  <si>
    <r>
      <t xml:space="preserve">Värmlands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</si>
  <si>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</si>
  <si>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Västmanlands
</t>
    </r>
    <r>
      <rPr>
        <sz val="10"/>
        <rFont val="Arial"/>
        <family val="2"/>
      </rPr>
      <t>Arboga</t>
    </r>
  </si>
  <si>
    <r>
      <t xml:space="preserve">Dalarnas
</t>
    </r>
    <r>
      <rPr>
        <sz val="10"/>
        <rFont val="Arial"/>
        <family val="2"/>
      </rPr>
      <t>Avesta</t>
    </r>
  </si>
  <si>
    <r>
      <t xml:space="preserve">Gävleborgs
</t>
    </r>
    <r>
      <rPr>
        <sz val="10"/>
        <rFont val="Arial"/>
        <family val="2"/>
      </rPr>
      <t>Bollnäs</t>
    </r>
  </si>
  <si>
    <r>
      <t xml:space="preserve">Västernorrlands
</t>
    </r>
    <r>
      <rPr>
        <sz val="10"/>
        <rFont val="Arial"/>
        <family val="2"/>
      </rPr>
      <t>Härnösand</t>
    </r>
  </si>
  <si>
    <r>
      <t xml:space="preserve">Jämtlands
</t>
    </r>
    <r>
      <rPr>
        <sz val="10"/>
        <rFont val="Arial"/>
        <family val="2"/>
      </rPr>
      <t>Berg</t>
    </r>
  </si>
  <si>
    <r>
      <t xml:space="preserve">Västerbottens
</t>
    </r>
    <r>
      <rPr>
        <sz val="10"/>
        <rFont val="Arial"/>
        <family val="2"/>
      </rPr>
      <t>Bjurholm</t>
    </r>
  </si>
  <si>
    <r>
      <t xml:space="preserve">Norrbottens
</t>
    </r>
    <r>
      <rPr>
        <sz val="10"/>
        <rFont val="Arial"/>
        <family val="2"/>
      </rPr>
      <t>Arjeplog</t>
    </r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</si>
  <si>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</si>
  <si>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</si>
  <si>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</si>
  <si>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</si>
  <si>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</si>
  <si>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</si>
  <si>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</si>
  <si>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</si>
  <si>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</si>
  <si>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</si>
  <si>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</si>
  <si>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</si>
  <si>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D.</t>
  </si>
  <si>
    <t>Folkmängd året före utjämningsåret</t>
  </si>
  <si>
    <t>F.</t>
  </si>
  <si>
    <r>
      <t>Regleringspost</t>
    </r>
    <r>
      <rPr>
        <sz val="10"/>
        <rFont val="Arial"/>
        <family val="2"/>
      </rPr>
      <t>, kr per inv (C / D)</t>
    </r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</si>
  <si>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</si>
  <si>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</si>
  <si>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</si>
  <si>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</si>
  <si>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</si>
  <si>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</si>
  <si>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 xml:space="preserve">Tabell 16    Kommunalekonomisk utjämning för kommuner och regioner </t>
  </si>
  <si>
    <t>Utjäm-</t>
  </si>
  <si>
    <t>Regler-</t>
  </si>
  <si>
    <t>Kommunal-</t>
  </si>
  <si>
    <t>nings-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</si>
  <si>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</si>
  <si>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</si>
  <si>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</si>
  <si>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</si>
  <si>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</si>
  <si>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</si>
  <si>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</si>
  <si>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</si>
  <si>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</si>
  <si>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</si>
  <si>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</si>
  <si>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</si>
  <si>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</si>
  <si>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</si>
  <si>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</si>
  <si>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</si>
  <si>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</si>
  <si>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</si>
  <si>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</si>
  <si>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</si>
  <si>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</si>
  <si>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</si>
  <si>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</si>
  <si>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</si>
  <si>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</si>
  <si>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</si>
  <si>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</si>
  <si>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</si>
  <si>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</si>
  <si>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</si>
  <si>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</si>
  <si>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</si>
  <si>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</si>
  <si>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>Frågor: offentlig.ekonomi@scb.se</t>
  </si>
  <si>
    <t>Offentlig ekonomi</t>
  </si>
  <si>
    <t>utjämningsåren 2006–2022, hela riket, miljoner kronor</t>
  </si>
  <si>
    <t>Tabell 15 Regleringspost åren 2018-2022</t>
  </si>
  <si>
    <t>Tabell 14</t>
  </si>
  <si>
    <t>Införandebidrag åren 2020 - 2023 samt strukturbidrag</t>
  </si>
  <si>
    <t>Tabell 15</t>
  </si>
  <si>
    <t>Tabell 16</t>
  </si>
  <si>
    <t>Regleringspost åren 2018 - 2022</t>
  </si>
  <si>
    <t>Kommunalekonomisk utjämning, översikt åren 2006 - 2022</t>
  </si>
  <si>
    <t>Roten ur tätorts-befolkningen 2020</t>
  </si>
  <si>
    <t>1) Exklusive kommun utanför region.</t>
  </si>
  <si>
    <t>(Tabell 13)</t>
  </si>
  <si>
    <t>1) För Stockholms kommun gäller att 60 procent av den beräknade kollektivtrafikkostnaden för länet tillfaller regionen</t>
  </si>
  <si>
    <t>Avdelningen för ekonomisk statistik och analys</t>
  </si>
  <si>
    <t>B+C</t>
  </si>
  <si>
    <t>Korrigerat utfall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</si>
</sst>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</numFmts>
  <fonts count="40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b/>
      <sz val="10"/>
      <name val="Arial"/>
      <family val="2"/>
      <scheme val="minor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</cellStyleXfs>
  <cellXfs count="421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0" fontId="1" fillId="0" borderId="0" xfId="3" quotePrefix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68" fontId="1" fillId="0" borderId="0" xfId="3" applyNumberFormat="1" applyFont="1" applyBorder="1"/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14" fontId="1" fillId="0" borderId="0" xfId="3" quotePrefix="1" applyNumberFormat="1" applyFont="1" applyFill="1" applyAlignment="1">
      <alignment horizontal="right"/>
    </xf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0" fontId="0" fillId="0" borderId="1" xfId="0" applyBorder="1" applyAlignment="1">
      <alignment horizontal="left" vertical="top" wrapText="1"/>
    </xf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1" xfId="0" applyBorder="1" applyAlignment="1">
      <alignment horizontal="left"/>
    </xf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14" fontId="1" fillId="0" borderId="0" xfId="3" quotePrefix="1" applyNumberFormat="1" applyFont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168" fontId="1" fillId="0" borderId="1" xfId="3" applyNumberFormat="1" applyFont="1" applyBorder="1" applyAlignment="1">
      <alignment horizontal="right"/>
    </xf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3" xfId="2" applyNumberFormat="1" applyFont="1" applyBorder="1" applyAlignment="1">
      <alignment horizontal="right"/>
    </xf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168" fontId="1" fillId="0" borderId="5" xfId="3" applyNumberFormat="1" applyFont="1" applyBorder="1" applyAlignment="1"/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16" fillId="0" borderId="0" xfId="0" applyFont="1" applyBorder="1"/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27" fillId="0" borderId="4" xfId="0" applyFont="1" applyBorder="1" applyAlignment="1">
      <alignment wrapText="1"/>
    </xf>
    <xf numFmtId="3" fontId="27" fillId="0" borderId="0" xfId="0" applyNumberFormat="1" applyFont="1"/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5" fillId="0" borderId="0" xfId="2" applyFont="1" applyFill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2" fontId="0" fillId="0" borderId="0" xfId="0" applyNumberFormat="1"/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176" fontId="0" fillId="0" borderId="0" xfId="0" applyNumberFormat="1" applyBorder="1"/>
    <xf numFmtId="10" fontId="0" fillId="0" borderId="0" xfId="0" applyNumberFormat="1" applyBorder="1"/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right" wrapText="1"/>
    </xf>
    <xf numFmtId="2" fontId="1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3" fontId="9" fillId="0" borderId="2" xfId="3" applyNumberFormat="1" applyFont="1" applyBorder="1"/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35" fillId="0" borderId="0" xfId="0" applyNumberFormat="1" applyFont="1" applyFill="1"/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0" fontId="0" fillId="0" borderId="1" xfId="0" applyFill="1" applyBorder="1" applyAlignment="1">
      <alignment horizontal="right" vertical="top" wrapText="1"/>
    </xf>
    <xf numFmtId="172" fontId="1" fillId="0" borderId="0" xfId="2" applyNumberFormat="1" applyFont="1" applyFill="1" applyBorder="1"/>
    <xf numFmtId="10" fontId="1" fillId="0" borderId="0" xfId="2" applyNumberFormat="1" applyFont="1" applyFill="1" applyBorder="1"/>
    <xf numFmtId="3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0" fontId="0" fillId="0" borderId="1" xfId="0" applyBorder="1" applyAlignment="1">
      <alignment horizontal="right" wrapText="1"/>
    </xf>
    <xf numFmtId="0" fontId="8" fillId="0" borderId="0" xfId="5" applyFont="1"/>
    <xf numFmtId="0" fontId="1" fillId="0" borderId="2" xfId="5" applyBorder="1"/>
    <xf numFmtId="0" fontId="1" fillId="0" borderId="0" xfId="5" applyAlignment="1">
      <alignment horizontal="right" wrapText="1"/>
    </xf>
    <xf numFmtId="0" fontId="1" fillId="0" borderId="0" xfId="5" applyAlignment="1">
      <alignment horizontal="right"/>
    </xf>
    <xf numFmtId="0" fontId="1" fillId="0" borderId="0" xfId="5"/>
    <xf numFmtId="167" fontId="9" fillId="0" borderId="0" xfId="3" applyNumberFormat="1" applyFont="1"/>
    <xf numFmtId="167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5" applyFont="1" applyAlignment="1">
      <alignment wrapText="1"/>
    </xf>
    <xf numFmtId="3" fontId="1" fillId="0" borderId="0" xfId="5" applyNumberFormat="1" applyAlignment="1">
      <alignment wrapText="1"/>
    </xf>
    <xf numFmtId="3" fontId="1" fillId="0" borderId="0" xfId="5" applyNumberFormat="1"/>
    <xf numFmtId="0" fontId="9" fillId="0" borderId="0" xfId="5" applyFont="1" applyAlignment="1">
      <alignment horizontal="left" wrapText="1"/>
    </xf>
    <xf numFmtId="3" fontId="1" fillId="0" borderId="2" xfId="5" applyNumberFormat="1" applyBorder="1" applyAlignment="1">
      <alignment wrapText="1"/>
    </xf>
    <xf numFmtId="3" fontId="1" fillId="0" borderId="2" xfId="5" applyNumberFormat="1" applyBorder="1"/>
    <xf numFmtId="0" fontId="7" fillId="0" borderId="0" xfId="5" applyFont="1"/>
    <xf numFmtId="0" fontId="23" fillId="0" borderId="0" xfId="5" applyFont="1"/>
    <xf numFmtId="167" fontId="8" fillId="0" borderId="0" xfId="0" applyNumberFormat="1" applyFont="1"/>
    <xf numFmtId="0" fontId="4" fillId="0" borderId="3" xfId="2" applyBorder="1"/>
    <xf numFmtId="0" fontId="4" fillId="0" borderId="4" xfId="2" applyBorder="1"/>
    <xf numFmtId="0" fontId="4" fillId="0" borderId="1" xfId="2" applyBorder="1"/>
    <xf numFmtId="0" fontId="4" fillId="0" borderId="1" xfId="2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0" fontId="1" fillId="3" borderId="0" xfId="2" applyFont="1" applyFill="1"/>
    <xf numFmtId="0" fontId="1" fillId="3" borderId="0" xfId="2" applyFont="1" applyFill="1" applyAlignment="1">
      <alignment wrapText="1"/>
    </xf>
    <xf numFmtId="3" fontId="1" fillId="3" borderId="0" xfId="2" applyNumberFormat="1" applyFont="1" applyFill="1"/>
    <xf numFmtId="0" fontId="1" fillId="3" borderId="12" xfId="2" applyFont="1" applyFill="1" applyBorder="1"/>
    <xf numFmtId="4" fontId="1" fillId="3" borderId="12" xfId="2" applyNumberFormat="1" applyFont="1" applyFill="1" applyBorder="1"/>
    <xf numFmtId="0" fontId="36" fillId="3" borderId="0" xfId="2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0" fontId="8" fillId="0" borderId="0" xfId="6" applyFont="1"/>
    <xf numFmtId="0" fontId="23" fillId="0" borderId="0" xfId="0" applyFont="1"/>
    <xf numFmtId="0" fontId="23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6" fillId="0" borderId="0" xfId="0" applyFont="1"/>
    <xf numFmtId="49" fontId="1" fillId="0" borderId="0" xfId="0" quotePrefix="1" applyNumberFormat="1" applyFont="1" applyAlignment="1">
      <alignment horizontal="left" wrapText="1"/>
    </xf>
    <xf numFmtId="3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left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/>
    <xf numFmtId="3" fontId="17" fillId="0" borderId="0" xfId="0" applyNumberFormat="1" applyFont="1" applyAlignment="1">
      <alignment horizontal="right"/>
    </xf>
    <xf numFmtId="0" fontId="1" fillId="0" borderId="0" xfId="0" quotePrefix="1" applyFont="1"/>
    <xf numFmtId="49" fontId="36" fillId="0" borderId="0" xfId="0" quotePrefix="1" applyNumberFormat="1" applyFont="1" applyAlignment="1">
      <alignment horizontal="left"/>
    </xf>
    <xf numFmtId="3" fontId="0" fillId="0" borderId="0" xfId="0" quotePrefix="1" applyNumberFormat="1"/>
    <xf numFmtId="0" fontId="7" fillId="0" borderId="0" xfId="6" applyFont="1"/>
    <xf numFmtId="0" fontId="7" fillId="0" borderId="0" xfId="0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6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0" fillId="0" borderId="0" xfId="0" applyBorder="1" applyAlignment="1">
      <alignment horizontal="center" wrapText="1"/>
    </xf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167" fontId="1" fillId="0" borderId="4" xfId="3" applyNumberFormat="1" applyFont="1" applyBorder="1" applyAlignment="1">
      <alignment horizontal="center"/>
    </xf>
    <xf numFmtId="0" fontId="1" fillId="0" borderId="4" xfId="5" applyBorder="1" applyAlignment="1">
      <alignment horizontal="center"/>
    </xf>
    <xf numFmtId="0" fontId="1" fillId="0" borderId="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</cellXfs>
  <cellStyles count="7">
    <cellStyle name="Normal" xfId="0" builtinId="0" customBuiltin="1"/>
    <cellStyle name="Normal 2" xfId="2" xr:uid="{00000000-0005-0000-0000-000001000000}"/>
    <cellStyle name="Normal 3" xfId="5" xr:uid="{042E3869-FA5C-4C40-A5E5-133B2FAED6CC}"/>
    <cellStyle name="Normal 5" xfId="1" xr:uid="{00000000-0005-0000-0000-000002000000}"/>
    <cellStyle name="Normal_Blad1" xfId="6" xr:uid="{6A0165C2-6048-492C-BEB3-E286CCF108D2}"/>
    <cellStyle name="Normal_Landsting 2005_dec" xfId="4" xr:uid="{00000000-0005-0000-0000-000003000000}"/>
    <cellStyle name="Normal_Tabell 2_1" xfId="3" xr:uid="{00000000-0005-0000-0000-000004000000}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0"/>
  <sheetViews>
    <sheetView showGridLines="0" tabSelected="1" zoomScaleNormal="100" workbookViewId="0">
      <selection activeCell="A6" sqref="A6"/>
    </sheetView>
  </sheetViews>
  <sheetFormatPr defaultColWidth="0" defaultRowHeight="12.75" zeroHeight="1" x14ac:dyDescent="0.2"/>
  <cols>
    <col min="1" max="1" width="10.140625" customWidth="1"/>
    <col min="2" max="2" width="37.140625" customWidth="1"/>
    <col min="3" max="6" width="9.140625" customWidth="1"/>
    <col min="7" max="12" width="9.140625" hidden="1" customWidth="1"/>
  </cols>
  <sheetData>
    <row r="1" spans="1:3" x14ac:dyDescent="0.2">
      <c r="A1" s="1" t="s">
        <v>736</v>
      </c>
      <c r="B1" s="1"/>
      <c r="C1" s="1"/>
    </row>
    <row r="2" spans="1:3" x14ac:dyDescent="0.2">
      <c r="A2" s="1" t="s">
        <v>723</v>
      </c>
      <c r="B2" s="1"/>
      <c r="C2" s="1"/>
    </row>
    <row r="3" spans="1:3" x14ac:dyDescent="0.2"/>
    <row r="4" spans="1:3" ht="26.25" x14ac:dyDescent="0.4">
      <c r="A4" s="95" t="s">
        <v>115</v>
      </c>
      <c r="B4" s="96"/>
    </row>
    <row r="5" spans="1:3" ht="18.75" x14ac:dyDescent="0.3">
      <c r="A5" s="97" t="str">
        <f>"Utjämningsår "&amp;C31&amp;""</f>
        <v>Utjämningsår 2022</v>
      </c>
      <c r="B5" s="96"/>
    </row>
    <row r="6" spans="1:3" ht="18.75" x14ac:dyDescent="0.3">
      <c r="A6" s="97" t="s">
        <v>738</v>
      </c>
      <c r="B6" s="96"/>
    </row>
    <row r="7" spans="1:3" ht="18.75" x14ac:dyDescent="0.3">
      <c r="A7" s="97"/>
      <c r="B7" s="96"/>
    </row>
    <row r="8" spans="1:3" x14ac:dyDescent="0.2"/>
    <row r="9" spans="1:3" s="3" customFormat="1" ht="15.75" x14ac:dyDescent="0.25">
      <c r="A9" s="2" t="s">
        <v>0</v>
      </c>
    </row>
    <row r="10" spans="1:3" ht="15.75" customHeight="1" x14ac:dyDescent="0.25">
      <c r="A10" s="98" t="s">
        <v>1</v>
      </c>
      <c r="B10" s="98" t="s">
        <v>115</v>
      </c>
    </row>
    <row r="11" spans="1:3" ht="15" x14ac:dyDescent="0.25">
      <c r="A11" s="98" t="s">
        <v>2</v>
      </c>
      <c r="B11" s="98" t="s">
        <v>124</v>
      </c>
    </row>
    <row r="12" spans="1:3" ht="15" x14ac:dyDescent="0.25">
      <c r="A12" s="98" t="s">
        <v>4</v>
      </c>
      <c r="B12" s="98" t="s">
        <v>125</v>
      </c>
    </row>
    <row r="13" spans="1:3" ht="15" x14ac:dyDescent="0.25">
      <c r="A13" s="98" t="s">
        <v>116</v>
      </c>
      <c r="B13" s="98" t="s">
        <v>126</v>
      </c>
    </row>
    <row r="14" spans="1:3" ht="15" x14ac:dyDescent="0.25">
      <c r="A14" s="98" t="s">
        <v>117</v>
      </c>
      <c r="B14" s="98" t="s">
        <v>127</v>
      </c>
    </row>
    <row r="15" spans="1:3" ht="15" x14ac:dyDescent="0.25">
      <c r="A15" s="98" t="s">
        <v>118</v>
      </c>
      <c r="B15" s="98" t="s">
        <v>128</v>
      </c>
    </row>
    <row r="16" spans="1:3" ht="15" x14ac:dyDescent="0.25">
      <c r="A16" s="98" t="s">
        <v>168</v>
      </c>
      <c r="B16" s="98" t="s">
        <v>169</v>
      </c>
    </row>
    <row r="17" spans="1:12" ht="15" x14ac:dyDescent="0.25">
      <c r="A17" s="98" t="s">
        <v>119</v>
      </c>
      <c r="B17" s="98" t="s">
        <v>288</v>
      </c>
    </row>
    <row r="18" spans="1:12" ht="15" x14ac:dyDescent="0.25">
      <c r="A18" s="98" t="s">
        <v>120</v>
      </c>
      <c r="B18" s="98" t="s">
        <v>129</v>
      </c>
    </row>
    <row r="19" spans="1:12" ht="15" x14ac:dyDescent="0.25">
      <c r="A19" s="98" t="s">
        <v>121</v>
      </c>
      <c r="B19" s="98" t="s">
        <v>130</v>
      </c>
    </row>
    <row r="20" spans="1:12" ht="15" x14ac:dyDescent="0.25">
      <c r="A20" s="98" t="s">
        <v>122</v>
      </c>
      <c r="B20" s="98" t="s">
        <v>297</v>
      </c>
    </row>
    <row r="21" spans="1:12" ht="15" x14ac:dyDescent="0.25">
      <c r="A21" s="98" t="s">
        <v>123</v>
      </c>
      <c r="B21" s="98" t="s">
        <v>192</v>
      </c>
    </row>
    <row r="22" spans="1:12" ht="15" x14ac:dyDescent="0.25">
      <c r="A22" s="98" t="s">
        <v>283</v>
      </c>
      <c r="B22" s="98" t="s">
        <v>132</v>
      </c>
    </row>
    <row r="23" spans="1:12" ht="15" x14ac:dyDescent="0.25">
      <c r="A23" s="98" t="s">
        <v>131</v>
      </c>
      <c r="B23" s="98" t="s">
        <v>3</v>
      </c>
    </row>
    <row r="24" spans="1:12" ht="15" x14ac:dyDescent="0.25">
      <c r="A24" s="385" t="s">
        <v>726</v>
      </c>
      <c r="B24" s="386" t="s">
        <v>727</v>
      </c>
      <c r="C24" s="387"/>
      <c r="D24" s="387"/>
    </row>
    <row r="25" spans="1:12" ht="15" x14ac:dyDescent="0.25">
      <c r="A25" s="385" t="s">
        <v>728</v>
      </c>
      <c r="B25" s="386" t="s">
        <v>730</v>
      </c>
      <c r="C25" s="387"/>
      <c r="D25" s="387"/>
    </row>
    <row r="26" spans="1:12" ht="15" x14ac:dyDescent="0.25">
      <c r="A26" s="385" t="s">
        <v>729</v>
      </c>
      <c r="B26" s="386" t="s">
        <v>731</v>
      </c>
      <c r="C26" s="387"/>
      <c r="D26" s="387"/>
    </row>
    <row r="27" spans="1:12" ht="15" x14ac:dyDescent="0.25">
      <c r="A27" s="98"/>
      <c r="B27" s="98"/>
    </row>
    <row r="28" spans="1:12" ht="15" x14ac:dyDescent="0.25">
      <c r="A28" s="98" t="s">
        <v>722</v>
      </c>
      <c r="B28" s="98"/>
    </row>
    <row r="29" spans="1:12" x14ac:dyDescent="0.2"/>
    <row r="30" spans="1:12" ht="15.75" hidden="1" x14ac:dyDescent="0.25">
      <c r="A30" s="2" t="s">
        <v>70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8" hidden="1" customHeight="1" x14ac:dyDescent="0.2">
      <c r="A31" t="s">
        <v>5</v>
      </c>
      <c r="C31" s="22" t="s">
        <v>307</v>
      </c>
    </row>
    <row r="32" spans="1:12" hidden="1" x14ac:dyDescent="0.2">
      <c r="A32" t="s">
        <v>49</v>
      </c>
      <c r="C32" s="22" t="s">
        <v>308</v>
      </c>
    </row>
    <row r="33" spans="1:3" hidden="1" x14ac:dyDescent="0.2">
      <c r="A33" t="s">
        <v>7</v>
      </c>
      <c r="C33" s="22" t="s">
        <v>309</v>
      </c>
    </row>
    <row r="34" spans="1:3" ht="19.5" hidden="1" customHeight="1" x14ac:dyDescent="0.2">
      <c r="A34" t="s">
        <v>6</v>
      </c>
      <c r="C34" s="22" t="s">
        <v>310</v>
      </c>
    </row>
    <row r="35" spans="1:3" hidden="1" x14ac:dyDescent="0.2">
      <c r="A35" t="s">
        <v>8</v>
      </c>
      <c r="C35" s="22" t="s">
        <v>310</v>
      </c>
    </row>
    <row r="36" spans="1:3" ht="19.5" hidden="1" customHeight="1" x14ac:dyDescent="0.2">
      <c r="A36" t="s">
        <v>9</v>
      </c>
      <c r="C36" s="22" t="s">
        <v>311</v>
      </c>
    </row>
    <row r="37" spans="1:3" hidden="1" x14ac:dyDescent="0.2">
      <c r="A37" t="s">
        <v>10</v>
      </c>
      <c r="C37" s="22" t="s">
        <v>312</v>
      </c>
    </row>
    <row r="38" spans="1:3" hidden="1" x14ac:dyDescent="0.2">
      <c r="A38" t="s">
        <v>11</v>
      </c>
      <c r="C38" s="22" t="s">
        <v>313</v>
      </c>
    </row>
    <row r="39" spans="1:3" ht="19.5" hidden="1" customHeight="1" x14ac:dyDescent="0.2">
      <c r="A39" t="s">
        <v>14</v>
      </c>
      <c r="C39" s="22" t="s">
        <v>314</v>
      </c>
    </row>
    <row r="40" spans="1:3" hidden="1" x14ac:dyDescent="0.2">
      <c r="A40" t="s">
        <v>12</v>
      </c>
      <c r="C40" s="22" t="s">
        <v>312</v>
      </c>
    </row>
    <row r="41" spans="1:3" hidden="1" x14ac:dyDescent="0.2">
      <c r="A41" t="s">
        <v>13</v>
      </c>
      <c r="C41" s="22" t="s">
        <v>313</v>
      </c>
    </row>
    <row r="42" spans="1:3" ht="19.5" hidden="1" customHeight="1" x14ac:dyDescent="0.2">
      <c r="A42" t="s">
        <v>15</v>
      </c>
      <c r="C42" s="22" t="s">
        <v>315</v>
      </c>
    </row>
    <row r="43" spans="1:3" hidden="1" x14ac:dyDescent="0.2">
      <c r="A43" t="s">
        <v>16</v>
      </c>
      <c r="C43" s="22" t="s">
        <v>313</v>
      </c>
    </row>
    <row r="44" spans="1:3" ht="19.5" hidden="1" customHeight="1" x14ac:dyDescent="0.2">
      <c r="A44" t="s">
        <v>18</v>
      </c>
      <c r="C44" s="22" t="s">
        <v>315</v>
      </c>
    </row>
    <row r="45" spans="1:3" hidden="1" x14ac:dyDescent="0.2">
      <c r="A45" t="s">
        <v>17</v>
      </c>
      <c r="C45" s="22" t="s">
        <v>313</v>
      </c>
    </row>
    <row r="46" spans="1:3" ht="19.5" hidden="1" customHeight="1" x14ac:dyDescent="0.2">
      <c r="A46" t="str">
        <f>"Uppräkningsfaktor för skatteunderlaget "&amp;C31</f>
        <v>Uppräkningsfaktor för skatteunderlaget 2022</v>
      </c>
      <c r="C46" s="22" t="s">
        <v>316</v>
      </c>
    </row>
    <row r="47" spans="1:3" hidden="1" x14ac:dyDescent="0.2">
      <c r="A47" t="str">
        <f>"Uppräkningsfaktor för skatteunderlaget "&amp;C31+1</f>
        <v>Uppräkningsfaktor för skatteunderlaget 2023</v>
      </c>
      <c r="C47" s="22" t="s">
        <v>317</v>
      </c>
    </row>
    <row r="48" spans="1:3" ht="19.5" hidden="1" customHeight="1" x14ac:dyDescent="0.2">
      <c r="A48" t="s">
        <v>133</v>
      </c>
      <c r="C48" s="22" t="s">
        <v>318</v>
      </c>
    </row>
    <row r="49" spans="1:3" hidden="1" x14ac:dyDescent="0.2">
      <c r="A49" t="s">
        <v>134</v>
      </c>
      <c r="C49" s="22" t="s">
        <v>318</v>
      </c>
    </row>
    <row r="50" spans="1:3" hidden="1" x14ac:dyDescent="0.2">
      <c r="C50" s="22" t="s">
        <v>319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345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4.25" zeroHeight="1" x14ac:dyDescent="0.2"/>
  <cols>
    <col min="1" max="1" width="17.5703125" customWidth="1"/>
    <col min="2" max="2" width="11.5703125" customWidth="1"/>
    <col min="3" max="3" width="9.85546875" customWidth="1"/>
    <col min="4" max="4" width="10.5703125" style="64" customWidth="1"/>
    <col min="5" max="5" width="12.5703125" customWidth="1"/>
    <col min="6" max="6" width="10.42578125" customWidth="1"/>
    <col min="7" max="7" width="11.140625" customWidth="1"/>
    <col min="8" max="8" width="10.85546875" style="71" customWidth="1"/>
    <col min="9" max="9" width="11.42578125" style="71" customWidth="1"/>
    <col min="10" max="10" width="12.5703125" customWidth="1"/>
    <col min="11" max="11" width="11.28515625" customWidth="1"/>
    <col min="12" max="12" width="8.28515625" customWidth="1"/>
    <col min="13" max="13" width="7" style="64" customWidth="1"/>
    <col min="14" max="15" width="9.140625" hidden="1" customWidth="1"/>
    <col min="16" max="21" width="0" hidden="1" customWidth="1"/>
    <col min="22" max="16384" width="9.140625" hidden="1"/>
  </cols>
  <sheetData>
    <row r="1" spans="1:14" x14ac:dyDescent="0.2"/>
    <row r="2" spans="1:14" ht="16.5" thickBot="1" x14ac:dyDescent="0.3">
      <c r="A2" s="69" t="str">
        <f>"Tabell 8  Individ och familjeomsorg, utjämningsåret "&amp;Innehåll!C31</f>
        <v>Tabell 8  Individ och familjeomsorg, utjämningsåret 2022</v>
      </c>
      <c r="B2" s="68"/>
      <c r="C2" s="68"/>
      <c r="D2" s="68"/>
      <c r="E2" s="68"/>
      <c r="G2" s="69" t="s">
        <v>274</v>
      </c>
      <c r="H2" s="70"/>
      <c r="I2" s="70"/>
      <c r="J2" s="68"/>
      <c r="K2" s="68"/>
      <c r="L2" s="68"/>
    </row>
    <row r="3" spans="1:14" s="64" customFormat="1" ht="14.25" customHeight="1" x14ac:dyDescent="0.2">
      <c r="A3" t="s">
        <v>19</v>
      </c>
      <c r="B3"/>
      <c r="C3"/>
      <c r="D3" s="72"/>
      <c r="G3" s="403"/>
      <c r="H3" s="403"/>
      <c r="I3" s="403"/>
      <c r="J3" s="403"/>
      <c r="K3" s="403"/>
      <c r="L3" s="403"/>
      <c r="M3" s="73"/>
    </row>
    <row r="4" spans="1:14" s="64" customFormat="1" ht="63" customHeight="1" x14ac:dyDescent="0.2">
      <c r="A4" s="3" t="s">
        <v>46</v>
      </c>
      <c r="B4" s="268" t="str">
        <f>"Folkmängd 31/12 -"&amp;Innehåll!C31-2</f>
        <v>Folkmängd 31/12 -2020</v>
      </c>
      <c r="C4" s="268" t="s">
        <v>74</v>
      </c>
      <c r="D4" s="268" t="s">
        <v>240</v>
      </c>
      <c r="E4" s="268" t="s">
        <v>241</v>
      </c>
      <c r="F4" s="317"/>
      <c r="G4" s="83" t="s">
        <v>243</v>
      </c>
      <c r="H4" s="83" t="s">
        <v>282</v>
      </c>
      <c r="I4" s="83" t="s">
        <v>732</v>
      </c>
      <c r="J4" s="84" t="s">
        <v>109</v>
      </c>
      <c r="K4" s="84" t="s">
        <v>244</v>
      </c>
      <c r="L4" s="84" t="s">
        <v>245</v>
      </c>
      <c r="M4" s="91"/>
    </row>
    <row r="5" spans="1:14" s="72" customFormat="1" ht="15.75" customHeight="1" x14ac:dyDescent="0.2">
      <c r="B5" s="183"/>
      <c r="C5" s="72" t="s">
        <v>242</v>
      </c>
      <c r="D5" s="273" t="s">
        <v>75</v>
      </c>
      <c r="E5" s="76" t="s">
        <v>76</v>
      </c>
      <c r="F5" s="183" t="s">
        <v>281</v>
      </c>
      <c r="G5" s="318">
        <v>488.71</v>
      </c>
      <c r="H5" s="319"/>
      <c r="I5" s="319"/>
      <c r="J5" s="291"/>
      <c r="K5" s="291"/>
      <c r="L5" s="291"/>
      <c r="M5" s="183"/>
    </row>
    <row r="6" spans="1:14" s="72" customFormat="1" ht="15.75" customHeight="1" x14ac:dyDescent="0.2">
      <c r="A6" s="400"/>
      <c r="B6" s="400"/>
      <c r="C6" s="94"/>
      <c r="D6" s="400"/>
      <c r="E6" s="400"/>
      <c r="F6" s="272" t="s">
        <v>272</v>
      </c>
      <c r="G6" s="320">
        <v>11523.54</v>
      </c>
      <c r="H6" s="320">
        <v>26610.39</v>
      </c>
      <c r="I6" s="320">
        <v>2.6</v>
      </c>
      <c r="J6" s="320">
        <v>2797.15</v>
      </c>
      <c r="K6" s="320">
        <v>17.29</v>
      </c>
      <c r="L6" s="320">
        <v>-495.53</v>
      </c>
      <c r="M6" s="76"/>
    </row>
    <row r="7" spans="1:14" ht="18.75" customHeight="1" x14ac:dyDescent="0.2">
      <c r="A7" s="17" t="s">
        <v>321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12.75" x14ac:dyDescent="0.2">
      <c r="A8" s="110" t="s">
        <v>322</v>
      </c>
      <c r="B8" s="110">
        <v>94847</v>
      </c>
      <c r="C8" s="110">
        <v>6429</v>
      </c>
      <c r="D8" s="110">
        <v>6333.1625800148804</v>
      </c>
      <c r="E8" s="110">
        <v>96.079972730222593</v>
      </c>
      <c r="F8" s="110"/>
      <c r="G8" s="284">
        <v>12.418495631792</v>
      </c>
      <c r="H8" s="284">
        <v>3.4576685752404197</v>
      </c>
      <c r="I8" s="110">
        <v>305</v>
      </c>
      <c r="J8" s="133">
        <v>38.143536432359497</v>
      </c>
      <c r="K8" s="133">
        <v>22.4279959512101</v>
      </c>
      <c r="L8" s="133">
        <v>1.1610517795069599</v>
      </c>
      <c r="M8" s="194"/>
      <c r="N8" s="110"/>
    </row>
    <row r="9" spans="1:14" ht="12.75" x14ac:dyDescent="0.2">
      <c r="A9" s="110" t="s">
        <v>323</v>
      </c>
      <c r="B9" s="110">
        <v>32712</v>
      </c>
      <c r="C9" s="110">
        <v>2411</v>
      </c>
      <c r="D9" s="110">
        <v>2350.9191897739902</v>
      </c>
      <c r="E9" s="110">
        <v>59.754832834242102</v>
      </c>
      <c r="F9" s="110"/>
      <c r="G9" s="284">
        <v>4.0714770413933499</v>
      </c>
      <c r="H9" s="284">
        <v>0.68170093595696102</v>
      </c>
      <c r="I9" s="110">
        <v>181</v>
      </c>
      <c r="J9" s="133">
        <v>3.7539740767913901</v>
      </c>
      <c r="K9" s="133">
        <v>10.176239674175701</v>
      </c>
      <c r="L9" s="133">
        <v>0.84024979070259498</v>
      </c>
      <c r="M9" s="194"/>
      <c r="N9" s="110"/>
    </row>
    <row r="10" spans="1:14" ht="12.75" x14ac:dyDescent="0.2">
      <c r="A10" s="110" t="s">
        <v>324</v>
      </c>
      <c r="B10" s="110">
        <v>28879</v>
      </c>
      <c r="C10" s="110">
        <v>2792</v>
      </c>
      <c r="D10" s="110">
        <v>2753.7138921221499</v>
      </c>
      <c r="E10" s="110">
        <v>37.877840935965502</v>
      </c>
      <c r="F10" s="110"/>
      <c r="G10" s="284">
        <v>4.4805037539355803</v>
      </c>
      <c r="H10" s="284">
        <v>1.64417871859093</v>
      </c>
      <c r="I10" s="110">
        <v>155</v>
      </c>
      <c r="J10" s="133">
        <v>3.2618857993697801</v>
      </c>
      <c r="K10" s="133">
        <v>15.9660957742486</v>
      </c>
      <c r="L10" s="133">
        <v>0.45596985176634197</v>
      </c>
      <c r="M10" s="194"/>
      <c r="N10" s="110"/>
    </row>
    <row r="11" spans="1:14" ht="12.75" x14ac:dyDescent="0.2">
      <c r="A11" s="110" t="s">
        <v>325</v>
      </c>
      <c r="B11" s="110">
        <v>93690</v>
      </c>
      <c r="C11" s="110">
        <v>5150</v>
      </c>
      <c r="D11" s="110">
        <v>5056.9902797203104</v>
      </c>
      <c r="E11" s="110">
        <v>92.535431529735604</v>
      </c>
      <c r="F11" s="110"/>
      <c r="G11" s="284">
        <v>7.946557219578219</v>
      </c>
      <c r="H11" s="284">
        <v>3.29849771391248</v>
      </c>
      <c r="I11" s="110">
        <v>301</v>
      </c>
      <c r="J11" s="133">
        <v>22.372718539865499</v>
      </c>
      <c r="K11" s="133">
        <v>21.543996417896398</v>
      </c>
      <c r="L11" s="133">
        <v>0.88716920476664995</v>
      </c>
      <c r="M11" s="194"/>
      <c r="N11" s="110"/>
    </row>
    <row r="12" spans="1:14" ht="12.75" x14ac:dyDescent="0.2">
      <c r="A12" s="110" t="s">
        <v>326</v>
      </c>
      <c r="B12" s="110">
        <v>113234</v>
      </c>
      <c r="C12" s="110">
        <v>4758</v>
      </c>
      <c r="D12" s="110">
        <v>4665.0152259017104</v>
      </c>
      <c r="E12" s="110">
        <v>92.757737933285796</v>
      </c>
      <c r="F12" s="110"/>
      <c r="G12" s="284">
        <v>7.73389911710355</v>
      </c>
      <c r="H12" s="284">
        <v>2.2752144147812601</v>
      </c>
      <c r="I12" s="110">
        <v>335</v>
      </c>
      <c r="J12" s="133">
        <v>20.572442905841001</v>
      </c>
      <c r="K12" s="133">
        <v>18.195926197568902</v>
      </c>
      <c r="L12" s="133">
        <v>0.92394095777436691</v>
      </c>
      <c r="M12" s="194"/>
      <c r="N12" s="110"/>
    </row>
    <row r="13" spans="1:14" ht="12.75" x14ac:dyDescent="0.2">
      <c r="A13" s="110" t="s">
        <v>327</v>
      </c>
      <c r="B13" s="110">
        <v>81274</v>
      </c>
      <c r="C13" s="110">
        <v>4591</v>
      </c>
      <c r="D13" s="110">
        <v>4501.9206417698097</v>
      </c>
      <c r="E13" s="110">
        <v>89.249625858605697</v>
      </c>
      <c r="F13" s="110"/>
      <c r="G13" s="284">
        <v>8.5107464051623403</v>
      </c>
      <c r="H13" s="284">
        <v>2.5713869463869496</v>
      </c>
      <c r="I13" s="110">
        <v>285</v>
      </c>
      <c r="J13" s="133">
        <v>13.137042596648399</v>
      </c>
      <c r="K13" s="133">
        <v>20.507166191340499</v>
      </c>
      <c r="L13" s="133">
        <v>0.83674948926010106</v>
      </c>
      <c r="M13" s="194"/>
      <c r="N13" s="110"/>
    </row>
    <row r="14" spans="1:14" ht="12.75" x14ac:dyDescent="0.2">
      <c r="A14" s="110" t="s">
        <v>328</v>
      </c>
      <c r="B14" s="110">
        <v>48005</v>
      </c>
      <c r="C14" s="110">
        <v>3157</v>
      </c>
      <c r="D14" s="110">
        <v>3100.0673988056301</v>
      </c>
      <c r="E14" s="110">
        <v>56.494583538980201</v>
      </c>
      <c r="F14" s="110"/>
      <c r="G14" s="284">
        <v>4.56815390912812</v>
      </c>
      <c r="H14" s="284">
        <v>1.1630269172168599</v>
      </c>
      <c r="I14" s="110">
        <v>218</v>
      </c>
      <c r="J14" s="133">
        <v>13.327778356421199</v>
      </c>
      <c r="K14" s="133">
        <v>13.214372577100701</v>
      </c>
      <c r="L14" s="133">
        <v>0.91738770289462102</v>
      </c>
      <c r="M14" s="194"/>
      <c r="N14" s="110"/>
    </row>
    <row r="15" spans="1:14" ht="12.75" x14ac:dyDescent="0.2">
      <c r="A15" s="110" t="s">
        <v>329</v>
      </c>
      <c r="B15" s="110">
        <v>106505</v>
      </c>
      <c r="C15" s="110">
        <v>3828</v>
      </c>
      <c r="D15" s="110">
        <v>3732.2682021437599</v>
      </c>
      <c r="E15" s="110">
        <v>95.273997255620301</v>
      </c>
      <c r="F15" s="110"/>
      <c r="G15" s="284">
        <v>5.0080371494909803</v>
      </c>
      <c r="H15" s="284">
        <v>1.3441550858344</v>
      </c>
      <c r="I15" s="110">
        <v>325</v>
      </c>
      <c r="J15" s="133">
        <v>17.9108962020562</v>
      </c>
      <c r="K15" s="133">
        <v>13.190605448044399</v>
      </c>
      <c r="L15" s="133">
        <v>0.84237632873299695</v>
      </c>
      <c r="M15" s="194"/>
      <c r="N15" s="110"/>
    </row>
    <row r="16" spans="1:14" ht="12.75" x14ac:dyDescent="0.2">
      <c r="A16" s="110" t="s">
        <v>330</v>
      </c>
      <c r="B16" s="110">
        <v>63673</v>
      </c>
      <c r="C16" s="110">
        <v>4347</v>
      </c>
      <c r="D16" s="110">
        <v>4283.5723436716198</v>
      </c>
      <c r="E16" s="110">
        <v>63.382301171983798</v>
      </c>
      <c r="F16" s="110"/>
      <c r="G16" s="284">
        <v>9.0023351316531102</v>
      </c>
      <c r="H16" s="284">
        <v>2.62202208018594</v>
      </c>
      <c r="I16" s="110">
        <v>206</v>
      </c>
      <c r="J16" s="133">
        <v>6.9856925227333404</v>
      </c>
      <c r="K16" s="133">
        <v>28.3428300004297</v>
      </c>
      <c r="L16" s="133">
        <v>1.4038563397894899</v>
      </c>
      <c r="M16" s="194"/>
      <c r="N16" s="110"/>
    </row>
    <row r="17" spans="1:14" ht="12.75" x14ac:dyDescent="0.2">
      <c r="A17" s="110" t="s">
        <v>331</v>
      </c>
      <c r="B17" s="110">
        <v>11222</v>
      </c>
      <c r="C17" s="110">
        <v>2766</v>
      </c>
      <c r="D17" s="110">
        <v>2750.4589405670699</v>
      </c>
      <c r="E17" s="110">
        <v>15.9668634653538</v>
      </c>
      <c r="F17" s="110"/>
      <c r="G17" s="284">
        <v>3.1849203769905703</v>
      </c>
      <c r="H17" s="284">
        <v>2.4685035337498702</v>
      </c>
      <c r="I17" s="110">
        <v>96</v>
      </c>
      <c r="J17" s="133">
        <v>6.3535911602209891</v>
      </c>
      <c r="K17" s="133">
        <v>15.5749335358907</v>
      </c>
      <c r="L17" s="133">
        <v>0.54280705189443101</v>
      </c>
      <c r="M17" s="194"/>
      <c r="N17" s="110"/>
    </row>
    <row r="18" spans="1:14" ht="12.75" x14ac:dyDescent="0.2">
      <c r="A18" s="110" t="s">
        <v>332</v>
      </c>
      <c r="B18" s="110">
        <v>28811</v>
      </c>
      <c r="C18" s="110">
        <v>4276</v>
      </c>
      <c r="D18" s="110">
        <v>4247.3783740559902</v>
      </c>
      <c r="E18" s="110">
        <v>28.710052617383699</v>
      </c>
      <c r="F18" s="110"/>
      <c r="G18" s="284">
        <v>8.4500393391030695</v>
      </c>
      <c r="H18" s="284">
        <v>3.12098087970505</v>
      </c>
      <c r="I18" s="110">
        <v>153</v>
      </c>
      <c r="J18" s="133">
        <v>9.5137273957863293</v>
      </c>
      <c r="K18" s="133">
        <v>26.272735082036899</v>
      </c>
      <c r="L18" s="133">
        <v>0.848184626258777</v>
      </c>
      <c r="M18" s="194"/>
      <c r="N18" s="110"/>
    </row>
    <row r="19" spans="1:14" ht="12.75" x14ac:dyDescent="0.2">
      <c r="A19" s="110" t="s">
        <v>333</v>
      </c>
      <c r="B19" s="110">
        <v>16959</v>
      </c>
      <c r="C19" s="110">
        <v>3443</v>
      </c>
      <c r="D19" s="110">
        <v>3417.9204519579398</v>
      </c>
      <c r="E19" s="110">
        <v>25.279843782200199</v>
      </c>
      <c r="F19" s="110"/>
      <c r="G19" s="284">
        <v>5.3209459459459501</v>
      </c>
      <c r="H19" s="284">
        <v>2.2459250356794103</v>
      </c>
      <c r="I19" s="110">
        <v>130</v>
      </c>
      <c r="J19" s="133">
        <v>15.5551624506162</v>
      </c>
      <c r="K19" s="133">
        <v>15.8321282994804</v>
      </c>
      <c r="L19" s="133">
        <v>0.56837592443787899</v>
      </c>
      <c r="M19" s="194"/>
      <c r="N19" s="110"/>
    </row>
    <row r="20" spans="1:14" ht="12.75" x14ac:dyDescent="0.2">
      <c r="A20" s="110" t="s">
        <v>334</v>
      </c>
      <c r="B20" s="110">
        <v>49537</v>
      </c>
      <c r="C20" s="110">
        <v>4946</v>
      </c>
      <c r="D20" s="110">
        <v>4849.4413514848902</v>
      </c>
      <c r="E20" s="110">
        <v>96.435485183993407</v>
      </c>
      <c r="F20" s="110"/>
      <c r="G20" s="284">
        <v>9.7376140808344189</v>
      </c>
      <c r="H20" s="284">
        <v>3.04490690032859</v>
      </c>
      <c r="I20" s="110">
        <v>210</v>
      </c>
      <c r="J20" s="133">
        <v>20.368613359710899</v>
      </c>
      <c r="K20" s="133">
        <v>21.143034586568401</v>
      </c>
      <c r="L20" s="133">
        <v>2.1147709905013903</v>
      </c>
      <c r="M20" s="194"/>
      <c r="N20" s="110"/>
    </row>
    <row r="21" spans="1:14" ht="12.75" x14ac:dyDescent="0.2">
      <c r="A21" s="110" t="s">
        <v>335</v>
      </c>
      <c r="B21" s="110">
        <v>73990</v>
      </c>
      <c r="C21" s="110">
        <v>3856</v>
      </c>
      <c r="D21" s="110">
        <v>3761.5390572612</v>
      </c>
      <c r="E21" s="110">
        <v>94.957379232468497</v>
      </c>
      <c r="F21" s="110"/>
      <c r="G21" s="284">
        <v>5.8914409310948601</v>
      </c>
      <c r="H21" s="284">
        <v>1.5885301489016699</v>
      </c>
      <c r="I21" s="110">
        <v>272</v>
      </c>
      <c r="J21" s="133">
        <v>15.6088660629815</v>
      </c>
      <c r="K21" s="133">
        <v>16.6824167532979</v>
      </c>
      <c r="L21" s="133">
        <v>0.85020489462740101</v>
      </c>
      <c r="M21" s="194"/>
      <c r="N21" s="110"/>
    </row>
    <row r="22" spans="1:14" ht="12.75" x14ac:dyDescent="0.2">
      <c r="A22" s="110" t="s">
        <v>336</v>
      </c>
      <c r="B22" s="110">
        <v>83162</v>
      </c>
      <c r="C22" s="110">
        <v>4031</v>
      </c>
      <c r="D22" s="110">
        <v>3956.6623841476098</v>
      </c>
      <c r="E22" s="110">
        <v>74.692892514563695</v>
      </c>
      <c r="F22" s="110"/>
      <c r="G22" s="284">
        <v>5.1363177381353093</v>
      </c>
      <c r="H22" s="284">
        <v>1.70013010302753</v>
      </c>
      <c r="I22" s="110">
        <v>288</v>
      </c>
      <c r="J22" s="133">
        <v>22.384021548303302</v>
      </c>
      <c r="K22" s="133">
        <v>15.6705534971584</v>
      </c>
      <c r="L22" s="133">
        <v>1.0563765697005001</v>
      </c>
      <c r="M22" s="194"/>
      <c r="N22" s="110"/>
    </row>
    <row r="23" spans="1:14" ht="12.75" x14ac:dyDescent="0.2">
      <c r="A23" s="110" t="s">
        <v>321</v>
      </c>
      <c r="B23" s="110">
        <v>975551</v>
      </c>
      <c r="C23" s="110">
        <v>6599</v>
      </c>
      <c r="D23" s="110">
        <v>6423.2274996337701</v>
      </c>
      <c r="E23" s="110">
        <v>175.32987570234999</v>
      </c>
      <c r="F23" s="110"/>
      <c r="G23" s="284">
        <v>8.672218776763831</v>
      </c>
      <c r="H23" s="284">
        <v>1.8305077281528799</v>
      </c>
      <c r="I23" s="110">
        <v>988</v>
      </c>
      <c r="J23" s="133">
        <v>11.630145425508299</v>
      </c>
      <c r="K23" s="133">
        <v>16.964741780489199</v>
      </c>
      <c r="L23" s="133">
        <v>1.5804785905925101</v>
      </c>
      <c r="M23" s="194"/>
      <c r="N23" s="110"/>
    </row>
    <row r="24" spans="1:14" ht="12.75" x14ac:dyDescent="0.2">
      <c r="A24" s="110" t="s">
        <v>337</v>
      </c>
      <c r="B24" s="110">
        <v>52801</v>
      </c>
      <c r="C24" s="110">
        <v>4298</v>
      </c>
      <c r="D24" s="110">
        <v>4193.4819786685703</v>
      </c>
      <c r="E24" s="110">
        <v>104.970508125706</v>
      </c>
      <c r="F24" s="110"/>
      <c r="G24" s="284">
        <v>7.6508820798514403</v>
      </c>
      <c r="H24" s="284">
        <v>2.2885958107059698</v>
      </c>
      <c r="I24" s="110">
        <v>230</v>
      </c>
      <c r="J24" s="133">
        <v>17.821632166057498</v>
      </c>
      <c r="K24" s="133">
        <v>17.070591666362901</v>
      </c>
      <c r="L24" s="133">
        <v>1.1780346682230098</v>
      </c>
      <c r="M24" s="194"/>
      <c r="N24" s="110"/>
    </row>
    <row r="25" spans="1:14" ht="12.75" x14ac:dyDescent="0.2">
      <c r="A25" s="110" t="s">
        <v>338</v>
      </c>
      <c r="B25" s="110">
        <v>100111</v>
      </c>
      <c r="C25" s="110">
        <v>6079</v>
      </c>
      <c r="D25" s="110">
        <v>5983.7574424489903</v>
      </c>
      <c r="E25" s="110">
        <v>94.755932978784799</v>
      </c>
      <c r="F25" s="110"/>
      <c r="G25" s="284">
        <v>12.1248915871639</v>
      </c>
      <c r="H25" s="284">
        <v>3.8466808248270201</v>
      </c>
      <c r="I25" s="110">
        <v>304</v>
      </c>
      <c r="J25" s="133">
        <v>26.552526695368101</v>
      </c>
      <c r="K25" s="133">
        <v>21.174041624946401</v>
      </c>
      <c r="L25" s="133">
        <v>1.5415580208984001</v>
      </c>
      <c r="M25" s="194"/>
      <c r="N25" s="110"/>
    </row>
    <row r="26" spans="1:14" ht="12.75" x14ac:dyDescent="0.2">
      <c r="A26" s="110" t="s">
        <v>339</v>
      </c>
      <c r="B26" s="110">
        <v>48678</v>
      </c>
      <c r="C26" s="110">
        <v>3918</v>
      </c>
      <c r="D26" s="110">
        <v>3843.0936716742699</v>
      </c>
      <c r="E26" s="110">
        <v>75.3141430131259</v>
      </c>
      <c r="F26" s="110"/>
      <c r="G26" s="284">
        <v>5.3965983150532502</v>
      </c>
      <c r="H26" s="284">
        <v>2.1839280822770601</v>
      </c>
      <c r="I26" s="110">
        <v>221</v>
      </c>
      <c r="J26" s="133">
        <v>16.917293233082699</v>
      </c>
      <c r="K26" s="133">
        <v>20.2002074422034</v>
      </c>
      <c r="L26" s="133">
        <v>0.83546433338286108</v>
      </c>
      <c r="M26" s="194"/>
      <c r="N26" s="110"/>
    </row>
    <row r="27" spans="1:14" ht="12.75" x14ac:dyDescent="0.2">
      <c r="A27" s="110" t="s">
        <v>340</v>
      </c>
      <c r="B27" s="110">
        <v>72755</v>
      </c>
      <c r="C27" s="110">
        <v>2765</v>
      </c>
      <c r="D27" s="110">
        <v>2700.9724656370099</v>
      </c>
      <c r="E27" s="110">
        <v>63.626616537999404</v>
      </c>
      <c r="F27" s="110"/>
      <c r="G27" s="284">
        <v>2.4969190376681101</v>
      </c>
      <c r="H27" s="284">
        <v>1.0836855452240102</v>
      </c>
      <c r="I27" s="110">
        <v>269</v>
      </c>
      <c r="J27" s="133">
        <v>5.5996151467253101</v>
      </c>
      <c r="K27" s="133">
        <v>14.3104756937828</v>
      </c>
      <c r="L27" s="133">
        <v>0.32400617179211399</v>
      </c>
      <c r="M27" s="194"/>
      <c r="N27" s="110"/>
    </row>
    <row r="28" spans="1:14" ht="12.75" x14ac:dyDescent="0.2">
      <c r="A28" s="110" t="s">
        <v>341</v>
      </c>
      <c r="B28" s="110">
        <v>47184</v>
      </c>
      <c r="C28" s="110">
        <v>4582</v>
      </c>
      <c r="D28" s="110">
        <v>4476.2406993863096</v>
      </c>
      <c r="E28" s="110">
        <v>105.915094190345</v>
      </c>
      <c r="F28" s="110"/>
      <c r="G28" s="284">
        <v>7.8434859937750092</v>
      </c>
      <c r="H28" s="284">
        <v>2.6889602894843598</v>
      </c>
      <c r="I28" s="110">
        <v>216</v>
      </c>
      <c r="J28" s="133">
        <v>19.953797897592402</v>
      </c>
      <c r="K28" s="133">
        <v>21.324159968841901</v>
      </c>
      <c r="L28" s="133">
        <v>0.8114038463802421</v>
      </c>
      <c r="M28" s="194"/>
      <c r="N28" s="110"/>
    </row>
    <row r="29" spans="1:14" ht="12.75" x14ac:dyDescent="0.2">
      <c r="A29" s="110" t="s">
        <v>342</v>
      </c>
      <c r="B29" s="110">
        <v>30195</v>
      </c>
      <c r="C29" s="110">
        <v>4639</v>
      </c>
      <c r="D29" s="110">
        <v>4578.2961333818002</v>
      </c>
      <c r="E29" s="110">
        <v>60.263743629761599</v>
      </c>
      <c r="F29" s="110"/>
      <c r="G29" s="284">
        <v>8.7443070917371504</v>
      </c>
      <c r="H29" s="284">
        <v>2.86912277395647</v>
      </c>
      <c r="I29" s="110">
        <v>167</v>
      </c>
      <c r="J29" s="133">
        <v>21.947342275211103</v>
      </c>
      <c r="K29" s="133">
        <v>21.500680765661201</v>
      </c>
      <c r="L29" s="133">
        <v>1.3682146631076799</v>
      </c>
      <c r="M29" s="194"/>
      <c r="N29" s="110"/>
    </row>
    <row r="30" spans="1:14" ht="12.75" x14ac:dyDescent="0.2">
      <c r="A30" s="110" t="s">
        <v>343</v>
      </c>
      <c r="B30" s="110">
        <v>34119</v>
      </c>
      <c r="C30" s="110">
        <v>2935</v>
      </c>
      <c r="D30" s="110">
        <v>2892.9419471839701</v>
      </c>
      <c r="E30" s="110">
        <v>42.495708425044903</v>
      </c>
      <c r="F30" s="110"/>
      <c r="G30" s="284">
        <v>3.54360123812573</v>
      </c>
      <c r="H30" s="284">
        <v>1.8679304022968599</v>
      </c>
      <c r="I30" s="110">
        <v>170</v>
      </c>
      <c r="J30" s="133">
        <v>5.9233857967701304</v>
      </c>
      <c r="K30" s="133">
        <v>18.6260657139368</v>
      </c>
      <c r="L30" s="133">
        <v>0.32874901042869903</v>
      </c>
      <c r="M30" s="194"/>
      <c r="N30" s="110"/>
    </row>
    <row r="31" spans="1:14" ht="12.75" x14ac:dyDescent="0.2">
      <c r="A31" s="110" t="s">
        <v>344</v>
      </c>
      <c r="B31" s="110">
        <v>11886</v>
      </c>
      <c r="C31" s="110">
        <v>2243</v>
      </c>
      <c r="D31" s="110">
        <v>2212.2145372417999</v>
      </c>
      <c r="E31" s="110">
        <v>30.532826563445301</v>
      </c>
      <c r="F31" s="110"/>
      <c r="G31" s="284">
        <v>3.7107516650808803</v>
      </c>
      <c r="H31" s="284">
        <v>1.11541733623216</v>
      </c>
      <c r="I31" s="110">
        <v>107</v>
      </c>
      <c r="J31" s="133">
        <v>2.17062089853609</v>
      </c>
      <c r="K31" s="133">
        <v>13.244091470951799</v>
      </c>
      <c r="L31" s="133">
        <v>1.01778502221393</v>
      </c>
      <c r="M31" s="194"/>
      <c r="N31" s="110"/>
    </row>
    <row r="32" spans="1:14" ht="12.75" x14ac:dyDescent="0.2">
      <c r="A32" s="110" t="s">
        <v>345</v>
      </c>
      <c r="B32" s="110">
        <v>45566</v>
      </c>
      <c r="C32" s="110">
        <v>3077</v>
      </c>
      <c r="D32" s="110">
        <v>3033.5760748645198</v>
      </c>
      <c r="E32" s="110">
        <v>43.264485702812301</v>
      </c>
      <c r="F32" s="110"/>
      <c r="G32" s="284">
        <v>4.0773077901161301</v>
      </c>
      <c r="H32" s="284">
        <v>1.98866537322577</v>
      </c>
      <c r="I32" s="110">
        <v>204</v>
      </c>
      <c r="J32" s="133">
        <v>5.1112671728920702</v>
      </c>
      <c r="K32" s="133">
        <v>15.88045390489</v>
      </c>
      <c r="L32" s="133">
        <v>0.50449589429173602</v>
      </c>
      <c r="M32" s="194"/>
      <c r="N32" s="110"/>
    </row>
    <row r="33" spans="1:14" ht="12.75" x14ac:dyDescent="0.2">
      <c r="A33" s="110" t="s">
        <v>346</v>
      </c>
      <c r="B33" s="110">
        <v>46644</v>
      </c>
      <c r="C33" s="110">
        <v>3099</v>
      </c>
      <c r="D33" s="110">
        <v>3051.7553484570599</v>
      </c>
      <c r="E33" s="110">
        <v>46.952815440844098</v>
      </c>
      <c r="F33" s="110"/>
      <c r="G33" s="284">
        <v>3.5133762275651903</v>
      </c>
      <c r="H33" s="284">
        <v>1.8930785123966902</v>
      </c>
      <c r="I33" s="110">
        <v>209</v>
      </c>
      <c r="J33" s="133">
        <v>6.7361289769316501</v>
      </c>
      <c r="K33" s="133">
        <v>18.647950265288902</v>
      </c>
      <c r="L33" s="133">
        <v>0.46295797842701097</v>
      </c>
      <c r="M33" s="194"/>
      <c r="N33" s="110"/>
    </row>
    <row r="34" spans="1:14" ht="14.25" customHeight="1" x14ac:dyDescent="0.2">
      <c r="A34" s="18" t="s">
        <v>347</v>
      </c>
      <c r="B34" s="110"/>
      <c r="C34" s="110"/>
      <c r="D34" s="110"/>
      <c r="E34" s="110"/>
      <c r="F34" s="110"/>
      <c r="G34" s="284"/>
      <c r="H34" s="284"/>
      <c r="I34" s="110"/>
      <c r="J34" s="133"/>
      <c r="K34" s="133"/>
      <c r="L34" s="133"/>
      <c r="M34" s="194"/>
      <c r="N34" s="110"/>
    </row>
    <row r="35" spans="1:14" ht="12.75" x14ac:dyDescent="0.2">
      <c r="A35" s="110" t="s">
        <v>348</v>
      </c>
      <c r="B35" s="110">
        <v>46240</v>
      </c>
      <c r="C35" s="110">
        <v>4043</v>
      </c>
      <c r="D35" s="110">
        <v>4079.5462773793702</v>
      </c>
      <c r="E35" s="110">
        <v>-36.387932170881697</v>
      </c>
      <c r="F35" s="110"/>
      <c r="G35" s="284">
        <v>8.6899644926182003</v>
      </c>
      <c r="H35" s="284">
        <v>2.71998349962616</v>
      </c>
      <c r="I35" s="110">
        <v>181</v>
      </c>
      <c r="J35" s="133">
        <v>8.1790657439446406</v>
      </c>
      <c r="K35" s="133">
        <v>21.2449366020711</v>
      </c>
      <c r="L35" s="133">
        <v>1.5122085322807901</v>
      </c>
      <c r="M35" s="194"/>
      <c r="N35" s="110"/>
    </row>
    <row r="36" spans="1:14" ht="12.75" x14ac:dyDescent="0.2">
      <c r="A36" s="110" t="s">
        <v>349</v>
      </c>
      <c r="B36" s="110">
        <v>14101</v>
      </c>
      <c r="C36" s="110">
        <v>3882</v>
      </c>
      <c r="D36" s="110">
        <v>3928.1804497875901</v>
      </c>
      <c r="E36" s="110">
        <v>-46.213625448153202</v>
      </c>
      <c r="F36" s="110"/>
      <c r="G36" s="284">
        <v>7.6566125290023201</v>
      </c>
      <c r="H36" s="284">
        <v>3.1878650227125203</v>
      </c>
      <c r="I36" s="110">
        <v>93</v>
      </c>
      <c r="J36" s="133">
        <v>5.0067371108431997</v>
      </c>
      <c r="K36" s="133">
        <v>32.2872086448453</v>
      </c>
      <c r="L36" s="133">
        <v>1.7260526246341901</v>
      </c>
      <c r="M36" s="194"/>
      <c r="N36" s="110"/>
    </row>
    <row r="37" spans="1:14" ht="12.75" x14ac:dyDescent="0.2">
      <c r="A37" s="110" t="s">
        <v>350</v>
      </c>
      <c r="B37" s="110">
        <v>22019</v>
      </c>
      <c r="C37" s="110">
        <v>3134</v>
      </c>
      <c r="D37" s="110">
        <v>3144.34940659521</v>
      </c>
      <c r="E37" s="110">
        <v>-10.393819589403099</v>
      </c>
      <c r="F37" s="110"/>
      <c r="G37" s="284">
        <v>4.1265474552957402</v>
      </c>
      <c r="H37" s="284">
        <v>2.9050339549423301</v>
      </c>
      <c r="I37" s="110">
        <v>142</v>
      </c>
      <c r="J37" s="133">
        <v>5.1637222398837395</v>
      </c>
      <c r="K37" s="133">
        <v>15.8893347197326</v>
      </c>
      <c r="L37" s="133">
        <v>0.449514973343762</v>
      </c>
      <c r="M37" s="194"/>
      <c r="N37" s="110"/>
    </row>
    <row r="38" spans="1:14" ht="12.75" x14ac:dyDescent="0.2">
      <c r="A38" s="110" t="s">
        <v>351</v>
      </c>
      <c r="B38" s="110">
        <v>19106</v>
      </c>
      <c r="C38" s="110">
        <v>2571</v>
      </c>
      <c r="D38" s="110">
        <v>2575.46045567904</v>
      </c>
      <c r="E38" s="110">
        <v>-4.3120582442230004</v>
      </c>
      <c r="F38" s="110"/>
      <c r="G38" s="284">
        <v>3.7795275590551203</v>
      </c>
      <c r="H38" s="284">
        <v>1.63312740840418</v>
      </c>
      <c r="I38" s="110">
        <v>118</v>
      </c>
      <c r="J38" s="133">
        <v>4.6425206741337801</v>
      </c>
      <c r="K38" s="133">
        <v>15.884604857263399</v>
      </c>
      <c r="L38" s="133">
        <v>0.71050110769096297</v>
      </c>
      <c r="M38" s="194"/>
      <c r="N38" s="110"/>
    </row>
    <row r="39" spans="1:14" ht="12.75" x14ac:dyDescent="0.2">
      <c r="A39" s="110" t="s">
        <v>352</v>
      </c>
      <c r="B39" s="110">
        <v>21327</v>
      </c>
      <c r="C39" s="110">
        <v>4466</v>
      </c>
      <c r="D39" s="110">
        <v>4511.9337487273797</v>
      </c>
      <c r="E39" s="110">
        <v>-46.213625448153202</v>
      </c>
      <c r="F39" s="110"/>
      <c r="G39" s="284">
        <v>11.419952596423199</v>
      </c>
      <c r="H39" s="284">
        <v>2.8232118758434499</v>
      </c>
      <c r="I39" s="110">
        <v>119</v>
      </c>
      <c r="J39" s="133">
        <v>7.7413607164627001</v>
      </c>
      <c r="K39" s="133">
        <v>31.837594801830299</v>
      </c>
      <c r="L39" s="133">
        <v>2.5593102593002697</v>
      </c>
      <c r="M39" s="194"/>
      <c r="N39" s="110"/>
    </row>
    <row r="40" spans="1:14" ht="12.75" x14ac:dyDescent="0.2">
      <c r="A40" s="110" t="s">
        <v>347</v>
      </c>
      <c r="B40" s="110">
        <v>233839</v>
      </c>
      <c r="C40" s="110">
        <v>4825</v>
      </c>
      <c r="D40" s="110">
        <v>4833.7563480608496</v>
      </c>
      <c r="E40" s="110">
        <v>-8.7081619130921109</v>
      </c>
      <c r="F40" s="110"/>
      <c r="G40" s="284">
        <v>9.3021400506591707</v>
      </c>
      <c r="H40" s="284">
        <v>1.5579881202033401</v>
      </c>
      <c r="I40" s="110">
        <v>455</v>
      </c>
      <c r="J40" s="133">
        <v>14.893580625986299</v>
      </c>
      <c r="K40" s="133">
        <v>18.1708272688074</v>
      </c>
      <c r="L40" s="133">
        <v>2.4023815636706001</v>
      </c>
      <c r="M40" s="194"/>
      <c r="N40" s="110"/>
    </row>
    <row r="41" spans="1:14" ht="12.75" x14ac:dyDescent="0.2">
      <c r="A41" s="110" t="s">
        <v>353</v>
      </c>
      <c r="B41" s="110">
        <v>9511</v>
      </c>
      <c r="C41" s="110">
        <v>4486</v>
      </c>
      <c r="D41" s="110">
        <v>4532.36710813843</v>
      </c>
      <c r="E41" s="110">
        <v>-46.213625448153202</v>
      </c>
      <c r="F41" s="110"/>
      <c r="G41" s="284">
        <v>12.7619047619048</v>
      </c>
      <c r="H41" s="284">
        <v>2.71907057224076</v>
      </c>
      <c r="I41" s="110">
        <v>92</v>
      </c>
      <c r="J41" s="133">
        <v>8.7162233203658896</v>
      </c>
      <c r="K41" s="133">
        <v>28.570874738907602</v>
      </c>
      <c r="L41" s="133">
        <v>4.9791345109472394</v>
      </c>
      <c r="M41" s="194"/>
      <c r="N41" s="110"/>
    </row>
    <row r="42" spans="1:14" ht="12.75" x14ac:dyDescent="0.2">
      <c r="A42" s="110" t="s">
        <v>354</v>
      </c>
      <c r="B42" s="110">
        <v>22251</v>
      </c>
      <c r="C42" s="110">
        <v>3194</v>
      </c>
      <c r="D42" s="110">
        <v>3239.9077942733602</v>
      </c>
      <c r="E42" s="110">
        <v>-46.213625448153202</v>
      </c>
      <c r="F42" s="110"/>
      <c r="G42" s="284">
        <v>5.8288190682556893</v>
      </c>
      <c r="H42" s="284">
        <v>2.1371769383697803</v>
      </c>
      <c r="I42" s="110">
        <v>123</v>
      </c>
      <c r="J42" s="133">
        <v>4.2514943148622502</v>
      </c>
      <c r="K42" s="133">
        <v>25.318855647743401</v>
      </c>
      <c r="L42" s="133">
        <v>1.0833541817561698</v>
      </c>
      <c r="M42" s="194"/>
      <c r="N42" s="110"/>
    </row>
    <row r="43" spans="1:14" ht="14.25" customHeight="1" x14ac:dyDescent="0.2">
      <c r="A43" s="18" t="s">
        <v>355</v>
      </c>
      <c r="B43" s="110"/>
      <c r="C43" s="110"/>
      <c r="D43" s="110"/>
      <c r="E43" s="110"/>
      <c r="F43" s="110"/>
      <c r="G43" s="284"/>
      <c r="H43" s="284"/>
      <c r="I43" s="110"/>
      <c r="J43" s="133"/>
      <c r="K43" s="133"/>
      <c r="L43" s="133"/>
      <c r="M43" s="194"/>
      <c r="N43" s="110"/>
    </row>
    <row r="44" spans="1:14" ht="12.75" x14ac:dyDescent="0.2">
      <c r="A44" s="110" t="s">
        <v>356</v>
      </c>
      <c r="B44" s="110">
        <v>106975</v>
      </c>
      <c r="C44" s="110">
        <v>6027</v>
      </c>
      <c r="D44" s="110">
        <v>6073.4665434893896</v>
      </c>
      <c r="E44" s="110">
        <v>-46.213625448153202</v>
      </c>
      <c r="F44" s="110"/>
      <c r="G44" s="284">
        <v>17.879789924139299</v>
      </c>
      <c r="H44" s="284">
        <v>2.3475250161701497</v>
      </c>
      <c r="I44" s="110">
        <v>310</v>
      </c>
      <c r="J44" s="133">
        <v>17.2189763963543</v>
      </c>
      <c r="K44" s="133">
        <v>24.773891921810399</v>
      </c>
      <c r="L44" s="133">
        <v>3.6140520469442898</v>
      </c>
      <c r="M44" s="194"/>
      <c r="N44" s="110"/>
    </row>
    <row r="45" spans="1:14" ht="12.75" x14ac:dyDescent="0.2">
      <c r="A45" s="110" t="s">
        <v>357</v>
      </c>
      <c r="B45" s="110">
        <v>16431</v>
      </c>
      <c r="C45" s="110">
        <v>6082</v>
      </c>
      <c r="D45" s="110">
        <v>6127.7698890020501</v>
      </c>
      <c r="E45" s="110">
        <v>-46.213625448153202</v>
      </c>
      <c r="F45" s="110"/>
      <c r="G45" s="284">
        <v>22.440622440622398</v>
      </c>
      <c r="H45" s="284">
        <v>2.8140067978815901</v>
      </c>
      <c r="I45" s="110">
        <v>112</v>
      </c>
      <c r="J45" s="133">
        <v>10.869697522974899</v>
      </c>
      <c r="K45" s="133">
        <v>29.829221084100801</v>
      </c>
      <c r="L45" s="133">
        <v>3.4678159678159703</v>
      </c>
      <c r="M45" s="194"/>
      <c r="N45" s="110"/>
    </row>
    <row r="46" spans="1:14" ht="12.75" x14ac:dyDescent="0.2">
      <c r="A46" s="110" t="s">
        <v>358</v>
      </c>
      <c r="B46" s="110">
        <v>11421</v>
      </c>
      <c r="C46" s="110">
        <v>3495</v>
      </c>
      <c r="D46" s="110">
        <v>3541.4849317732901</v>
      </c>
      <c r="E46" s="110">
        <v>-46.213625448153202</v>
      </c>
      <c r="F46" s="110"/>
      <c r="G46" s="284">
        <v>4.92775101889589</v>
      </c>
      <c r="H46" s="284">
        <v>3.2420967579032398</v>
      </c>
      <c r="I46" s="110">
        <v>88</v>
      </c>
      <c r="J46" s="133">
        <v>7.1447333858681406</v>
      </c>
      <c r="K46" s="133">
        <v>28.702624331338502</v>
      </c>
      <c r="L46" s="133">
        <v>0.71191569750268902</v>
      </c>
      <c r="M46" s="194"/>
      <c r="N46" s="110"/>
    </row>
    <row r="47" spans="1:14" ht="12.75" x14ac:dyDescent="0.2">
      <c r="A47" s="110" t="s">
        <v>359</v>
      </c>
      <c r="B47" s="110">
        <v>34765</v>
      </c>
      <c r="C47" s="110">
        <v>5556</v>
      </c>
      <c r="D47" s="110">
        <v>5602.1079310917303</v>
      </c>
      <c r="E47" s="110">
        <v>-46.213625448153202</v>
      </c>
      <c r="F47" s="110"/>
      <c r="G47" s="284">
        <v>17.928190198932601</v>
      </c>
      <c r="H47" s="284">
        <v>2.6777437067674499</v>
      </c>
      <c r="I47" s="110">
        <v>171</v>
      </c>
      <c r="J47" s="133">
        <v>10.769452035092799</v>
      </c>
      <c r="K47" s="133">
        <v>28.971104358358801</v>
      </c>
      <c r="L47" s="133">
        <v>3.7738791308324298</v>
      </c>
      <c r="M47" s="194"/>
      <c r="N47" s="110"/>
    </row>
    <row r="48" spans="1:14" ht="12.75" x14ac:dyDescent="0.2">
      <c r="A48" s="110" t="s">
        <v>360</v>
      </c>
      <c r="B48" s="110">
        <v>57071</v>
      </c>
      <c r="C48" s="110">
        <v>4476</v>
      </c>
      <c r="D48" s="110">
        <v>4522.6945059022401</v>
      </c>
      <c r="E48" s="110">
        <v>-46.213625448153202</v>
      </c>
      <c r="F48" s="110"/>
      <c r="G48" s="284">
        <v>10.623699020892801</v>
      </c>
      <c r="H48" s="284">
        <v>2.1737768589864102</v>
      </c>
      <c r="I48" s="110">
        <v>219</v>
      </c>
      <c r="J48" s="133">
        <v>12.1480261428747</v>
      </c>
      <c r="K48" s="133">
        <v>25.5835682673682</v>
      </c>
      <c r="L48" s="133">
        <v>2.6884915341158298</v>
      </c>
      <c r="M48" s="194"/>
      <c r="N48" s="110"/>
    </row>
    <row r="49" spans="1:14" ht="12.75" x14ac:dyDescent="0.2">
      <c r="A49" s="110" t="s">
        <v>361</v>
      </c>
      <c r="B49" s="110">
        <v>11995</v>
      </c>
      <c r="C49" s="110">
        <v>4363</v>
      </c>
      <c r="D49" s="110">
        <v>4409.5149656305302</v>
      </c>
      <c r="E49" s="110">
        <v>-46.213625448153202</v>
      </c>
      <c r="F49" s="110"/>
      <c r="G49" s="284">
        <v>11.624203821656099</v>
      </c>
      <c r="H49" s="284">
        <v>2.4636901559978499</v>
      </c>
      <c r="I49" s="110">
        <v>108</v>
      </c>
      <c r="J49" s="133">
        <v>10.979574822842899</v>
      </c>
      <c r="K49" s="133">
        <v>27.417244902020698</v>
      </c>
      <c r="L49" s="133">
        <v>1.5278556821390401</v>
      </c>
      <c r="M49" s="194"/>
      <c r="N49" s="110"/>
    </row>
    <row r="50" spans="1:14" ht="12.75" x14ac:dyDescent="0.2">
      <c r="A50" s="110" t="s">
        <v>362</v>
      </c>
      <c r="B50" s="110">
        <v>37290</v>
      </c>
      <c r="C50" s="110">
        <v>3770</v>
      </c>
      <c r="D50" s="110">
        <v>3815.9254623278498</v>
      </c>
      <c r="E50" s="110">
        <v>-45.642373774592002</v>
      </c>
      <c r="F50" s="110"/>
      <c r="G50" s="284">
        <v>7.0419299253302707</v>
      </c>
      <c r="H50" s="284">
        <v>2.7170100133937098</v>
      </c>
      <c r="I50" s="110">
        <v>173</v>
      </c>
      <c r="J50" s="133">
        <v>7.0421024403325303</v>
      </c>
      <c r="K50" s="133">
        <v>23.161102692012498</v>
      </c>
      <c r="L50" s="133">
        <v>1.648080499872</v>
      </c>
      <c r="M50" s="194"/>
      <c r="N50" s="110"/>
    </row>
    <row r="51" spans="1:14" ht="12.75" x14ac:dyDescent="0.2">
      <c r="A51" s="110" t="s">
        <v>363</v>
      </c>
      <c r="B51" s="110">
        <v>14309</v>
      </c>
      <c r="C51" s="110">
        <v>3069</v>
      </c>
      <c r="D51" s="110">
        <v>3101.8113290073302</v>
      </c>
      <c r="E51" s="110">
        <v>-32.388982630843302</v>
      </c>
      <c r="F51" s="110"/>
      <c r="G51" s="284">
        <v>4.5667813575226797</v>
      </c>
      <c r="H51" s="284">
        <v>2.5321642219126401</v>
      </c>
      <c r="I51" s="110">
        <v>113</v>
      </c>
      <c r="J51" s="133">
        <v>5.2065133831854098</v>
      </c>
      <c r="K51" s="133">
        <v>21.1449129744272</v>
      </c>
      <c r="L51" s="133">
        <v>0.84083431208702897</v>
      </c>
      <c r="M51" s="194"/>
      <c r="N51" s="110"/>
    </row>
    <row r="52" spans="1:14" ht="12.75" x14ac:dyDescent="0.2">
      <c r="A52" s="110" t="s">
        <v>364</v>
      </c>
      <c r="B52" s="110">
        <v>9144</v>
      </c>
      <c r="C52" s="110">
        <v>5388</v>
      </c>
      <c r="D52" s="110">
        <v>5434.3312570724802</v>
      </c>
      <c r="E52" s="110">
        <v>-46.213625448153202</v>
      </c>
      <c r="F52" s="110"/>
      <c r="G52" s="284">
        <v>18.967181467181497</v>
      </c>
      <c r="H52" s="284">
        <v>3.07751738346639</v>
      </c>
      <c r="I52" s="110">
        <v>81</v>
      </c>
      <c r="J52" s="133">
        <v>4.5931758530183702</v>
      </c>
      <c r="K52" s="133">
        <v>32.174142964384103</v>
      </c>
      <c r="L52" s="133">
        <v>5.59590757572124</v>
      </c>
      <c r="M52" s="194"/>
      <c r="N52" s="110"/>
    </row>
    <row r="53" spans="1:14" ht="14.25" customHeight="1" x14ac:dyDescent="0.2">
      <c r="A53" s="18" t="s">
        <v>365</v>
      </c>
      <c r="B53" s="110"/>
      <c r="C53" s="110"/>
      <c r="D53" s="110"/>
      <c r="E53" s="110"/>
      <c r="F53" s="110"/>
      <c r="G53" s="284"/>
      <c r="H53" s="284"/>
      <c r="I53" s="110"/>
      <c r="J53" s="133"/>
      <c r="K53" s="133"/>
      <c r="L53" s="133"/>
      <c r="M53" s="194"/>
      <c r="N53" s="110"/>
    </row>
    <row r="54" spans="1:14" ht="12.75" x14ac:dyDescent="0.2">
      <c r="A54" s="110" t="s">
        <v>366</v>
      </c>
      <c r="B54" s="110">
        <v>5441</v>
      </c>
      <c r="C54" s="110">
        <v>3537</v>
      </c>
      <c r="D54" s="110">
        <v>3583.21507519854</v>
      </c>
      <c r="E54" s="110">
        <v>-46.213625448153202</v>
      </c>
      <c r="F54" s="110"/>
      <c r="G54" s="284">
        <v>8.1364829396325398</v>
      </c>
      <c r="H54" s="284">
        <v>2.1677471636953003</v>
      </c>
      <c r="I54" s="110">
        <v>61</v>
      </c>
      <c r="J54" s="133">
        <v>8.1602646572321298</v>
      </c>
      <c r="K54" s="133">
        <v>28.5770630901876</v>
      </c>
      <c r="L54" s="133">
        <v>1.8819929698456201</v>
      </c>
      <c r="M54" s="194"/>
      <c r="N54" s="110"/>
    </row>
    <row r="55" spans="1:14" ht="12.75" x14ac:dyDescent="0.2">
      <c r="A55" s="110" t="s">
        <v>367</v>
      </c>
      <c r="B55" s="110">
        <v>21765</v>
      </c>
      <c r="C55" s="110">
        <v>4322</v>
      </c>
      <c r="D55" s="110">
        <v>4367.7534835092101</v>
      </c>
      <c r="E55" s="110">
        <v>-46.213625448153202</v>
      </c>
      <c r="F55" s="110"/>
      <c r="G55" s="284">
        <v>10.383889238514801</v>
      </c>
      <c r="H55" s="284">
        <v>2.6275454346398099</v>
      </c>
      <c r="I55" s="110">
        <v>132</v>
      </c>
      <c r="J55" s="133">
        <v>13.416034918447</v>
      </c>
      <c r="K55" s="133">
        <v>23.7917579380516</v>
      </c>
      <c r="L55" s="133">
        <v>2.1102698727806404</v>
      </c>
      <c r="M55" s="194"/>
      <c r="N55" s="110"/>
    </row>
    <row r="56" spans="1:14" ht="12.75" x14ac:dyDescent="0.2">
      <c r="A56" s="110" t="s">
        <v>368</v>
      </c>
      <c r="B56" s="110">
        <v>9991</v>
      </c>
      <c r="C56" s="110">
        <v>3534</v>
      </c>
      <c r="D56" s="110">
        <v>3580.6565984418498</v>
      </c>
      <c r="E56" s="110">
        <v>-46.213625448153202</v>
      </c>
      <c r="F56" s="110"/>
      <c r="G56" s="284">
        <v>8.4142394822006494</v>
      </c>
      <c r="H56" s="284">
        <v>2.0044052863436099</v>
      </c>
      <c r="I56" s="110">
        <v>81</v>
      </c>
      <c r="J56" s="133">
        <v>9.6586928235411893</v>
      </c>
      <c r="K56" s="133">
        <v>23.988119635730602</v>
      </c>
      <c r="L56" s="133">
        <v>3.12886479601283</v>
      </c>
      <c r="M56" s="194"/>
      <c r="N56" s="110"/>
    </row>
    <row r="57" spans="1:14" ht="12.75" x14ac:dyDescent="0.2">
      <c r="A57" s="110" t="s">
        <v>369</v>
      </c>
      <c r="B57" s="110">
        <v>164616</v>
      </c>
      <c r="C57" s="110">
        <v>4788</v>
      </c>
      <c r="D57" s="110">
        <v>4816.82354272475</v>
      </c>
      <c r="E57" s="110">
        <v>-29.071773932775599</v>
      </c>
      <c r="F57" s="110"/>
      <c r="G57" s="284">
        <v>10.6563513850761</v>
      </c>
      <c r="H57" s="284">
        <v>1.47951329267571</v>
      </c>
      <c r="I57" s="110">
        <v>386</v>
      </c>
      <c r="J57" s="133">
        <v>16.285172765709298</v>
      </c>
      <c r="K57" s="133">
        <v>18.379751535881301</v>
      </c>
      <c r="L57" s="133">
        <v>4.3031593384258295</v>
      </c>
      <c r="M57" s="194"/>
      <c r="N57" s="110"/>
    </row>
    <row r="58" spans="1:14" ht="12.75" x14ac:dyDescent="0.2">
      <c r="A58" s="110" t="s">
        <v>370</v>
      </c>
      <c r="B58" s="110">
        <v>27960</v>
      </c>
      <c r="C58" s="110">
        <v>4126</v>
      </c>
      <c r="D58" s="110">
        <v>4171.7866899358696</v>
      </c>
      <c r="E58" s="110">
        <v>-46.213625448153202</v>
      </c>
      <c r="F58" s="110"/>
      <c r="G58" s="284">
        <v>8.64772550846142</v>
      </c>
      <c r="H58" s="284">
        <v>2.4301188689196298</v>
      </c>
      <c r="I58" s="110">
        <v>151</v>
      </c>
      <c r="J58" s="133">
        <v>13.4334763948498</v>
      </c>
      <c r="K58" s="133">
        <v>26.492172437726602</v>
      </c>
      <c r="L58" s="133">
        <v>2.0771519679871799</v>
      </c>
      <c r="M58" s="194"/>
      <c r="N58" s="110"/>
    </row>
    <row r="59" spans="1:14" ht="12.75" x14ac:dyDescent="0.2">
      <c r="A59" s="110" t="s">
        <v>371</v>
      </c>
      <c r="B59" s="110">
        <v>43640</v>
      </c>
      <c r="C59" s="110">
        <v>4752</v>
      </c>
      <c r="D59" s="110">
        <v>4798.3773602026104</v>
      </c>
      <c r="E59" s="110">
        <v>-46.213625448153202</v>
      </c>
      <c r="F59" s="110"/>
      <c r="G59" s="284">
        <v>10.646310432569999</v>
      </c>
      <c r="H59" s="284">
        <v>2.6302273403076297</v>
      </c>
      <c r="I59" s="110">
        <v>192</v>
      </c>
      <c r="J59" s="133">
        <v>13.455545371219099</v>
      </c>
      <c r="K59" s="133">
        <v>33.3177400163109</v>
      </c>
      <c r="L59" s="133">
        <v>3.44763938878561</v>
      </c>
      <c r="M59" s="194"/>
      <c r="N59" s="110"/>
    </row>
    <row r="60" spans="1:14" ht="12.75" x14ac:dyDescent="0.2">
      <c r="A60" s="110" t="s">
        <v>372</v>
      </c>
      <c r="B60" s="110">
        <v>143478</v>
      </c>
      <c r="C60" s="110">
        <v>5420</v>
      </c>
      <c r="D60" s="110">
        <v>5466.0268737567603</v>
      </c>
      <c r="E60" s="110">
        <v>-46.213625448153202</v>
      </c>
      <c r="F60" s="110"/>
      <c r="G60" s="284">
        <v>12.799879445449101</v>
      </c>
      <c r="H60" s="284">
        <v>2.5023454008224197</v>
      </c>
      <c r="I60" s="110">
        <v>362</v>
      </c>
      <c r="J60" s="133">
        <v>14.509541532499801</v>
      </c>
      <c r="K60" s="133">
        <v>24.6015392063929</v>
      </c>
      <c r="L60" s="133">
        <v>3.3753660371429199</v>
      </c>
      <c r="M60" s="194"/>
      <c r="N60" s="110"/>
    </row>
    <row r="61" spans="1:14" ht="12.75" x14ac:dyDescent="0.2">
      <c r="A61" s="110" t="s">
        <v>373</v>
      </c>
      <c r="B61" s="110">
        <v>14616</v>
      </c>
      <c r="C61" s="110">
        <v>3030</v>
      </c>
      <c r="D61" s="110">
        <v>3076.6107108633501</v>
      </c>
      <c r="E61" s="110">
        <v>-46.213625448153202</v>
      </c>
      <c r="F61" s="110"/>
      <c r="G61" s="284">
        <v>4.0600176522506599</v>
      </c>
      <c r="H61" s="284">
        <v>2.3135867963454197</v>
      </c>
      <c r="I61" s="110">
        <v>98</v>
      </c>
      <c r="J61" s="133">
        <v>6.9512862616310898</v>
      </c>
      <c r="K61" s="133">
        <v>26.043104200877298</v>
      </c>
      <c r="L61" s="133">
        <v>0.51143633216335893</v>
      </c>
      <c r="M61" s="194"/>
      <c r="N61" s="110"/>
    </row>
    <row r="62" spans="1:14" ht="12.75" x14ac:dyDescent="0.2">
      <c r="A62" s="110" t="s">
        <v>374</v>
      </c>
      <c r="B62" s="110">
        <v>7423</v>
      </c>
      <c r="C62" s="110">
        <v>3645</v>
      </c>
      <c r="D62" s="110">
        <v>3691.5897175616601</v>
      </c>
      <c r="E62" s="110">
        <v>-46.213625448153202</v>
      </c>
      <c r="F62" s="110"/>
      <c r="G62" s="284">
        <v>8.4981684981685</v>
      </c>
      <c r="H62" s="284">
        <v>2.07872622733304</v>
      </c>
      <c r="I62" s="110">
        <v>76</v>
      </c>
      <c r="J62" s="133">
        <v>8.1772868112622898</v>
      </c>
      <c r="K62" s="133">
        <v>30.577610213787001</v>
      </c>
      <c r="L62" s="133">
        <v>2.7320133220284499</v>
      </c>
      <c r="M62" s="194"/>
      <c r="N62" s="110"/>
    </row>
    <row r="63" spans="1:14" ht="12.75" x14ac:dyDescent="0.2">
      <c r="A63" s="110" t="s">
        <v>375</v>
      </c>
      <c r="B63" s="110">
        <v>7737</v>
      </c>
      <c r="C63" s="110">
        <v>4224</v>
      </c>
      <c r="D63" s="110">
        <v>4269.8843439553302</v>
      </c>
      <c r="E63" s="110">
        <v>-46.213625448153202</v>
      </c>
      <c r="F63" s="110"/>
      <c r="G63" s="284">
        <v>12.2096881220969</v>
      </c>
      <c r="H63" s="284">
        <v>2.82140779522978</v>
      </c>
      <c r="I63" s="110">
        <v>69</v>
      </c>
      <c r="J63" s="133">
        <v>4.5495670156391403</v>
      </c>
      <c r="K63" s="133">
        <v>28.469893594825901</v>
      </c>
      <c r="L63" s="133">
        <v>4.0756162037920003</v>
      </c>
      <c r="M63" s="194"/>
      <c r="N63" s="110"/>
    </row>
    <row r="64" spans="1:14" ht="12.75" x14ac:dyDescent="0.2">
      <c r="A64" s="110" t="s">
        <v>376</v>
      </c>
      <c r="B64" s="110">
        <v>3726</v>
      </c>
      <c r="C64" s="110">
        <v>3157</v>
      </c>
      <c r="D64" s="110">
        <v>3203.37180112635</v>
      </c>
      <c r="E64" s="110">
        <v>-46.213625448153202</v>
      </c>
      <c r="F64" s="110"/>
      <c r="G64" s="284">
        <v>10.2902374670185</v>
      </c>
      <c r="H64" s="284">
        <v>1.0125074449076799</v>
      </c>
      <c r="I64" s="110">
        <v>41</v>
      </c>
      <c r="J64" s="133">
        <v>2.1470746108427301</v>
      </c>
      <c r="K64" s="133">
        <v>27.3059075342467</v>
      </c>
      <c r="L64" s="133">
        <v>2.35924435621363</v>
      </c>
      <c r="M64" s="194"/>
      <c r="N64" s="110"/>
    </row>
    <row r="65" spans="1:14" ht="12.75" x14ac:dyDescent="0.2">
      <c r="A65" s="110" t="s">
        <v>377</v>
      </c>
      <c r="B65" s="110">
        <v>11427</v>
      </c>
      <c r="C65" s="110">
        <v>3293</v>
      </c>
      <c r="D65" s="110">
        <v>3339.0110967026199</v>
      </c>
      <c r="E65" s="110">
        <v>-46.213625448153202</v>
      </c>
      <c r="F65" s="110"/>
      <c r="G65" s="284">
        <v>6.3838383838383805</v>
      </c>
      <c r="H65" s="284">
        <v>2.2968868640850402</v>
      </c>
      <c r="I65" s="110">
        <v>94</v>
      </c>
      <c r="J65" s="133">
        <v>6.3358711822875602</v>
      </c>
      <c r="K65" s="133">
        <v>24.918317944919298</v>
      </c>
      <c r="L65" s="133">
        <v>2.0774211927640898</v>
      </c>
      <c r="M65" s="194"/>
      <c r="N65" s="110"/>
    </row>
    <row r="66" spans="1:14" ht="12.75" x14ac:dyDescent="0.2">
      <c r="A66" s="110" t="s">
        <v>378</v>
      </c>
      <c r="B66" s="110">
        <v>5338</v>
      </c>
      <c r="C66" s="110">
        <v>3801</v>
      </c>
      <c r="D66" s="110">
        <v>3847.59038418811</v>
      </c>
      <c r="E66" s="110">
        <v>-46.213625448153202</v>
      </c>
      <c r="F66" s="110"/>
      <c r="G66" s="284">
        <v>10.521662245800199</v>
      </c>
      <c r="H66" s="284">
        <v>2.3935606862952801</v>
      </c>
      <c r="I66" s="110">
        <v>55</v>
      </c>
      <c r="J66" s="133">
        <v>6.3694267515923597</v>
      </c>
      <c r="K66" s="133">
        <v>25.525048849485401</v>
      </c>
      <c r="L66" s="133">
        <v>2.7572490161950203</v>
      </c>
      <c r="M66" s="194"/>
      <c r="N66" s="110"/>
    </row>
    <row r="67" spans="1:14" ht="14.25" customHeight="1" x14ac:dyDescent="0.2">
      <c r="A67" s="18" t="s">
        <v>379</v>
      </c>
      <c r="B67" s="110"/>
      <c r="C67" s="110"/>
      <c r="D67" s="110"/>
      <c r="E67" s="110"/>
      <c r="F67" s="110"/>
      <c r="G67" s="284"/>
      <c r="H67" s="284"/>
      <c r="I67" s="110"/>
      <c r="J67" s="133"/>
      <c r="K67" s="133"/>
      <c r="L67" s="133"/>
      <c r="M67" s="194"/>
      <c r="N67" s="110"/>
    </row>
    <row r="68" spans="1:14" ht="12.75" x14ac:dyDescent="0.2">
      <c r="A68" s="110" t="s">
        <v>380</v>
      </c>
      <c r="B68" s="110">
        <v>6821</v>
      </c>
      <c r="C68" s="110">
        <v>3413</v>
      </c>
      <c r="D68" s="110">
        <v>3458.8327827293001</v>
      </c>
      <c r="E68" s="110">
        <v>-46.213625448153202</v>
      </c>
      <c r="F68" s="110"/>
      <c r="G68" s="284">
        <v>8.7829360100376395</v>
      </c>
      <c r="H68" s="284">
        <v>1.9922336653722801</v>
      </c>
      <c r="I68" s="110">
        <v>65</v>
      </c>
      <c r="J68" s="133">
        <v>3.0347456384694298</v>
      </c>
      <c r="K68" s="133">
        <v>28.750075252633899</v>
      </c>
      <c r="L68" s="133">
        <v>1.2965110094952201</v>
      </c>
      <c r="M68" s="194"/>
      <c r="N68" s="110"/>
    </row>
    <row r="69" spans="1:14" ht="12.75" x14ac:dyDescent="0.2">
      <c r="A69" s="110" t="s">
        <v>381</v>
      </c>
      <c r="B69" s="110">
        <v>17788</v>
      </c>
      <c r="C69" s="110">
        <v>4065</v>
      </c>
      <c r="D69" s="110">
        <v>4111.3447454999696</v>
      </c>
      <c r="E69" s="110">
        <v>-46.213625448153202</v>
      </c>
      <c r="F69" s="110"/>
      <c r="G69" s="284">
        <v>10.9654650869675</v>
      </c>
      <c r="H69" s="284">
        <v>2.0481686570151401</v>
      </c>
      <c r="I69" s="110">
        <v>119</v>
      </c>
      <c r="J69" s="133">
        <v>6.5100067461209807</v>
      </c>
      <c r="K69" s="133">
        <v>30.403926535782201</v>
      </c>
      <c r="L69" s="133">
        <v>3.1285207095484999</v>
      </c>
      <c r="M69" s="194"/>
      <c r="N69" s="110"/>
    </row>
    <row r="70" spans="1:14" ht="12.75" x14ac:dyDescent="0.2">
      <c r="A70" s="110" t="s">
        <v>382</v>
      </c>
      <c r="B70" s="110">
        <v>29635</v>
      </c>
      <c r="C70" s="110">
        <v>4400</v>
      </c>
      <c r="D70" s="110">
        <v>4446.0457687019898</v>
      </c>
      <c r="E70" s="110">
        <v>-46.213625448153202</v>
      </c>
      <c r="F70" s="110"/>
      <c r="G70" s="284">
        <v>10.8313736339743</v>
      </c>
      <c r="H70" s="284">
        <v>2.6581486776268801</v>
      </c>
      <c r="I70" s="110">
        <v>156</v>
      </c>
      <c r="J70" s="133">
        <v>10.507845453011599</v>
      </c>
      <c r="K70" s="133">
        <v>25.144937576676099</v>
      </c>
      <c r="L70" s="133">
        <v>2.2511917746671801</v>
      </c>
      <c r="M70" s="194"/>
      <c r="N70" s="110"/>
    </row>
    <row r="71" spans="1:14" ht="12.75" x14ac:dyDescent="0.2">
      <c r="A71" s="110" t="s">
        <v>383</v>
      </c>
      <c r="B71" s="110">
        <v>9614</v>
      </c>
      <c r="C71" s="110">
        <v>3634</v>
      </c>
      <c r="D71" s="110">
        <v>3680.3118680898501</v>
      </c>
      <c r="E71" s="110">
        <v>-46.213625448153202</v>
      </c>
      <c r="F71" s="110"/>
      <c r="G71" s="284">
        <v>9.3670886075949387</v>
      </c>
      <c r="H71" s="284">
        <v>1.98256467941507</v>
      </c>
      <c r="I71" s="110">
        <v>85</v>
      </c>
      <c r="J71" s="133">
        <v>9.4237570210110295</v>
      </c>
      <c r="K71" s="133">
        <v>22.367043643263798</v>
      </c>
      <c r="L71" s="133">
        <v>2.71077661918534</v>
      </c>
      <c r="M71" s="194"/>
      <c r="N71" s="110"/>
    </row>
    <row r="72" spans="1:14" ht="12.75" x14ac:dyDescent="0.2">
      <c r="A72" s="110" t="s">
        <v>384</v>
      </c>
      <c r="B72" s="110">
        <v>12589</v>
      </c>
      <c r="C72" s="110">
        <v>2360</v>
      </c>
      <c r="D72" s="110">
        <v>2406.3261695905098</v>
      </c>
      <c r="E72" s="110">
        <v>-46.213625448153202</v>
      </c>
      <c r="F72" s="110"/>
      <c r="G72" s="284">
        <v>3.1669350509930201</v>
      </c>
      <c r="H72" s="284">
        <v>1.4019904803115499</v>
      </c>
      <c r="I72" s="110">
        <v>99</v>
      </c>
      <c r="J72" s="133">
        <v>2.0652950988958598</v>
      </c>
      <c r="K72" s="133">
        <v>22.650678150087799</v>
      </c>
      <c r="L72" s="133">
        <v>0.661414447407497</v>
      </c>
      <c r="M72" s="194"/>
      <c r="N72" s="110"/>
    </row>
    <row r="73" spans="1:14" ht="12.75" x14ac:dyDescent="0.2">
      <c r="A73" s="110" t="s">
        <v>379</v>
      </c>
      <c r="B73" s="110">
        <v>142427</v>
      </c>
      <c r="C73" s="110">
        <v>4147</v>
      </c>
      <c r="D73" s="110">
        <v>4193.7043946464901</v>
      </c>
      <c r="E73" s="110">
        <v>-46.213625448153202</v>
      </c>
      <c r="F73" s="110"/>
      <c r="G73" s="284">
        <v>6.2863541634265498</v>
      </c>
      <c r="H73" s="284">
        <v>1.68306822992716</v>
      </c>
      <c r="I73" s="110">
        <v>360</v>
      </c>
      <c r="J73" s="133">
        <v>12.391611141146001</v>
      </c>
      <c r="K73" s="133">
        <v>24.708209093745499</v>
      </c>
      <c r="L73" s="133">
        <v>1.32778055891748</v>
      </c>
      <c r="M73" s="194"/>
      <c r="N73" s="110"/>
    </row>
    <row r="74" spans="1:14" ht="12.75" x14ac:dyDescent="0.2">
      <c r="A74" s="110" t="s">
        <v>385</v>
      </c>
      <c r="B74" s="110">
        <v>7385</v>
      </c>
      <c r="C74" s="110">
        <v>2942</v>
      </c>
      <c r="D74" s="110">
        <v>2988.0958836896898</v>
      </c>
      <c r="E74" s="110">
        <v>-46.213625448153202</v>
      </c>
      <c r="F74" s="110"/>
      <c r="G74" s="284">
        <v>4.3824701195219102</v>
      </c>
      <c r="H74" s="284">
        <v>2.2953328232593702</v>
      </c>
      <c r="I74" s="110">
        <v>80</v>
      </c>
      <c r="J74" s="133">
        <v>3.6018957345971603</v>
      </c>
      <c r="K74" s="133">
        <v>28.124984371744201</v>
      </c>
      <c r="L74" s="133">
        <v>0.59963430095100401</v>
      </c>
      <c r="M74" s="194"/>
      <c r="N74" s="110"/>
    </row>
    <row r="75" spans="1:14" ht="12.75" x14ac:dyDescent="0.2">
      <c r="A75" s="110" t="s">
        <v>386</v>
      </c>
      <c r="B75" s="110">
        <v>31563</v>
      </c>
      <c r="C75" s="110">
        <v>4735</v>
      </c>
      <c r="D75" s="110">
        <v>4780.8271843428001</v>
      </c>
      <c r="E75" s="110">
        <v>-46.213625448153202</v>
      </c>
      <c r="F75" s="110"/>
      <c r="G75" s="284">
        <v>14.842519685039399</v>
      </c>
      <c r="H75" s="284">
        <v>1.9616322037896101</v>
      </c>
      <c r="I75" s="110">
        <v>163</v>
      </c>
      <c r="J75" s="133">
        <v>7.5848303393213605</v>
      </c>
      <c r="K75" s="133">
        <v>28.389485143264</v>
      </c>
      <c r="L75" s="133">
        <v>2.50189965192404</v>
      </c>
      <c r="M75" s="194"/>
      <c r="N75" s="110"/>
    </row>
    <row r="76" spans="1:14" ht="12.75" x14ac:dyDescent="0.2">
      <c r="A76" s="110" t="s">
        <v>387</v>
      </c>
      <c r="B76" s="110">
        <v>11721</v>
      </c>
      <c r="C76" s="110">
        <v>4101</v>
      </c>
      <c r="D76" s="110">
        <v>4146.7551315072296</v>
      </c>
      <c r="E76" s="110">
        <v>-46.213625448153202</v>
      </c>
      <c r="F76" s="110"/>
      <c r="G76" s="284">
        <v>12.941587967820901</v>
      </c>
      <c r="H76" s="284">
        <v>2.1076043211184099</v>
      </c>
      <c r="I76" s="110">
        <v>94</v>
      </c>
      <c r="J76" s="133">
        <v>3.1652589369507695</v>
      </c>
      <c r="K76" s="133">
        <v>26.761552028218802</v>
      </c>
      <c r="L76" s="133">
        <v>1.6610945921988098</v>
      </c>
      <c r="M76" s="194"/>
      <c r="N76" s="110"/>
    </row>
    <row r="77" spans="1:14" ht="12.75" x14ac:dyDescent="0.2">
      <c r="A77" s="110" t="s">
        <v>388</v>
      </c>
      <c r="B77" s="110">
        <v>18903</v>
      </c>
      <c r="C77" s="110">
        <v>4338</v>
      </c>
      <c r="D77" s="110">
        <v>4384.5805220346501</v>
      </c>
      <c r="E77" s="110">
        <v>-46.213625448153202</v>
      </c>
      <c r="F77" s="110"/>
      <c r="G77" s="284">
        <v>11.914696337505799</v>
      </c>
      <c r="H77" s="284">
        <v>2.0813563611058399</v>
      </c>
      <c r="I77" s="110">
        <v>128</v>
      </c>
      <c r="J77" s="133">
        <v>11.6013331217267</v>
      </c>
      <c r="K77" s="133">
        <v>26.8223293798013</v>
      </c>
      <c r="L77" s="133">
        <v>3.6719920910719801</v>
      </c>
      <c r="M77" s="194"/>
      <c r="N77" s="110"/>
    </row>
    <row r="78" spans="1:14" ht="12.75" x14ac:dyDescent="0.2">
      <c r="A78" s="110" t="s">
        <v>389</v>
      </c>
      <c r="B78" s="110">
        <v>14532</v>
      </c>
      <c r="C78" s="110">
        <v>2942</v>
      </c>
      <c r="D78" s="110">
        <v>2988.0060469642499</v>
      </c>
      <c r="E78" s="110">
        <v>-46.213625448153202</v>
      </c>
      <c r="F78" s="110"/>
      <c r="G78" s="284">
        <v>4.0259009009008997</v>
      </c>
      <c r="H78" s="284">
        <v>2.3473394035586002</v>
      </c>
      <c r="I78" s="110">
        <v>105</v>
      </c>
      <c r="J78" s="133">
        <v>4.41095513349849</v>
      </c>
      <c r="K78" s="133">
        <v>24.650512055479499</v>
      </c>
      <c r="L78" s="133">
        <v>0.64332069365626399</v>
      </c>
      <c r="M78" s="194"/>
      <c r="N78" s="110"/>
    </row>
    <row r="79" spans="1:14" ht="12.75" x14ac:dyDescent="0.2">
      <c r="A79" s="110" t="s">
        <v>390</v>
      </c>
      <c r="B79" s="110">
        <v>27502</v>
      </c>
      <c r="C79" s="110">
        <v>3794</v>
      </c>
      <c r="D79" s="110">
        <v>3840.5525923636801</v>
      </c>
      <c r="E79" s="110">
        <v>-46.213625448153202</v>
      </c>
      <c r="F79" s="110"/>
      <c r="G79" s="284">
        <v>8.8436456179417888</v>
      </c>
      <c r="H79" s="284">
        <v>1.93623841289093</v>
      </c>
      <c r="I79" s="110">
        <v>144</v>
      </c>
      <c r="J79" s="133">
        <v>7.5958112137299096</v>
      </c>
      <c r="K79" s="133">
        <v>27.622262903358099</v>
      </c>
      <c r="L79" s="133">
        <v>1.34882572273226</v>
      </c>
      <c r="M79" s="194"/>
      <c r="N79" s="110"/>
    </row>
    <row r="80" spans="1:14" ht="12.75" x14ac:dyDescent="0.2">
      <c r="A80" s="110" t="s">
        <v>391</v>
      </c>
      <c r="B80" s="110">
        <v>34530</v>
      </c>
      <c r="C80" s="110">
        <v>3458</v>
      </c>
      <c r="D80" s="110">
        <v>3504.01179320242</v>
      </c>
      <c r="E80" s="110">
        <v>-46.213625448153202</v>
      </c>
      <c r="F80" s="110"/>
      <c r="G80" s="284">
        <v>5.7940182705543704</v>
      </c>
      <c r="H80" s="284">
        <v>1.9692620717218299</v>
      </c>
      <c r="I80" s="110">
        <v>166</v>
      </c>
      <c r="J80" s="133">
        <v>10.463365189690101</v>
      </c>
      <c r="K80" s="133">
        <v>23.727607149197699</v>
      </c>
      <c r="L80" s="133">
        <v>0.65447221396882405</v>
      </c>
      <c r="M80" s="194"/>
      <c r="N80" s="110"/>
    </row>
    <row r="81" spans="1:14" ht="14.25" customHeight="1" x14ac:dyDescent="0.2">
      <c r="A81" s="18" t="s">
        <v>392</v>
      </c>
      <c r="B81" s="110"/>
      <c r="C81" s="110"/>
      <c r="D81" s="110"/>
      <c r="E81" s="110"/>
      <c r="F81" s="110"/>
      <c r="G81" s="284"/>
      <c r="H81" s="284"/>
      <c r="I81" s="110"/>
      <c r="J81" s="133"/>
      <c r="K81" s="133"/>
      <c r="L81" s="133"/>
      <c r="M81" s="194"/>
      <c r="N81" s="110"/>
    </row>
    <row r="82" spans="1:14" ht="12.75" x14ac:dyDescent="0.2">
      <c r="A82" s="110" t="s">
        <v>393</v>
      </c>
      <c r="B82" s="110">
        <v>20224</v>
      </c>
      <c r="C82" s="110">
        <v>4222</v>
      </c>
      <c r="D82" s="110">
        <v>4268.5245355064899</v>
      </c>
      <c r="E82" s="110">
        <v>-46.213625448153202</v>
      </c>
      <c r="F82" s="110"/>
      <c r="G82" s="284">
        <v>14.147401699268899</v>
      </c>
      <c r="H82" s="284">
        <v>1.8221258134490201</v>
      </c>
      <c r="I82" s="110">
        <v>119</v>
      </c>
      <c r="J82" s="133">
        <v>4.5045490506329093</v>
      </c>
      <c r="K82" s="133">
        <v>23.285030020913499</v>
      </c>
      <c r="L82" s="133">
        <v>3.4137485820113702</v>
      </c>
      <c r="M82" s="194"/>
      <c r="N82" s="110"/>
    </row>
    <row r="83" spans="1:14" ht="12.75" x14ac:dyDescent="0.2">
      <c r="A83" s="110" t="s">
        <v>394</v>
      </c>
      <c r="B83" s="110">
        <v>8655</v>
      </c>
      <c r="C83" s="110">
        <v>5469</v>
      </c>
      <c r="D83" s="110">
        <v>5515.66934489294</v>
      </c>
      <c r="E83" s="110">
        <v>-46.213625448153202</v>
      </c>
      <c r="F83" s="110"/>
      <c r="G83" s="284">
        <v>20.717131474103599</v>
      </c>
      <c r="H83" s="284">
        <v>2.3230433426878703</v>
      </c>
      <c r="I83" s="110">
        <v>88</v>
      </c>
      <c r="J83" s="133">
        <v>8.3073367995378398</v>
      </c>
      <c r="K83" s="133">
        <v>28.2383358902627</v>
      </c>
      <c r="L83" s="133">
        <v>3.5383657513413498</v>
      </c>
      <c r="M83" s="194"/>
      <c r="N83" s="110"/>
    </row>
    <row r="84" spans="1:14" ht="12.75" x14ac:dyDescent="0.2">
      <c r="A84" s="110" t="s">
        <v>395</v>
      </c>
      <c r="B84" s="110">
        <v>28401</v>
      </c>
      <c r="C84" s="110">
        <v>3605</v>
      </c>
      <c r="D84" s="110">
        <v>3650.9562601928201</v>
      </c>
      <c r="E84" s="110">
        <v>-46.213625448153202</v>
      </c>
      <c r="F84" s="110"/>
      <c r="G84" s="284">
        <v>7.3294156056154094</v>
      </c>
      <c r="H84" s="284">
        <v>1.69817086480115</v>
      </c>
      <c r="I84" s="110">
        <v>142</v>
      </c>
      <c r="J84" s="133">
        <v>10.467941269673601</v>
      </c>
      <c r="K84" s="133">
        <v>28.452230976549298</v>
      </c>
      <c r="L84" s="133">
        <v>2.2375974773161502</v>
      </c>
      <c r="M84" s="194"/>
      <c r="N84" s="110"/>
    </row>
    <row r="85" spans="1:14" ht="12.75" x14ac:dyDescent="0.2">
      <c r="A85" s="110" t="s">
        <v>396</v>
      </c>
      <c r="B85" s="110">
        <v>10373</v>
      </c>
      <c r="C85" s="110">
        <v>5310</v>
      </c>
      <c r="D85" s="110">
        <v>5356.5139621253602</v>
      </c>
      <c r="E85" s="110">
        <v>-46.213625448153202</v>
      </c>
      <c r="F85" s="110"/>
      <c r="G85" s="284">
        <v>18.817905258583203</v>
      </c>
      <c r="H85" s="284">
        <v>2.4881364627420801</v>
      </c>
      <c r="I85" s="110">
        <v>91</v>
      </c>
      <c r="J85" s="133">
        <v>10.112792827532999</v>
      </c>
      <c r="K85" s="133">
        <v>28.4006661090867</v>
      </c>
      <c r="L85" s="133">
        <v>6.3174984812058703</v>
      </c>
      <c r="M85" s="194"/>
      <c r="N85" s="110"/>
    </row>
    <row r="86" spans="1:14" ht="12.75" x14ac:dyDescent="0.2">
      <c r="A86" s="110" t="s">
        <v>397</v>
      </c>
      <c r="B86" s="110">
        <v>12369</v>
      </c>
      <c r="C86" s="110">
        <v>4388</v>
      </c>
      <c r="D86" s="110">
        <v>4433.9142066613604</v>
      </c>
      <c r="E86" s="110">
        <v>-46.213625448153202</v>
      </c>
      <c r="F86" s="110"/>
      <c r="G86" s="284">
        <v>13.5273299252851</v>
      </c>
      <c r="H86" s="284">
        <v>2.1094585399047303</v>
      </c>
      <c r="I86" s="110">
        <v>88</v>
      </c>
      <c r="J86" s="133">
        <v>6.7022394696418504</v>
      </c>
      <c r="K86" s="133">
        <v>31.731506230471101</v>
      </c>
      <c r="L86" s="133">
        <v>3.4552566858965803</v>
      </c>
      <c r="M86" s="194"/>
      <c r="N86" s="110"/>
    </row>
    <row r="87" spans="1:14" ht="12.75" x14ac:dyDescent="0.2">
      <c r="A87" s="110" t="s">
        <v>398</v>
      </c>
      <c r="B87" s="110">
        <v>9498</v>
      </c>
      <c r="C87" s="110">
        <v>4360</v>
      </c>
      <c r="D87" s="110">
        <v>4406.1333753566196</v>
      </c>
      <c r="E87" s="110">
        <v>-46.213625448153202</v>
      </c>
      <c r="F87" s="110"/>
      <c r="G87" s="284">
        <v>14.412728123537699</v>
      </c>
      <c r="H87" s="284">
        <v>2.3141845902532001</v>
      </c>
      <c r="I87" s="110">
        <v>84</v>
      </c>
      <c r="J87" s="133">
        <v>4.1377132027795298</v>
      </c>
      <c r="K87" s="133">
        <v>26.2083715923124</v>
      </c>
      <c r="L87" s="133">
        <v>3.5185176987580502</v>
      </c>
      <c r="M87" s="194"/>
      <c r="N87" s="110"/>
    </row>
    <row r="88" spans="1:14" ht="12.75" x14ac:dyDescent="0.2">
      <c r="A88" s="110" t="s">
        <v>399</v>
      </c>
      <c r="B88" s="110">
        <v>94859</v>
      </c>
      <c r="C88" s="110">
        <v>4206</v>
      </c>
      <c r="D88" s="110">
        <v>4252.4096790670801</v>
      </c>
      <c r="E88" s="110">
        <v>-46.213625448153202</v>
      </c>
      <c r="F88" s="110"/>
      <c r="G88" s="284">
        <v>9.540313754104341</v>
      </c>
      <c r="H88" s="284">
        <v>1.5774478540435999</v>
      </c>
      <c r="I88" s="110">
        <v>288</v>
      </c>
      <c r="J88" s="133">
        <v>11.0743313760423</v>
      </c>
      <c r="K88" s="133">
        <v>20.674987206797699</v>
      </c>
      <c r="L88" s="133">
        <v>2.2607378564228302</v>
      </c>
      <c r="M88" s="194"/>
      <c r="N88" s="110"/>
    </row>
    <row r="89" spans="1:14" ht="12.75" x14ac:dyDescent="0.2">
      <c r="A89" s="110" t="s">
        <v>400</v>
      </c>
      <c r="B89" s="110">
        <v>17884</v>
      </c>
      <c r="C89" s="110">
        <v>3759</v>
      </c>
      <c r="D89" s="110">
        <v>3805.4089648706399</v>
      </c>
      <c r="E89" s="110">
        <v>-46.213625448153202</v>
      </c>
      <c r="F89" s="110"/>
      <c r="G89" s="284">
        <v>11.455956184390701</v>
      </c>
      <c r="H89" s="284">
        <v>1.6741496080968001</v>
      </c>
      <c r="I89" s="110">
        <v>114</v>
      </c>
      <c r="J89" s="133">
        <v>7.4983225229255197</v>
      </c>
      <c r="K89" s="133">
        <v>17.998409706679301</v>
      </c>
      <c r="L89" s="133">
        <v>3.7633878968521302</v>
      </c>
      <c r="M89" s="194"/>
      <c r="N89" s="110"/>
    </row>
    <row r="90" spans="1:14" ht="14.25" customHeight="1" x14ac:dyDescent="0.2">
      <c r="A90" s="18" t="s">
        <v>401</v>
      </c>
      <c r="B90" s="110"/>
      <c r="C90" s="110"/>
      <c r="D90" s="110"/>
      <c r="E90" s="110"/>
      <c r="F90" s="110"/>
      <c r="G90" s="284"/>
      <c r="H90" s="284"/>
      <c r="I90" s="110"/>
      <c r="J90" s="133"/>
      <c r="K90" s="133"/>
      <c r="L90" s="133"/>
      <c r="M90" s="194"/>
      <c r="N90" s="110"/>
    </row>
    <row r="91" spans="1:14" ht="12.75" x14ac:dyDescent="0.2">
      <c r="A91" s="110" t="s">
        <v>402</v>
      </c>
      <c r="B91" s="110">
        <v>10836</v>
      </c>
      <c r="C91" s="110">
        <v>3382</v>
      </c>
      <c r="D91" s="110">
        <v>3428.38347728605</v>
      </c>
      <c r="E91" s="110">
        <v>-46.213625448153202</v>
      </c>
      <c r="F91" s="110"/>
      <c r="G91" s="284">
        <v>9.0959206174200702</v>
      </c>
      <c r="H91" s="284">
        <v>1.7314232711532498</v>
      </c>
      <c r="I91" s="110">
        <v>75</v>
      </c>
      <c r="J91" s="133">
        <v>1.5134736064968599</v>
      </c>
      <c r="K91" s="133">
        <v>30.934533014668101</v>
      </c>
      <c r="L91" s="133">
        <v>3.7552504161713602</v>
      </c>
      <c r="M91" s="194"/>
      <c r="N91" s="110"/>
    </row>
    <row r="92" spans="1:14" ht="12.75" x14ac:dyDescent="0.2">
      <c r="A92" s="110" t="s">
        <v>403</v>
      </c>
      <c r="B92" s="110">
        <v>9360</v>
      </c>
      <c r="C92" s="110">
        <v>5140</v>
      </c>
      <c r="D92" s="110">
        <v>5185.7653905637399</v>
      </c>
      <c r="E92" s="110">
        <v>-46.213625448153202</v>
      </c>
      <c r="F92" s="110"/>
      <c r="G92" s="284">
        <v>18.1910055583628</v>
      </c>
      <c r="H92" s="284">
        <v>2.4623250807319699</v>
      </c>
      <c r="I92" s="110">
        <v>80</v>
      </c>
      <c r="J92" s="133">
        <v>8.824786324786329</v>
      </c>
      <c r="K92" s="133">
        <v>28.1660595671739</v>
      </c>
      <c r="L92" s="133">
        <v>4.4688482870229498</v>
      </c>
      <c r="M92" s="194"/>
      <c r="N92" s="110"/>
    </row>
    <row r="93" spans="1:14" ht="12.75" x14ac:dyDescent="0.2">
      <c r="A93" s="110" t="s">
        <v>404</v>
      </c>
      <c r="B93" s="110">
        <v>14107</v>
      </c>
      <c r="C93" s="110">
        <v>5897</v>
      </c>
      <c r="D93" s="110">
        <v>5943.1221799259501</v>
      </c>
      <c r="E93" s="110">
        <v>-46.213625448153202</v>
      </c>
      <c r="F93" s="110"/>
      <c r="G93" s="284">
        <v>21.251629726206001</v>
      </c>
      <c r="H93" s="284">
        <v>2.8599429793300097</v>
      </c>
      <c r="I93" s="110">
        <v>107</v>
      </c>
      <c r="J93" s="133">
        <v>7.9960303395477395</v>
      </c>
      <c r="K93" s="133">
        <v>33.695035150826101</v>
      </c>
      <c r="L93" s="133">
        <v>3.1989407515613597</v>
      </c>
      <c r="M93" s="194"/>
      <c r="N93" s="110"/>
    </row>
    <row r="94" spans="1:14" ht="12.75" x14ac:dyDescent="0.2">
      <c r="A94" s="110" t="s">
        <v>405</v>
      </c>
      <c r="B94" s="110">
        <v>5731</v>
      </c>
      <c r="C94" s="110">
        <v>5862</v>
      </c>
      <c r="D94" s="110">
        <v>5908.1105112498399</v>
      </c>
      <c r="E94" s="110">
        <v>-46.213625448153202</v>
      </c>
      <c r="F94" s="110"/>
      <c r="G94" s="284">
        <v>25.664388762338604</v>
      </c>
      <c r="H94" s="284">
        <v>2.01557489693083</v>
      </c>
      <c r="I94" s="110">
        <v>61</v>
      </c>
      <c r="J94" s="133">
        <v>2.4603036119350898</v>
      </c>
      <c r="K94" s="133">
        <v>32.806899521016199</v>
      </c>
      <c r="L94" s="133">
        <v>7.3642435472994707</v>
      </c>
      <c r="M94" s="194"/>
      <c r="N94" s="110"/>
    </row>
    <row r="95" spans="1:14" ht="12.75" x14ac:dyDescent="0.2">
      <c r="A95" s="110" t="s">
        <v>401</v>
      </c>
      <c r="B95" s="110">
        <v>70329</v>
      </c>
      <c r="C95" s="110">
        <v>3842</v>
      </c>
      <c r="D95" s="110">
        <v>3887.7875003571398</v>
      </c>
      <c r="E95" s="110">
        <v>-46.213625448153202</v>
      </c>
      <c r="F95" s="110"/>
      <c r="G95" s="284">
        <v>7.2367130809962692</v>
      </c>
      <c r="H95" s="284">
        <v>1.6374561842764102</v>
      </c>
      <c r="I95" s="110">
        <v>251</v>
      </c>
      <c r="J95" s="133">
        <v>11.2300757866598</v>
      </c>
      <c r="K95" s="133">
        <v>24.0144590376933</v>
      </c>
      <c r="L95" s="133">
        <v>4.0511634188615302</v>
      </c>
      <c r="M95" s="194"/>
      <c r="N95" s="110"/>
    </row>
    <row r="96" spans="1:14" ht="12.75" x14ac:dyDescent="0.2">
      <c r="A96" s="110" t="s">
        <v>406</v>
      </c>
      <c r="B96" s="110">
        <v>13264</v>
      </c>
      <c r="C96" s="110">
        <v>4275</v>
      </c>
      <c r="D96" s="110">
        <v>4321.0221342533796</v>
      </c>
      <c r="E96" s="110">
        <v>-46.213625448153202</v>
      </c>
      <c r="F96" s="110"/>
      <c r="G96" s="284">
        <v>12.757201646090499</v>
      </c>
      <c r="H96" s="284">
        <v>2.3992237805415901</v>
      </c>
      <c r="I96" s="110">
        <v>100</v>
      </c>
      <c r="J96" s="133">
        <v>3.3172496984318496</v>
      </c>
      <c r="K96" s="133">
        <v>31.213938819119999</v>
      </c>
      <c r="L96" s="133">
        <v>4.7374223619434401</v>
      </c>
      <c r="M96" s="194"/>
      <c r="N96" s="110"/>
    </row>
    <row r="97" spans="1:14" ht="12.75" x14ac:dyDescent="0.2">
      <c r="A97" s="110" t="s">
        <v>407</v>
      </c>
      <c r="B97" s="110">
        <v>15487</v>
      </c>
      <c r="C97" s="110">
        <v>2375</v>
      </c>
      <c r="D97" s="110">
        <v>2421.4636312764001</v>
      </c>
      <c r="E97" s="110">
        <v>-46.213625448153202</v>
      </c>
      <c r="F97" s="110"/>
      <c r="G97" s="284">
        <v>3.7026488180005703</v>
      </c>
      <c r="H97" s="284">
        <v>1.14999294482856</v>
      </c>
      <c r="I97" s="110">
        <v>110</v>
      </c>
      <c r="J97" s="133">
        <v>1.7175695744818202</v>
      </c>
      <c r="K97" s="133">
        <v>22.8116113744077</v>
      </c>
      <c r="L97" s="133">
        <v>1.53296648540366</v>
      </c>
      <c r="M97" s="194"/>
      <c r="N97" s="110"/>
    </row>
    <row r="98" spans="1:14" ht="12.75" x14ac:dyDescent="0.2">
      <c r="A98" s="110" t="s">
        <v>408</v>
      </c>
      <c r="B98" s="110">
        <v>20273</v>
      </c>
      <c r="C98" s="110">
        <v>4674</v>
      </c>
      <c r="D98" s="110">
        <v>4719.9503381943196</v>
      </c>
      <c r="E98" s="110">
        <v>-46.213625448153202</v>
      </c>
      <c r="F98" s="110"/>
      <c r="G98" s="284">
        <v>12.994093593820999</v>
      </c>
      <c r="H98" s="284">
        <v>2.3792270531401001</v>
      </c>
      <c r="I98" s="110">
        <v>127</v>
      </c>
      <c r="J98" s="133">
        <v>10.2007596310364</v>
      </c>
      <c r="K98" s="133">
        <v>33.163517376932099</v>
      </c>
      <c r="L98" s="133">
        <v>4.0147469849597899</v>
      </c>
      <c r="M98" s="194"/>
      <c r="N98" s="110"/>
    </row>
    <row r="99" spans="1:14" ht="12.75" x14ac:dyDescent="0.2">
      <c r="A99" s="110" t="s">
        <v>409</v>
      </c>
      <c r="B99" s="110">
        <v>27147</v>
      </c>
      <c r="C99" s="110">
        <v>3956</v>
      </c>
      <c r="D99" s="110">
        <v>4002.3199256380099</v>
      </c>
      <c r="E99" s="110">
        <v>-46.213625448153202</v>
      </c>
      <c r="F99" s="110"/>
      <c r="G99" s="284">
        <v>8.1076563022400503</v>
      </c>
      <c r="H99" s="284">
        <v>2.0296001384801801</v>
      </c>
      <c r="I99" s="110">
        <v>152</v>
      </c>
      <c r="J99" s="133">
        <v>13.9389251114304</v>
      </c>
      <c r="K99" s="133">
        <v>27.092913265695401</v>
      </c>
      <c r="L99" s="133">
        <v>1.1933679044457799</v>
      </c>
      <c r="M99" s="194"/>
      <c r="N99" s="110"/>
    </row>
    <row r="100" spans="1:14" ht="12.75" x14ac:dyDescent="0.2">
      <c r="A100" s="110" t="s">
        <v>410</v>
      </c>
      <c r="B100" s="110">
        <v>7149</v>
      </c>
      <c r="C100" s="110">
        <v>4005</v>
      </c>
      <c r="D100" s="110">
        <v>4051.4166667081699</v>
      </c>
      <c r="E100" s="110">
        <v>-46.213625448153202</v>
      </c>
      <c r="F100" s="110"/>
      <c r="G100" s="284">
        <v>11.9809394145677</v>
      </c>
      <c r="H100" s="284">
        <v>2.1525799303577098</v>
      </c>
      <c r="I100" s="110">
        <v>65</v>
      </c>
      <c r="J100" s="133">
        <v>2.6996782766820502</v>
      </c>
      <c r="K100" s="133">
        <v>34.162442030089998</v>
      </c>
      <c r="L100" s="133">
        <v>5.2768902326424403</v>
      </c>
      <c r="M100" s="194"/>
      <c r="N100" s="110"/>
    </row>
    <row r="101" spans="1:14" ht="12.75" x14ac:dyDescent="0.2">
      <c r="A101" s="110" t="s">
        <v>411</v>
      </c>
      <c r="B101" s="110">
        <v>15672</v>
      </c>
      <c r="C101" s="110">
        <v>3373</v>
      </c>
      <c r="D101" s="110">
        <v>3419.3706999034898</v>
      </c>
      <c r="E101" s="110">
        <v>-46.213625448153202</v>
      </c>
      <c r="F101" s="110"/>
      <c r="G101" s="284">
        <v>7.4458617620884002</v>
      </c>
      <c r="H101" s="284">
        <v>1.95575739818342</v>
      </c>
      <c r="I101" s="110">
        <v>107</v>
      </c>
      <c r="J101" s="133">
        <v>6.3106176620724899</v>
      </c>
      <c r="K101" s="133">
        <v>24.875096222380702</v>
      </c>
      <c r="L101" s="133">
        <v>1.7592912196864601</v>
      </c>
      <c r="M101" s="194"/>
      <c r="N101" s="110"/>
    </row>
    <row r="102" spans="1:14" ht="12.75" x14ac:dyDescent="0.2">
      <c r="A102" s="110" t="s">
        <v>412</v>
      </c>
      <c r="B102" s="110">
        <v>36655</v>
      </c>
      <c r="C102" s="110">
        <v>4240</v>
      </c>
      <c r="D102" s="110">
        <v>4286.2328229018603</v>
      </c>
      <c r="E102" s="110">
        <v>-46.213625448153202</v>
      </c>
      <c r="F102" s="110"/>
      <c r="G102" s="284">
        <v>9.015501767745441</v>
      </c>
      <c r="H102" s="284">
        <v>2.2716064603624702</v>
      </c>
      <c r="I102" s="110">
        <v>172</v>
      </c>
      <c r="J102" s="133">
        <v>13.163279225207999</v>
      </c>
      <c r="K102" s="133">
        <v>29.5295843004854</v>
      </c>
      <c r="L102" s="133">
        <v>4.0794125645907</v>
      </c>
      <c r="M102" s="194"/>
      <c r="N102" s="110"/>
    </row>
    <row r="103" spans="1:14" ht="14.25" customHeight="1" x14ac:dyDescent="0.2">
      <c r="A103" s="18" t="s">
        <v>413</v>
      </c>
      <c r="B103" s="110"/>
      <c r="C103" s="110"/>
      <c r="D103" s="110"/>
      <c r="E103" s="110"/>
      <c r="F103" s="110"/>
      <c r="G103" s="284"/>
      <c r="H103" s="284"/>
      <c r="I103" s="110"/>
      <c r="J103" s="133"/>
      <c r="K103" s="133"/>
      <c r="L103" s="133"/>
      <c r="M103" s="194"/>
      <c r="N103" s="110"/>
    </row>
    <row r="104" spans="1:14" ht="12.75" x14ac:dyDescent="0.2">
      <c r="A104" s="110" t="s">
        <v>413</v>
      </c>
      <c r="B104" s="110">
        <v>60124</v>
      </c>
      <c r="C104" s="110">
        <v>3795</v>
      </c>
      <c r="D104" s="110">
        <v>3841.03492478617</v>
      </c>
      <c r="E104" s="110">
        <v>-46.213625448153202</v>
      </c>
      <c r="F104" s="110"/>
      <c r="G104" s="284">
        <v>7.0625468476721895</v>
      </c>
      <c r="H104" s="284">
        <v>2.2772080235860099</v>
      </c>
      <c r="I104" s="110">
        <v>195</v>
      </c>
      <c r="J104" s="133">
        <v>8.36105382210099</v>
      </c>
      <c r="K104" s="133">
        <v>25.6138426594473</v>
      </c>
      <c r="L104" s="133">
        <v>2.3226565367587102</v>
      </c>
      <c r="M104" s="194"/>
      <c r="N104" s="110"/>
    </row>
    <row r="105" spans="1:14" ht="14.25" customHeight="1" x14ac:dyDescent="0.2">
      <c r="A105" s="18" t="s">
        <v>414</v>
      </c>
      <c r="B105" s="110"/>
      <c r="C105" s="110"/>
      <c r="D105" s="110"/>
      <c r="E105" s="110"/>
      <c r="F105" s="110"/>
      <c r="G105" s="284"/>
      <c r="H105" s="284"/>
      <c r="I105" s="110"/>
      <c r="J105" s="133"/>
      <c r="K105" s="133"/>
      <c r="L105" s="133"/>
      <c r="M105" s="194"/>
      <c r="N105" s="110"/>
    </row>
    <row r="106" spans="1:14" ht="12.75" x14ac:dyDescent="0.2">
      <c r="A106" s="110" t="s">
        <v>415</v>
      </c>
      <c r="B106" s="110">
        <v>32402</v>
      </c>
      <c r="C106" s="110">
        <v>4185</v>
      </c>
      <c r="D106" s="110">
        <v>4231.2806235984299</v>
      </c>
      <c r="E106" s="110">
        <v>-46.213625448153202</v>
      </c>
      <c r="F106" s="110"/>
      <c r="G106" s="284">
        <v>11.2253765932793</v>
      </c>
      <c r="H106" s="284">
        <v>1.7888764410393598</v>
      </c>
      <c r="I106" s="110">
        <v>166</v>
      </c>
      <c r="J106" s="133">
        <v>9.9530893154743509</v>
      </c>
      <c r="K106" s="133">
        <v>25.867830401279502</v>
      </c>
      <c r="L106" s="133">
        <v>4.3793386086961599</v>
      </c>
      <c r="M106" s="194"/>
      <c r="N106" s="110"/>
    </row>
    <row r="107" spans="1:14" ht="12.75" x14ac:dyDescent="0.2">
      <c r="A107" s="110" t="s">
        <v>416</v>
      </c>
      <c r="B107" s="110">
        <v>66515</v>
      </c>
      <c r="C107" s="110">
        <v>3751</v>
      </c>
      <c r="D107" s="110">
        <v>3797.1516691505699</v>
      </c>
      <c r="E107" s="110">
        <v>-46.213625448153202</v>
      </c>
      <c r="F107" s="110"/>
      <c r="G107" s="284">
        <v>8.0126267714420099</v>
      </c>
      <c r="H107" s="284">
        <v>1.5725890439491801</v>
      </c>
      <c r="I107" s="110">
        <v>236</v>
      </c>
      <c r="J107" s="133">
        <v>9.7196121175674701</v>
      </c>
      <c r="K107" s="133">
        <v>19.843200502012301</v>
      </c>
      <c r="L107" s="133">
        <v>2.7602977358827001</v>
      </c>
      <c r="M107" s="194"/>
      <c r="N107" s="110"/>
    </row>
    <row r="108" spans="1:14" ht="12.75" x14ac:dyDescent="0.2">
      <c r="A108" s="110" t="s">
        <v>417</v>
      </c>
      <c r="B108" s="110">
        <v>13311</v>
      </c>
      <c r="C108" s="110">
        <v>4531</v>
      </c>
      <c r="D108" s="110">
        <v>4576.8783745189803</v>
      </c>
      <c r="E108" s="110">
        <v>-46.213625448153202</v>
      </c>
      <c r="F108" s="110"/>
      <c r="G108" s="284">
        <v>13.8255519363011</v>
      </c>
      <c r="H108" s="284">
        <v>2.1563342318059302</v>
      </c>
      <c r="I108" s="110">
        <v>104</v>
      </c>
      <c r="J108" s="133">
        <v>8.4741942754113104</v>
      </c>
      <c r="K108" s="133">
        <v>30.6169708885365</v>
      </c>
      <c r="L108" s="133">
        <v>4.2490568689352806</v>
      </c>
      <c r="M108" s="194"/>
      <c r="N108" s="110"/>
    </row>
    <row r="109" spans="1:14" ht="12.75" x14ac:dyDescent="0.2">
      <c r="A109" s="110" t="s">
        <v>418</v>
      </c>
      <c r="B109" s="110">
        <v>29372</v>
      </c>
      <c r="C109" s="110">
        <v>5298</v>
      </c>
      <c r="D109" s="110">
        <v>5344.2959577409802</v>
      </c>
      <c r="E109" s="110">
        <v>-46.213625448153202</v>
      </c>
      <c r="F109" s="110"/>
      <c r="G109" s="284">
        <v>18.911091804228199</v>
      </c>
      <c r="H109" s="284">
        <v>2.0941759603469601</v>
      </c>
      <c r="I109" s="110">
        <v>154</v>
      </c>
      <c r="J109" s="133">
        <v>9.7507830586953599</v>
      </c>
      <c r="K109" s="133">
        <v>24.024232129778301</v>
      </c>
      <c r="L109" s="133">
        <v>5.2408627754579102</v>
      </c>
      <c r="M109" s="194"/>
      <c r="N109" s="110"/>
    </row>
    <row r="110" spans="1:14" ht="12.75" x14ac:dyDescent="0.2">
      <c r="A110" s="110" t="s">
        <v>419</v>
      </c>
      <c r="B110" s="110">
        <v>17456</v>
      </c>
      <c r="C110" s="110">
        <v>3680</v>
      </c>
      <c r="D110" s="110">
        <v>3726.5022800438601</v>
      </c>
      <c r="E110" s="110">
        <v>-46.213625448153202</v>
      </c>
      <c r="F110" s="110"/>
      <c r="G110" s="284">
        <v>8.2735797021511299</v>
      </c>
      <c r="H110" s="284">
        <v>2.27702746786716</v>
      </c>
      <c r="I110" s="110">
        <v>121</v>
      </c>
      <c r="J110" s="133">
        <v>7.0176443629697491</v>
      </c>
      <c r="K110" s="133">
        <v>26.171649423034399</v>
      </c>
      <c r="L110" s="133">
        <v>4.1121841589767696</v>
      </c>
      <c r="M110" s="194"/>
      <c r="N110" s="110"/>
    </row>
    <row r="111" spans="1:14" ht="14.25" customHeight="1" x14ac:dyDescent="0.2">
      <c r="A111" s="18" t="s">
        <v>420</v>
      </c>
      <c r="B111" s="110"/>
      <c r="C111" s="110"/>
      <c r="D111" s="110"/>
      <c r="E111" s="110"/>
      <c r="F111" s="110"/>
      <c r="G111" s="284"/>
      <c r="H111" s="284"/>
      <c r="I111" s="110"/>
      <c r="J111" s="133"/>
      <c r="K111" s="133"/>
      <c r="L111" s="133"/>
      <c r="M111" s="194"/>
      <c r="N111" s="110"/>
    </row>
    <row r="112" spans="1:14" ht="12.75" x14ac:dyDescent="0.2">
      <c r="A112" s="110" t="s">
        <v>421</v>
      </c>
      <c r="B112" s="110">
        <v>15697</v>
      </c>
      <c r="C112" s="110">
        <v>4737</v>
      </c>
      <c r="D112" s="110">
        <v>4783.5241611893098</v>
      </c>
      <c r="E112" s="110">
        <v>-46.213625448153202</v>
      </c>
      <c r="F112" s="110"/>
      <c r="G112" s="284">
        <v>13.952899468219801</v>
      </c>
      <c r="H112" s="284">
        <v>3.1258028603237098</v>
      </c>
      <c r="I112" s="110">
        <v>121</v>
      </c>
      <c r="J112" s="133">
        <v>7.4026884117984304</v>
      </c>
      <c r="K112" s="133">
        <v>28.907456537345201</v>
      </c>
      <c r="L112" s="133">
        <v>22.6109584863271</v>
      </c>
      <c r="M112" s="194"/>
      <c r="N112" s="110"/>
    </row>
    <row r="113" spans="1:14" ht="12.75" x14ac:dyDescent="0.2">
      <c r="A113" s="110" t="s">
        <v>422</v>
      </c>
      <c r="B113" s="110">
        <v>12759</v>
      </c>
      <c r="C113" s="110">
        <v>4352</v>
      </c>
      <c r="D113" s="110">
        <v>4398.4944232913704</v>
      </c>
      <c r="E113" s="110">
        <v>-46.213625448153202</v>
      </c>
      <c r="F113" s="110"/>
      <c r="G113" s="284">
        <v>13.607699966810499</v>
      </c>
      <c r="H113" s="284">
        <v>2.4636586747215401</v>
      </c>
      <c r="I113" s="110">
        <v>106</v>
      </c>
      <c r="J113" s="133">
        <v>4.3341954698644098</v>
      </c>
      <c r="K113" s="133">
        <v>26.4164789231315</v>
      </c>
      <c r="L113" s="133">
        <v>7.3258142486193805</v>
      </c>
      <c r="M113" s="194"/>
      <c r="N113" s="110"/>
    </row>
    <row r="114" spans="1:14" ht="12.75" x14ac:dyDescent="0.2">
      <c r="A114" s="110" t="s">
        <v>423</v>
      </c>
      <c r="B114" s="110">
        <v>19312</v>
      </c>
      <c r="C114" s="110">
        <v>5373</v>
      </c>
      <c r="D114" s="110">
        <v>5409.5042342515699</v>
      </c>
      <c r="E114" s="110">
        <v>-36.886698894566898</v>
      </c>
      <c r="F114" s="110"/>
      <c r="G114" s="284">
        <v>13.9108704706372</v>
      </c>
      <c r="H114" s="284">
        <v>2.7482678983833697</v>
      </c>
      <c r="I114" s="110">
        <v>138</v>
      </c>
      <c r="J114" s="133">
        <v>28.3709610604805</v>
      </c>
      <c r="K114" s="133">
        <v>27.827131562397199</v>
      </c>
      <c r="L114" s="133">
        <v>23.5148166318601</v>
      </c>
      <c r="M114" s="194"/>
      <c r="N114" s="110"/>
    </row>
    <row r="115" spans="1:14" ht="12.75" x14ac:dyDescent="0.2">
      <c r="A115" s="110" t="s">
        <v>424</v>
      </c>
      <c r="B115" s="110">
        <v>15413</v>
      </c>
      <c r="C115" s="110">
        <v>3024</v>
      </c>
      <c r="D115" s="110">
        <v>3056.7295044863599</v>
      </c>
      <c r="E115" s="110">
        <v>-32.589910429296701</v>
      </c>
      <c r="F115" s="110"/>
      <c r="G115" s="284">
        <v>7.67104353835522</v>
      </c>
      <c r="H115" s="284">
        <v>1.44295806403126</v>
      </c>
      <c r="I115" s="110">
        <v>109</v>
      </c>
      <c r="J115" s="133">
        <v>1.8166482839161699</v>
      </c>
      <c r="K115" s="133">
        <v>21.843373620931398</v>
      </c>
      <c r="L115" s="133">
        <v>3.2686995514974804</v>
      </c>
      <c r="M115" s="194"/>
      <c r="N115" s="110"/>
    </row>
    <row r="116" spans="1:14" ht="12.75" x14ac:dyDescent="0.2">
      <c r="A116" s="110" t="s">
        <v>425</v>
      </c>
      <c r="B116" s="110">
        <v>34123</v>
      </c>
      <c r="C116" s="110">
        <v>4404</v>
      </c>
      <c r="D116" s="110">
        <v>4449.7370771081496</v>
      </c>
      <c r="E116" s="110">
        <v>-46.213625448153202</v>
      </c>
      <c r="F116" s="110"/>
      <c r="G116" s="284">
        <v>11.668065715313599</v>
      </c>
      <c r="H116" s="284">
        <v>2.3766063084112101</v>
      </c>
      <c r="I116" s="110">
        <v>168</v>
      </c>
      <c r="J116" s="133">
        <v>9.0291006066289601</v>
      </c>
      <c r="K116" s="133">
        <v>26.900816642525399</v>
      </c>
      <c r="L116" s="133">
        <v>9.9967498056029793</v>
      </c>
      <c r="M116" s="194"/>
      <c r="N116" s="110"/>
    </row>
    <row r="117" spans="1:14" ht="12.75" x14ac:dyDescent="0.2">
      <c r="A117" s="110" t="s">
        <v>426</v>
      </c>
      <c r="B117" s="110">
        <v>149280</v>
      </c>
      <c r="C117" s="110">
        <v>5432</v>
      </c>
      <c r="D117" s="110">
        <v>5451.4084693509103</v>
      </c>
      <c r="E117" s="110">
        <v>-19.641966882616298</v>
      </c>
      <c r="F117" s="110"/>
      <c r="G117" s="284">
        <v>14.379592568253798</v>
      </c>
      <c r="H117" s="284">
        <v>2.1054173303308299</v>
      </c>
      <c r="I117" s="110">
        <v>380</v>
      </c>
      <c r="J117" s="133">
        <v>13.9154608788853</v>
      </c>
      <c r="K117" s="133">
        <v>23.697204595644799</v>
      </c>
      <c r="L117" s="133">
        <v>23.8931455991093</v>
      </c>
      <c r="M117" s="194"/>
      <c r="N117" s="110"/>
    </row>
    <row r="118" spans="1:14" ht="12.75" x14ac:dyDescent="0.2">
      <c r="A118" s="110" t="s">
        <v>427</v>
      </c>
      <c r="B118" s="110">
        <v>52010</v>
      </c>
      <c r="C118" s="110">
        <v>4599</v>
      </c>
      <c r="D118" s="110">
        <v>4644.8046236271002</v>
      </c>
      <c r="E118" s="110">
        <v>-46.213625448153202</v>
      </c>
      <c r="F118" s="110"/>
      <c r="G118" s="284">
        <v>12.146102761272299</v>
      </c>
      <c r="H118" s="284">
        <v>2.57275606204202</v>
      </c>
      <c r="I118" s="110">
        <v>205</v>
      </c>
      <c r="J118" s="133">
        <v>5.9104018457988801</v>
      </c>
      <c r="K118" s="133">
        <v>27.9699585412129</v>
      </c>
      <c r="L118" s="133">
        <v>5.8135987725579801</v>
      </c>
      <c r="M118" s="194"/>
      <c r="N118" s="110"/>
    </row>
    <row r="119" spans="1:14" ht="12.75" x14ac:dyDescent="0.2">
      <c r="A119" s="110" t="s">
        <v>428</v>
      </c>
      <c r="B119" s="110">
        <v>27168</v>
      </c>
      <c r="C119" s="110">
        <v>2916</v>
      </c>
      <c r="D119" s="110">
        <v>2962.1842155401</v>
      </c>
      <c r="E119" s="110">
        <v>-46.213625448153202</v>
      </c>
      <c r="F119" s="110"/>
      <c r="G119" s="284">
        <v>6.0620915032679701</v>
      </c>
      <c r="H119" s="284">
        <v>1.2984794122672101</v>
      </c>
      <c r="I119" s="110">
        <v>158</v>
      </c>
      <c r="J119" s="133">
        <v>4.0672850412249701</v>
      </c>
      <c r="K119" s="133">
        <v>20.023037691689701</v>
      </c>
      <c r="L119" s="133">
        <v>5.4131858495528293</v>
      </c>
      <c r="M119" s="194"/>
      <c r="N119" s="110"/>
    </row>
    <row r="120" spans="1:14" ht="12.75" x14ac:dyDescent="0.2">
      <c r="A120" s="110" t="s">
        <v>429</v>
      </c>
      <c r="B120" s="110">
        <v>15653</v>
      </c>
      <c r="C120" s="110">
        <v>3641</v>
      </c>
      <c r="D120" s="110">
        <v>3686.8984198267799</v>
      </c>
      <c r="E120" s="110">
        <v>-46.213625448153202</v>
      </c>
      <c r="F120" s="110"/>
      <c r="G120" s="284">
        <v>8.225852679850961</v>
      </c>
      <c r="H120" s="284">
        <v>2.5799868814226401</v>
      </c>
      <c r="I120" s="110">
        <v>97</v>
      </c>
      <c r="J120" s="133">
        <v>3.6031431674439403</v>
      </c>
      <c r="K120" s="133">
        <v>29.430586467838999</v>
      </c>
      <c r="L120" s="133">
        <v>5.6803144368734202</v>
      </c>
      <c r="M120" s="194"/>
      <c r="N120" s="110"/>
    </row>
    <row r="121" spans="1:14" ht="12.75" x14ac:dyDescent="0.2">
      <c r="A121" s="110" t="s">
        <v>430</v>
      </c>
      <c r="B121" s="110">
        <v>16830</v>
      </c>
      <c r="C121" s="110">
        <v>3273</v>
      </c>
      <c r="D121" s="110">
        <v>3318.7504420243499</v>
      </c>
      <c r="E121" s="110">
        <v>-46.213625448153202</v>
      </c>
      <c r="F121" s="110"/>
      <c r="G121" s="284">
        <v>7.3110285006195808</v>
      </c>
      <c r="H121" s="284">
        <v>2.06262257388246</v>
      </c>
      <c r="I121" s="110">
        <v>116</v>
      </c>
      <c r="J121" s="133">
        <v>2.3054070112893599</v>
      </c>
      <c r="K121" s="133">
        <v>26.508271455707199</v>
      </c>
      <c r="L121" s="133">
        <v>8.23198142223176</v>
      </c>
      <c r="M121" s="194"/>
      <c r="N121" s="110"/>
    </row>
    <row r="122" spans="1:14" ht="12.75" x14ac:dyDescent="0.2">
      <c r="A122" s="110" t="s">
        <v>431</v>
      </c>
      <c r="B122" s="110">
        <v>17738</v>
      </c>
      <c r="C122" s="110">
        <v>4126</v>
      </c>
      <c r="D122" s="110">
        <v>4172.5044580016902</v>
      </c>
      <c r="E122" s="110">
        <v>-46.213625448153202</v>
      </c>
      <c r="F122" s="110"/>
      <c r="G122" s="284">
        <v>10.3201024327785</v>
      </c>
      <c r="H122" s="284">
        <v>2.71995559256175</v>
      </c>
      <c r="I122" s="110">
        <v>115</v>
      </c>
      <c r="J122" s="133">
        <v>5.2035178712368904</v>
      </c>
      <c r="K122" s="133">
        <v>32.175500783117698</v>
      </c>
      <c r="L122" s="133">
        <v>11.2496813667694</v>
      </c>
      <c r="M122" s="194"/>
      <c r="N122" s="110"/>
    </row>
    <row r="123" spans="1:14" ht="12.75" x14ac:dyDescent="0.2">
      <c r="A123" s="110" t="s">
        <v>432</v>
      </c>
      <c r="B123" s="110">
        <v>86217</v>
      </c>
      <c r="C123" s="110">
        <v>4971</v>
      </c>
      <c r="D123" s="110">
        <v>5016.97706455357</v>
      </c>
      <c r="E123" s="110">
        <v>-46.213625448153202</v>
      </c>
      <c r="F123" s="110"/>
      <c r="G123" s="284">
        <v>14.094028474854001</v>
      </c>
      <c r="H123" s="284">
        <v>1.8666167750849099</v>
      </c>
      <c r="I123" s="110">
        <v>272</v>
      </c>
      <c r="J123" s="133">
        <v>10.028184696753501</v>
      </c>
      <c r="K123" s="133">
        <v>26.318134100829401</v>
      </c>
      <c r="L123" s="133">
        <v>5.5106983373244507</v>
      </c>
      <c r="M123" s="194"/>
      <c r="N123" s="110"/>
    </row>
    <row r="124" spans="1:14" ht="12.75" x14ac:dyDescent="0.2">
      <c r="A124" s="110" t="s">
        <v>433</v>
      </c>
      <c r="B124" s="110">
        <v>32020</v>
      </c>
      <c r="C124" s="110">
        <v>2906</v>
      </c>
      <c r="D124" s="110">
        <v>2946.2755537131202</v>
      </c>
      <c r="E124" s="110">
        <v>-40.026818016075502</v>
      </c>
      <c r="F124" s="110"/>
      <c r="G124" s="284">
        <v>4.5240013813744699</v>
      </c>
      <c r="H124" s="284">
        <v>1.4476497598934399</v>
      </c>
      <c r="I124" s="110">
        <v>172</v>
      </c>
      <c r="J124" s="133">
        <v>6.8238600874453503</v>
      </c>
      <c r="K124" s="133">
        <v>20.1120650453827</v>
      </c>
      <c r="L124" s="133">
        <v>3.5374092998255597</v>
      </c>
      <c r="M124" s="194"/>
      <c r="N124" s="110"/>
    </row>
    <row r="125" spans="1:14" ht="12.75" x14ac:dyDescent="0.2">
      <c r="A125" s="110" t="s">
        <v>434</v>
      </c>
      <c r="B125" s="110">
        <v>46305</v>
      </c>
      <c r="C125" s="110">
        <v>5151</v>
      </c>
      <c r="D125" s="110">
        <v>5197.6984201707201</v>
      </c>
      <c r="E125" s="110">
        <v>-46.213625448153202</v>
      </c>
      <c r="F125" s="110"/>
      <c r="G125" s="284">
        <v>15.1997006828173</v>
      </c>
      <c r="H125" s="284">
        <v>2.3692471717111903</v>
      </c>
      <c r="I125" s="110">
        <v>209</v>
      </c>
      <c r="J125" s="133">
        <v>13.335492927329701</v>
      </c>
      <c r="K125" s="133">
        <v>28.011061395005299</v>
      </c>
      <c r="L125" s="133">
        <v>20.4113292250413</v>
      </c>
      <c r="M125" s="194"/>
      <c r="N125" s="110"/>
    </row>
    <row r="126" spans="1:14" ht="12.75" x14ac:dyDescent="0.2">
      <c r="A126" s="110" t="s">
        <v>435</v>
      </c>
      <c r="B126" s="110">
        <v>24876</v>
      </c>
      <c r="C126" s="110">
        <v>2152</v>
      </c>
      <c r="D126" s="110">
        <v>2173.1344426321498</v>
      </c>
      <c r="E126" s="110">
        <v>-20.655078336996699</v>
      </c>
      <c r="F126" s="110"/>
      <c r="G126" s="284">
        <v>3.7703995498030398</v>
      </c>
      <c r="H126" s="284">
        <v>0.61733917867048393</v>
      </c>
      <c r="I126" s="110">
        <v>155</v>
      </c>
      <c r="J126" s="133">
        <v>2.3556841936002599</v>
      </c>
      <c r="K126" s="133">
        <v>12.394147700882501</v>
      </c>
      <c r="L126" s="133">
        <v>5.3032266717663203</v>
      </c>
      <c r="M126" s="194"/>
      <c r="N126" s="110"/>
    </row>
    <row r="127" spans="1:14" ht="12.75" x14ac:dyDescent="0.2">
      <c r="A127" s="110" t="s">
        <v>436</v>
      </c>
      <c r="B127" s="110">
        <v>125941</v>
      </c>
      <c r="C127" s="110">
        <v>4267</v>
      </c>
      <c r="D127" s="110">
        <v>4312.1028774860997</v>
      </c>
      <c r="E127" s="110">
        <v>-45.244083612973597</v>
      </c>
      <c r="F127" s="110"/>
      <c r="G127" s="284">
        <v>9.80029446185209</v>
      </c>
      <c r="H127" s="284">
        <v>1.1191620632757</v>
      </c>
      <c r="I127" s="110">
        <v>347</v>
      </c>
      <c r="J127" s="133">
        <v>14.838694309239999</v>
      </c>
      <c r="K127" s="133">
        <v>16.956781303943799</v>
      </c>
      <c r="L127" s="133">
        <v>13.2982887873092</v>
      </c>
      <c r="M127" s="194"/>
      <c r="N127" s="110"/>
    </row>
    <row r="128" spans="1:14" ht="12.75" x14ac:dyDescent="0.2">
      <c r="A128" s="110" t="s">
        <v>437</v>
      </c>
      <c r="B128" s="110">
        <v>347949</v>
      </c>
      <c r="C128" s="110">
        <v>7370</v>
      </c>
      <c r="D128" s="110">
        <v>7387.0290236414203</v>
      </c>
      <c r="E128" s="110">
        <v>-17.0600948959144</v>
      </c>
      <c r="F128" s="110"/>
      <c r="G128" s="284">
        <v>25.469734137770999</v>
      </c>
      <c r="H128" s="284">
        <v>2.1975799359808601</v>
      </c>
      <c r="I128" s="110">
        <v>589</v>
      </c>
      <c r="J128" s="133">
        <v>19.371804488588801</v>
      </c>
      <c r="K128" s="133">
        <v>20.068452693478999</v>
      </c>
      <c r="L128" s="133">
        <v>101.10622155364699</v>
      </c>
      <c r="M128" s="194"/>
      <c r="N128" s="110"/>
    </row>
    <row r="129" spans="1:14" ht="12.75" x14ac:dyDescent="0.2">
      <c r="A129" s="110" t="s">
        <v>438</v>
      </c>
      <c r="B129" s="110">
        <v>13198</v>
      </c>
      <c r="C129" s="110">
        <v>4275</v>
      </c>
      <c r="D129" s="110">
        <v>4321.2277092536597</v>
      </c>
      <c r="E129" s="110">
        <v>-46.213625448153202</v>
      </c>
      <c r="F129" s="110"/>
      <c r="G129" s="284">
        <v>12.6187245590231</v>
      </c>
      <c r="H129" s="284">
        <v>2.4798682284041003</v>
      </c>
      <c r="I129" s="110">
        <v>102</v>
      </c>
      <c r="J129" s="133">
        <v>5.9327170783451999</v>
      </c>
      <c r="K129" s="133">
        <v>26.4558316080056</v>
      </c>
      <c r="L129" s="133">
        <v>4.7064132844096598</v>
      </c>
      <c r="M129" s="194"/>
      <c r="N129" s="110"/>
    </row>
    <row r="130" spans="1:14" ht="12.75" x14ac:dyDescent="0.2">
      <c r="A130" s="110" t="s">
        <v>439</v>
      </c>
      <c r="B130" s="110">
        <v>7476</v>
      </c>
      <c r="C130" s="110">
        <v>6058</v>
      </c>
      <c r="D130" s="110">
        <v>6104.5774626618504</v>
      </c>
      <c r="E130" s="110">
        <v>-46.213625448153202</v>
      </c>
      <c r="F130" s="110"/>
      <c r="G130" s="284">
        <v>22.0011370096646</v>
      </c>
      <c r="H130" s="284">
        <v>3.2911392405063298</v>
      </c>
      <c r="I130" s="110">
        <v>78</v>
      </c>
      <c r="J130" s="133">
        <v>8.6543606206527599</v>
      </c>
      <c r="K130" s="133">
        <v>38.135274516026797</v>
      </c>
      <c r="L130" s="133">
        <v>21.431070533474202</v>
      </c>
      <c r="M130" s="194"/>
      <c r="N130" s="110"/>
    </row>
    <row r="131" spans="1:14" ht="12.75" x14ac:dyDescent="0.2">
      <c r="A131" s="110" t="s">
        <v>440</v>
      </c>
      <c r="B131" s="110">
        <v>19227</v>
      </c>
      <c r="C131" s="110">
        <v>3941</v>
      </c>
      <c r="D131" s="110">
        <v>3987.3908260594399</v>
      </c>
      <c r="E131" s="110">
        <v>-46.213625448153202</v>
      </c>
      <c r="F131" s="110"/>
      <c r="G131" s="284">
        <v>10.3759398496241</v>
      </c>
      <c r="H131" s="284">
        <v>2.1149480224638499</v>
      </c>
      <c r="I131" s="110">
        <v>119</v>
      </c>
      <c r="J131" s="133">
        <v>4.8317470224163896</v>
      </c>
      <c r="K131" s="133">
        <v>30.6463769113019</v>
      </c>
      <c r="L131" s="133">
        <v>4.6902031982844301</v>
      </c>
      <c r="M131" s="194"/>
      <c r="N131" s="110"/>
    </row>
    <row r="132" spans="1:14" ht="12.75" x14ac:dyDescent="0.2">
      <c r="A132" s="110" t="s">
        <v>441</v>
      </c>
      <c r="B132" s="110">
        <v>19412</v>
      </c>
      <c r="C132" s="110">
        <v>3529</v>
      </c>
      <c r="D132" s="110">
        <v>3575.31707567587</v>
      </c>
      <c r="E132" s="110">
        <v>-46.213625448153202</v>
      </c>
      <c r="F132" s="110"/>
      <c r="G132" s="284">
        <v>7.5507765830346507</v>
      </c>
      <c r="H132" s="284">
        <v>2.59109311740891</v>
      </c>
      <c r="I132" s="110">
        <v>114</v>
      </c>
      <c r="J132" s="133">
        <v>2.8332989903152703</v>
      </c>
      <c r="K132" s="133">
        <v>27.725191185121599</v>
      </c>
      <c r="L132" s="133">
        <v>7.2157210105301797</v>
      </c>
      <c r="M132" s="194"/>
      <c r="N132" s="110"/>
    </row>
    <row r="133" spans="1:14" ht="12.75" x14ac:dyDescent="0.2">
      <c r="A133" s="110" t="s">
        <v>442</v>
      </c>
      <c r="B133" s="110">
        <v>16042</v>
      </c>
      <c r="C133" s="110">
        <v>3457</v>
      </c>
      <c r="D133" s="110">
        <v>3502.9162896376802</v>
      </c>
      <c r="E133" s="110">
        <v>-46.213625448153202</v>
      </c>
      <c r="F133" s="110"/>
      <c r="G133" s="284">
        <v>8.6012861736334401</v>
      </c>
      <c r="H133" s="284">
        <v>2.37889273356401</v>
      </c>
      <c r="I133" s="110">
        <v>111</v>
      </c>
      <c r="J133" s="133">
        <v>2.5931928687196097</v>
      </c>
      <c r="K133" s="133">
        <v>24.049697862138999</v>
      </c>
      <c r="L133" s="133">
        <v>16.113722733434798</v>
      </c>
      <c r="M133" s="194"/>
      <c r="N133" s="110"/>
    </row>
    <row r="134" spans="1:14" ht="12.75" x14ac:dyDescent="0.2">
      <c r="A134" s="110" t="s">
        <v>443</v>
      </c>
      <c r="B134" s="110">
        <v>25883</v>
      </c>
      <c r="C134" s="110">
        <v>2562</v>
      </c>
      <c r="D134" s="110">
        <v>2597.8543831327902</v>
      </c>
      <c r="E134" s="110">
        <v>-36.0901090510283</v>
      </c>
      <c r="F134" s="110"/>
      <c r="G134" s="284">
        <v>3.8229939784343898</v>
      </c>
      <c r="H134" s="284">
        <v>1.19768598029468</v>
      </c>
      <c r="I134" s="110">
        <v>153</v>
      </c>
      <c r="J134" s="133">
        <v>5.8262179809141097</v>
      </c>
      <c r="K134" s="133">
        <v>17.348937277695899</v>
      </c>
      <c r="L134" s="133">
        <v>5.11133769452056</v>
      </c>
      <c r="M134" s="194"/>
      <c r="N134" s="110"/>
    </row>
    <row r="135" spans="1:14" ht="12.75" x14ac:dyDescent="0.2">
      <c r="A135" s="110" t="s">
        <v>444</v>
      </c>
      <c r="B135" s="110">
        <v>14276</v>
      </c>
      <c r="C135" s="110">
        <v>3605</v>
      </c>
      <c r="D135" s="110">
        <v>3651.4513321578102</v>
      </c>
      <c r="E135" s="110">
        <v>-46.213625448153202</v>
      </c>
      <c r="F135" s="110"/>
      <c r="G135" s="284">
        <v>8.2935057632836706</v>
      </c>
      <c r="H135" s="284">
        <v>2.52115203828733</v>
      </c>
      <c r="I135" s="110">
        <v>100</v>
      </c>
      <c r="J135" s="133">
        <v>5.3796581675539397</v>
      </c>
      <c r="K135" s="133">
        <v>25.824956982723599</v>
      </c>
      <c r="L135" s="133">
        <v>8.789611733226339</v>
      </c>
      <c r="M135" s="194"/>
      <c r="N135" s="110"/>
    </row>
    <row r="136" spans="1:14" ht="12.75" x14ac:dyDescent="0.2">
      <c r="A136" s="110" t="s">
        <v>445</v>
      </c>
      <c r="B136" s="110">
        <v>22665</v>
      </c>
      <c r="C136" s="110">
        <v>2956</v>
      </c>
      <c r="D136" s="110">
        <v>3002.3162410571099</v>
      </c>
      <c r="E136" s="110">
        <v>-46.213625448153202</v>
      </c>
      <c r="F136" s="110"/>
      <c r="G136" s="284">
        <v>6.5001601024655802</v>
      </c>
      <c r="H136" s="284">
        <v>1.55248397435897</v>
      </c>
      <c r="I136" s="110">
        <v>141</v>
      </c>
      <c r="J136" s="133">
        <v>5.38274873152438</v>
      </c>
      <c r="K136" s="133">
        <v>17.347166799680799</v>
      </c>
      <c r="L136" s="133">
        <v>11.707094634807099</v>
      </c>
      <c r="M136" s="194"/>
      <c r="N136" s="110"/>
    </row>
    <row r="137" spans="1:14" ht="12.75" x14ac:dyDescent="0.2">
      <c r="A137" s="110" t="s">
        <v>446</v>
      </c>
      <c r="B137" s="110">
        <v>13663</v>
      </c>
      <c r="C137" s="110">
        <v>4208</v>
      </c>
      <c r="D137" s="110">
        <v>4254.4740861398896</v>
      </c>
      <c r="E137" s="110">
        <v>-46.213625448153202</v>
      </c>
      <c r="F137" s="110"/>
      <c r="G137" s="284">
        <v>11.5618661257606</v>
      </c>
      <c r="H137" s="284">
        <v>2.5526912419178802</v>
      </c>
      <c r="I137" s="110">
        <v>98</v>
      </c>
      <c r="J137" s="133">
        <v>4.7866500768498899</v>
      </c>
      <c r="K137" s="133">
        <v>31.2264217280479</v>
      </c>
      <c r="L137" s="133">
        <v>3.2292246134899201</v>
      </c>
      <c r="M137" s="194"/>
      <c r="N137" s="110"/>
    </row>
    <row r="138" spans="1:14" ht="12.75" x14ac:dyDescent="0.2">
      <c r="A138" s="110" t="s">
        <v>447</v>
      </c>
      <c r="B138" s="110">
        <v>45877</v>
      </c>
      <c r="C138" s="110">
        <v>4304</v>
      </c>
      <c r="D138" s="110">
        <v>4350.58830442007</v>
      </c>
      <c r="E138" s="110">
        <v>-46.213625448153202</v>
      </c>
      <c r="F138" s="110"/>
      <c r="G138" s="284">
        <v>10.105507695286001</v>
      </c>
      <c r="H138" s="284">
        <v>2.5210973254675797</v>
      </c>
      <c r="I138" s="110">
        <v>198</v>
      </c>
      <c r="J138" s="133">
        <v>9.97231728317022</v>
      </c>
      <c r="K138" s="133">
        <v>25.7279543674357</v>
      </c>
      <c r="L138" s="133">
        <v>14.533983075266599</v>
      </c>
      <c r="M138" s="194"/>
      <c r="N138" s="110"/>
    </row>
    <row r="139" spans="1:14" ht="12.75" x14ac:dyDescent="0.2">
      <c r="A139" s="110" t="s">
        <v>448</v>
      </c>
      <c r="B139" s="110">
        <v>36915</v>
      </c>
      <c r="C139" s="110">
        <v>2522</v>
      </c>
      <c r="D139" s="110">
        <v>2528.6387436974501</v>
      </c>
      <c r="E139" s="110">
        <v>-6.1787603620188802</v>
      </c>
      <c r="F139" s="110"/>
      <c r="G139" s="284">
        <v>5.2384508695188297</v>
      </c>
      <c r="H139" s="284">
        <v>0.91893665900886112</v>
      </c>
      <c r="I139" s="110">
        <v>185</v>
      </c>
      <c r="J139" s="133">
        <v>2.4001083570364301</v>
      </c>
      <c r="K139" s="133">
        <v>12.724341940336</v>
      </c>
      <c r="L139" s="133">
        <v>15.413575581028999</v>
      </c>
      <c r="M139" s="194"/>
      <c r="N139" s="110"/>
    </row>
    <row r="140" spans="1:14" ht="12.75" x14ac:dyDescent="0.2">
      <c r="A140" s="110" t="s">
        <v>449</v>
      </c>
      <c r="B140" s="110">
        <v>30970</v>
      </c>
      <c r="C140" s="110">
        <v>3051</v>
      </c>
      <c r="D140" s="110">
        <v>3097.5679328850001</v>
      </c>
      <c r="E140" s="110">
        <v>-46.213625448153202</v>
      </c>
      <c r="F140" s="110"/>
      <c r="G140" s="284">
        <v>5.6671566225706398</v>
      </c>
      <c r="H140" s="284">
        <v>1.3837070308255202</v>
      </c>
      <c r="I140" s="110">
        <v>162</v>
      </c>
      <c r="J140" s="133">
        <v>4.8918308040038703</v>
      </c>
      <c r="K140" s="133">
        <v>25.3211876376639</v>
      </c>
      <c r="L140" s="133">
        <v>3.9901907439308499</v>
      </c>
      <c r="M140" s="194"/>
      <c r="N140" s="110"/>
    </row>
    <row r="141" spans="1:14" ht="12.75" x14ac:dyDescent="0.2">
      <c r="A141" s="110" t="s">
        <v>450</v>
      </c>
      <c r="B141" s="110">
        <v>16063</v>
      </c>
      <c r="C141" s="110">
        <v>4486</v>
      </c>
      <c r="D141" s="110">
        <v>4532.2096648116803</v>
      </c>
      <c r="E141" s="110">
        <v>-46.213625448153202</v>
      </c>
      <c r="F141" s="110"/>
      <c r="G141" s="284">
        <v>12.354201380623699</v>
      </c>
      <c r="H141" s="284">
        <v>3.0400541959522398</v>
      </c>
      <c r="I141" s="110">
        <v>122</v>
      </c>
      <c r="J141" s="133">
        <v>5.12357591981573</v>
      </c>
      <c r="K141" s="133">
        <v>30.025403423426798</v>
      </c>
      <c r="L141" s="133">
        <v>13.206961203136499</v>
      </c>
      <c r="M141" s="194"/>
      <c r="N141" s="110"/>
    </row>
    <row r="142" spans="1:14" ht="12.75" x14ac:dyDescent="0.2">
      <c r="A142" s="110" t="s">
        <v>451</v>
      </c>
      <c r="B142" s="110">
        <v>42910</v>
      </c>
      <c r="C142" s="110">
        <v>3250</v>
      </c>
      <c r="D142" s="110">
        <v>3296.4003101409699</v>
      </c>
      <c r="E142" s="110">
        <v>-46.213625448153202</v>
      </c>
      <c r="F142" s="110"/>
      <c r="G142" s="284">
        <v>5.6366542354821494</v>
      </c>
      <c r="H142" s="284">
        <v>1.76267927249419</v>
      </c>
      <c r="I142" s="110">
        <v>192</v>
      </c>
      <c r="J142" s="133">
        <v>5.3833605220228398</v>
      </c>
      <c r="K142" s="133">
        <v>23.471027370695701</v>
      </c>
      <c r="L142" s="133">
        <v>3.6327911150617398</v>
      </c>
      <c r="M142" s="194"/>
      <c r="N142" s="110"/>
    </row>
    <row r="143" spans="1:14" ht="12.75" x14ac:dyDescent="0.2">
      <c r="A143" s="110" t="s">
        <v>452</v>
      </c>
      <c r="B143" s="110">
        <v>10451</v>
      </c>
      <c r="C143" s="110">
        <v>4464</v>
      </c>
      <c r="D143" s="110">
        <v>4509.8393451782704</v>
      </c>
      <c r="E143" s="110">
        <v>-46.213625448153202</v>
      </c>
      <c r="F143" s="110"/>
      <c r="G143" s="284">
        <v>12.577502214349002</v>
      </c>
      <c r="H143" s="284">
        <v>2.8568055719513601</v>
      </c>
      <c r="I143" s="110">
        <v>88</v>
      </c>
      <c r="J143" s="133">
        <v>6.9849775141134804</v>
      </c>
      <c r="K143" s="133">
        <v>33.037065904564102</v>
      </c>
      <c r="L143" s="133">
        <v>15.140740521451098</v>
      </c>
      <c r="M143" s="194"/>
      <c r="N143" s="110"/>
    </row>
    <row r="144" spans="1:14" ht="12.75" x14ac:dyDescent="0.2">
      <c r="A144" s="110" t="s">
        <v>453</v>
      </c>
      <c r="B144" s="110">
        <v>15017</v>
      </c>
      <c r="C144" s="110">
        <v>5974</v>
      </c>
      <c r="D144" s="110">
        <v>6020.3290508174796</v>
      </c>
      <c r="E144" s="110">
        <v>-46.213625448153202</v>
      </c>
      <c r="F144" s="110"/>
      <c r="G144" s="284">
        <v>21.6844919786096</v>
      </c>
      <c r="H144" s="284">
        <v>3.2472386014450598</v>
      </c>
      <c r="I144" s="110">
        <v>109</v>
      </c>
      <c r="J144" s="133">
        <v>8.6501964440301009</v>
      </c>
      <c r="K144" s="133">
        <v>28.195316253002499</v>
      </c>
      <c r="L144" s="133">
        <v>6.9327979150315491</v>
      </c>
      <c r="M144" s="194"/>
      <c r="N144" s="110"/>
    </row>
    <row r="145" spans="1:14" ht="14.25" customHeight="1" x14ac:dyDescent="0.2">
      <c r="A145" s="18" t="s">
        <v>454</v>
      </c>
      <c r="B145" s="110"/>
      <c r="C145" s="110"/>
      <c r="D145" s="110"/>
      <c r="E145" s="110"/>
      <c r="F145" s="110"/>
      <c r="G145" s="284"/>
      <c r="H145" s="284"/>
      <c r="I145" s="110"/>
      <c r="J145" s="133"/>
      <c r="K145" s="133"/>
      <c r="L145" s="133"/>
      <c r="M145" s="194"/>
      <c r="N145" s="110"/>
    </row>
    <row r="146" spans="1:14" ht="12.75" x14ac:dyDescent="0.2">
      <c r="A146" s="110" t="s">
        <v>455</v>
      </c>
      <c r="B146" s="110">
        <v>46051</v>
      </c>
      <c r="C146" s="110">
        <v>3446</v>
      </c>
      <c r="D146" s="110">
        <v>3481.4392888842199</v>
      </c>
      <c r="E146" s="110">
        <v>-35.4640689104084</v>
      </c>
      <c r="F146" s="110"/>
      <c r="G146" s="284">
        <v>6.5407554671968198</v>
      </c>
      <c r="H146" s="284">
        <v>1.8119929362987199</v>
      </c>
      <c r="I146" s="110">
        <v>193</v>
      </c>
      <c r="J146" s="133">
        <v>5.9955266986601803</v>
      </c>
      <c r="K146" s="133">
        <v>23.804109184299701</v>
      </c>
      <c r="L146" s="133">
        <v>2.3637660207360902</v>
      </c>
      <c r="M146" s="194"/>
      <c r="N146" s="110"/>
    </row>
    <row r="147" spans="1:14" ht="12.75" x14ac:dyDescent="0.2">
      <c r="A147" s="110" t="s">
        <v>456</v>
      </c>
      <c r="B147" s="110">
        <v>103754</v>
      </c>
      <c r="C147" s="110">
        <v>4213</v>
      </c>
      <c r="D147" s="110">
        <v>4259.00166565975</v>
      </c>
      <c r="E147" s="110">
        <v>-46.213625448153202</v>
      </c>
      <c r="F147" s="110"/>
      <c r="G147" s="284">
        <v>8.5761647181992693</v>
      </c>
      <c r="H147" s="284">
        <v>1.7052928655138602</v>
      </c>
      <c r="I147" s="110">
        <v>310</v>
      </c>
      <c r="J147" s="133">
        <v>10.7571756269638</v>
      </c>
      <c r="K147" s="133">
        <v>23.3045415402534</v>
      </c>
      <c r="L147" s="133">
        <v>4.6278023312976799</v>
      </c>
      <c r="M147" s="194"/>
      <c r="N147" s="110"/>
    </row>
    <row r="148" spans="1:14" ht="12.75" x14ac:dyDescent="0.2">
      <c r="A148" s="110" t="s">
        <v>457</v>
      </c>
      <c r="B148" s="110">
        <v>10649</v>
      </c>
      <c r="C148" s="110">
        <v>4828</v>
      </c>
      <c r="D148" s="110">
        <v>4874.0228540253202</v>
      </c>
      <c r="E148" s="110">
        <v>-46.213625448153202</v>
      </c>
      <c r="F148" s="110"/>
      <c r="G148" s="284">
        <v>17.786854808763501</v>
      </c>
      <c r="H148" s="284">
        <v>2.5009378516943901</v>
      </c>
      <c r="I148" s="110">
        <v>85</v>
      </c>
      <c r="J148" s="133">
        <v>5.2493191848999903</v>
      </c>
      <c r="K148" s="133">
        <v>20.490433754276399</v>
      </c>
      <c r="L148" s="133">
        <v>3.1701276736211299</v>
      </c>
      <c r="M148" s="194"/>
      <c r="N148" s="110"/>
    </row>
    <row r="149" spans="1:14" ht="12.75" x14ac:dyDescent="0.2">
      <c r="A149" s="110" t="s">
        <v>458</v>
      </c>
      <c r="B149" s="110">
        <v>84930</v>
      </c>
      <c r="C149" s="110">
        <v>2871</v>
      </c>
      <c r="D149" s="110">
        <v>2888.2397520845402</v>
      </c>
      <c r="E149" s="110">
        <v>-16.8671975522583</v>
      </c>
      <c r="F149" s="110"/>
      <c r="G149" s="284">
        <v>3.4171851050401201</v>
      </c>
      <c r="H149" s="284">
        <v>1.33627114250535</v>
      </c>
      <c r="I149" s="110">
        <v>272</v>
      </c>
      <c r="J149" s="133">
        <v>3.51936889202873</v>
      </c>
      <c r="K149" s="133">
        <v>16.2631501061398</v>
      </c>
      <c r="L149" s="133">
        <v>1.4278883312305399</v>
      </c>
      <c r="M149" s="194"/>
      <c r="N149" s="110"/>
    </row>
    <row r="150" spans="1:14" ht="12.75" x14ac:dyDescent="0.2">
      <c r="A150" s="110" t="s">
        <v>459</v>
      </c>
      <c r="B150" s="110">
        <v>25967</v>
      </c>
      <c r="C150" s="110">
        <v>3646</v>
      </c>
      <c r="D150" s="110">
        <v>3692.1244424607899</v>
      </c>
      <c r="E150" s="110">
        <v>-46.213625448153202</v>
      </c>
      <c r="F150" s="110"/>
      <c r="G150" s="284">
        <v>9.9897189856065793</v>
      </c>
      <c r="H150" s="284">
        <v>1.9489369434853701</v>
      </c>
      <c r="I150" s="110">
        <v>138</v>
      </c>
      <c r="J150" s="133">
        <v>2.0140948126468201</v>
      </c>
      <c r="K150" s="133">
        <v>23.826579145971301</v>
      </c>
      <c r="L150" s="133">
        <v>4.92761208087604</v>
      </c>
      <c r="M150" s="194"/>
      <c r="N150" s="110"/>
    </row>
    <row r="151" spans="1:14" ht="12.75" x14ac:dyDescent="0.2">
      <c r="A151" s="110" t="s">
        <v>460</v>
      </c>
      <c r="B151" s="110">
        <v>65397</v>
      </c>
      <c r="C151" s="110">
        <v>3135</v>
      </c>
      <c r="D151" s="110">
        <v>3172.7385715599598</v>
      </c>
      <c r="E151" s="110">
        <v>-38.100704483497204</v>
      </c>
      <c r="F151" s="110"/>
      <c r="G151" s="284">
        <v>3.9733721655918499</v>
      </c>
      <c r="H151" s="284">
        <v>1.5140802566003899</v>
      </c>
      <c r="I151" s="110">
        <v>230</v>
      </c>
      <c r="J151" s="133">
        <v>8.5814333990855811</v>
      </c>
      <c r="K151" s="133">
        <v>21.210081342907401</v>
      </c>
      <c r="L151" s="133">
        <v>1.9167255984524099</v>
      </c>
      <c r="M151" s="194"/>
      <c r="N151" s="110"/>
    </row>
    <row r="152" spans="1:14" ht="14.25" customHeight="1" x14ac:dyDescent="0.2">
      <c r="A152" s="18" t="s">
        <v>461</v>
      </c>
      <c r="B152" s="110"/>
      <c r="C152" s="110"/>
      <c r="D152" s="110"/>
      <c r="E152" s="110"/>
      <c r="F152" s="110"/>
      <c r="G152" s="284"/>
      <c r="H152" s="284"/>
      <c r="I152" s="110"/>
      <c r="J152" s="133"/>
      <c r="K152" s="133"/>
      <c r="L152" s="133"/>
      <c r="M152" s="194"/>
      <c r="N152" s="110"/>
    </row>
    <row r="153" spans="1:14" ht="12.75" x14ac:dyDescent="0.2">
      <c r="A153" s="110" t="s">
        <v>462</v>
      </c>
      <c r="B153" s="110">
        <v>31868</v>
      </c>
      <c r="C153" s="110">
        <v>3513</v>
      </c>
      <c r="D153" s="110">
        <v>3553.0091751352202</v>
      </c>
      <c r="E153" s="110">
        <v>-39.703588856920099</v>
      </c>
      <c r="F153" s="110"/>
      <c r="G153" s="284">
        <v>4.8594919622039496</v>
      </c>
      <c r="H153" s="284">
        <v>2.6762327753103299</v>
      </c>
      <c r="I153" s="110">
        <v>163</v>
      </c>
      <c r="J153" s="133">
        <v>8.8584159658591712</v>
      </c>
      <c r="K153" s="133">
        <v>24.7667461331942</v>
      </c>
      <c r="L153" s="133">
        <v>2.00260262187208</v>
      </c>
      <c r="M153" s="194"/>
      <c r="N153" s="110"/>
    </row>
    <row r="154" spans="1:14" ht="12.75" x14ac:dyDescent="0.2">
      <c r="A154" s="110" t="s">
        <v>463</v>
      </c>
      <c r="B154" s="110">
        <v>41602</v>
      </c>
      <c r="C154" s="110">
        <v>3517</v>
      </c>
      <c r="D154" s="110">
        <v>3563.3818201004001</v>
      </c>
      <c r="E154" s="110">
        <v>-46.213625448153202</v>
      </c>
      <c r="F154" s="110"/>
      <c r="G154" s="284">
        <v>6.4092113307519902</v>
      </c>
      <c r="H154" s="284">
        <v>2.0040463692038499</v>
      </c>
      <c r="I154" s="110">
        <v>186</v>
      </c>
      <c r="J154" s="133">
        <v>6.0790346617951103</v>
      </c>
      <c r="K154" s="133">
        <v>26.341318569644201</v>
      </c>
      <c r="L154" s="133">
        <v>2.2350023499757801</v>
      </c>
      <c r="M154" s="194"/>
      <c r="N154" s="110"/>
    </row>
    <row r="155" spans="1:14" ht="12.75" x14ac:dyDescent="0.2">
      <c r="A155" s="110" t="s">
        <v>464</v>
      </c>
      <c r="B155" s="110">
        <v>9591</v>
      </c>
      <c r="C155" s="110">
        <v>4984</v>
      </c>
      <c r="D155" s="110">
        <v>5029.9354406878101</v>
      </c>
      <c r="E155" s="110">
        <v>-46.213625448153202</v>
      </c>
      <c r="F155" s="110"/>
      <c r="G155" s="284">
        <v>20.633245382585798</v>
      </c>
      <c r="H155" s="284">
        <v>2.4443869632695301</v>
      </c>
      <c r="I155" s="110">
        <v>82</v>
      </c>
      <c r="J155" s="133">
        <v>6.8918778021061406</v>
      </c>
      <c r="K155" s="133">
        <v>26.121147142880801</v>
      </c>
      <c r="L155" s="133">
        <v>68.300277430068505</v>
      </c>
      <c r="M155" s="194"/>
      <c r="N155" s="110"/>
    </row>
    <row r="156" spans="1:14" ht="12.75" x14ac:dyDescent="0.2">
      <c r="A156" s="110" t="s">
        <v>465</v>
      </c>
      <c r="B156" s="110">
        <v>9544</v>
      </c>
      <c r="C156" s="110">
        <v>2692</v>
      </c>
      <c r="D156" s="110">
        <v>2738.34724962888</v>
      </c>
      <c r="E156" s="110">
        <v>-46.213625448153202</v>
      </c>
      <c r="F156" s="110"/>
      <c r="G156" s="284">
        <v>3.9832285115303998</v>
      </c>
      <c r="H156" s="284">
        <v>2.1555763823805099</v>
      </c>
      <c r="I156" s="110">
        <v>80</v>
      </c>
      <c r="J156" s="133">
        <v>3.4157585917854201</v>
      </c>
      <c r="K156" s="133">
        <v>22.045580493211499</v>
      </c>
      <c r="L156" s="133">
        <v>1.6051049772446799</v>
      </c>
      <c r="M156" s="194"/>
      <c r="N156" s="110"/>
    </row>
    <row r="157" spans="1:14" ht="12.75" x14ac:dyDescent="0.2">
      <c r="A157" s="110" t="s">
        <v>466</v>
      </c>
      <c r="B157" s="110">
        <v>113714</v>
      </c>
      <c r="C157" s="110">
        <v>4648</v>
      </c>
      <c r="D157" s="110">
        <v>4694.1008380841804</v>
      </c>
      <c r="E157" s="110">
        <v>-46.213625448153202</v>
      </c>
      <c r="F157" s="110"/>
      <c r="G157" s="284">
        <v>8.8684897833768588</v>
      </c>
      <c r="H157" s="284">
        <v>2.2541148826869701</v>
      </c>
      <c r="I157" s="110">
        <v>322</v>
      </c>
      <c r="J157" s="133">
        <v>13.435460893117801</v>
      </c>
      <c r="K157" s="133">
        <v>26.523225641265601</v>
      </c>
      <c r="L157" s="133">
        <v>3.3654559425964097</v>
      </c>
      <c r="M157" s="194"/>
      <c r="N157" s="110"/>
    </row>
    <row r="158" spans="1:14" ht="12.75" x14ac:dyDescent="0.2">
      <c r="A158" s="110" t="s">
        <v>467</v>
      </c>
      <c r="B158" s="110">
        <v>4761</v>
      </c>
      <c r="C158" s="110">
        <v>4187</v>
      </c>
      <c r="D158" s="110">
        <v>4233.3614623723397</v>
      </c>
      <c r="E158" s="110">
        <v>-46.213625448153202</v>
      </c>
      <c r="F158" s="110"/>
      <c r="G158" s="284">
        <v>14.762386248736101</v>
      </c>
      <c r="H158" s="284">
        <v>3.2353667572240097</v>
      </c>
      <c r="I158" s="110">
        <v>55</v>
      </c>
      <c r="J158" s="133">
        <v>5.9021214030665803</v>
      </c>
      <c r="K158" s="133">
        <v>27.219660073551399</v>
      </c>
      <c r="L158" s="133">
        <v>87.2884101814508</v>
      </c>
      <c r="M158" s="194"/>
      <c r="N158" s="110"/>
    </row>
    <row r="159" spans="1:14" ht="12.75" x14ac:dyDescent="0.2">
      <c r="A159" s="110" t="s">
        <v>468</v>
      </c>
      <c r="B159" s="110">
        <v>5687</v>
      </c>
      <c r="C159" s="110">
        <v>4048</v>
      </c>
      <c r="D159" s="110">
        <v>4094.6707944781201</v>
      </c>
      <c r="E159" s="110">
        <v>-46.213625448153202</v>
      </c>
      <c r="F159" s="110"/>
      <c r="G159" s="284">
        <v>10.8366533864542</v>
      </c>
      <c r="H159" s="284">
        <v>3.0001948178453102</v>
      </c>
      <c r="I159" s="110">
        <v>51</v>
      </c>
      <c r="J159" s="133">
        <v>1.8990680499384598</v>
      </c>
      <c r="K159" s="133">
        <v>34.213343782089503</v>
      </c>
      <c r="L159" s="133">
        <v>5.7092253164961795</v>
      </c>
      <c r="M159" s="194"/>
      <c r="N159" s="110"/>
    </row>
    <row r="160" spans="1:14" ht="12.75" x14ac:dyDescent="0.2">
      <c r="A160" s="110" t="s">
        <v>469</v>
      </c>
      <c r="B160" s="110">
        <v>33238</v>
      </c>
      <c r="C160" s="110">
        <v>4491</v>
      </c>
      <c r="D160" s="110">
        <v>4537.1079391782096</v>
      </c>
      <c r="E160" s="110">
        <v>-46.213625448153202</v>
      </c>
      <c r="F160" s="110"/>
      <c r="G160" s="284">
        <v>13.393191170968899</v>
      </c>
      <c r="H160" s="284">
        <v>2.1084337349397599</v>
      </c>
      <c r="I160" s="110">
        <v>158</v>
      </c>
      <c r="J160" s="133">
        <v>6.77236897526927</v>
      </c>
      <c r="K160" s="133">
        <v>27.765310287618</v>
      </c>
      <c r="L160" s="133">
        <v>6.4920946054139392</v>
      </c>
      <c r="M160" s="194"/>
      <c r="N160" s="110"/>
    </row>
    <row r="161" spans="1:14" ht="12.75" x14ac:dyDescent="0.2">
      <c r="A161" s="110" t="s">
        <v>470</v>
      </c>
      <c r="B161" s="110">
        <v>6658</v>
      </c>
      <c r="C161" s="110">
        <v>4317</v>
      </c>
      <c r="D161" s="110">
        <v>4363.2991655859896</v>
      </c>
      <c r="E161" s="110">
        <v>-46.213625448153202</v>
      </c>
      <c r="F161" s="110"/>
      <c r="G161" s="284">
        <v>13.788300835654599</v>
      </c>
      <c r="H161" s="284">
        <v>2.8683626429912898</v>
      </c>
      <c r="I161" s="110">
        <v>61</v>
      </c>
      <c r="J161" s="133">
        <v>2.3280264343646699</v>
      </c>
      <c r="K161" s="133">
        <v>30.516411824668801</v>
      </c>
      <c r="L161" s="133">
        <v>18.557208986247399</v>
      </c>
      <c r="M161" s="194"/>
      <c r="N161" s="110"/>
    </row>
    <row r="162" spans="1:14" ht="12.75" x14ac:dyDescent="0.2">
      <c r="A162" s="110" t="s">
        <v>471</v>
      </c>
      <c r="B162" s="110">
        <v>5685</v>
      </c>
      <c r="C162" s="110">
        <v>2874</v>
      </c>
      <c r="D162" s="110">
        <v>2920.13072014831</v>
      </c>
      <c r="E162" s="110">
        <v>-46.213625448153202</v>
      </c>
      <c r="F162" s="110"/>
      <c r="G162" s="284">
        <v>5.2409129332206197</v>
      </c>
      <c r="H162" s="284">
        <v>2.2268747620860299</v>
      </c>
      <c r="I162" s="110">
        <v>56</v>
      </c>
      <c r="J162" s="133">
        <v>1.3192612137203199</v>
      </c>
      <c r="K162" s="133">
        <v>28.806646604057601</v>
      </c>
      <c r="L162" s="133">
        <v>4.3674274443505201</v>
      </c>
      <c r="M162" s="194"/>
      <c r="N162" s="110"/>
    </row>
    <row r="163" spans="1:14" ht="12.75" x14ac:dyDescent="0.2">
      <c r="A163" s="110" t="s">
        <v>472</v>
      </c>
      <c r="B163" s="110">
        <v>5169</v>
      </c>
      <c r="C163" s="110">
        <v>5002</v>
      </c>
      <c r="D163" s="110">
        <v>5048.6335877219399</v>
      </c>
      <c r="E163" s="110">
        <v>-46.213625448153202</v>
      </c>
      <c r="F163" s="110"/>
      <c r="G163" s="284">
        <v>17.610710607620998</v>
      </c>
      <c r="H163" s="284">
        <v>2.4093567251461998</v>
      </c>
      <c r="I163" s="110">
        <v>59</v>
      </c>
      <c r="J163" s="133">
        <v>8.3381698587734601</v>
      </c>
      <c r="K163" s="133">
        <v>35.1494551909894</v>
      </c>
      <c r="L163" s="133">
        <v>20.637551493305899</v>
      </c>
      <c r="M163" s="194"/>
      <c r="N163" s="110"/>
    </row>
    <row r="164" spans="1:14" ht="12.75" x14ac:dyDescent="0.2">
      <c r="A164" s="110" t="s">
        <v>473</v>
      </c>
      <c r="B164" s="110">
        <v>583056</v>
      </c>
      <c r="C164" s="110">
        <v>6720</v>
      </c>
      <c r="D164" s="110">
        <v>6690.9188856309302</v>
      </c>
      <c r="E164" s="110">
        <v>29.3273438986174</v>
      </c>
      <c r="F164" s="110"/>
      <c r="G164" s="284">
        <v>12.102778885786499</v>
      </c>
      <c r="H164" s="284">
        <v>2.0772711616803399</v>
      </c>
      <c r="I164" s="110">
        <v>761</v>
      </c>
      <c r="J164" s="133">
        <v>21.2603935128015</v>
      </c>
      <c r="K164" s="133">
        <v>22.598288795017901</v>
      </c>
      <c r="L164" s="133">
        <v>6.3838198590158397</v>
      </c>
      <c r="M164" s="194"/>
      <c r="N164" s="110"/>
    </row>
    <row r="165" spans="1:14" ht="12.75" x14ac:dyDescent="0.2">
      <c r="A165" s="110" t="s">
        <v>474</v>
      </c>
      <c r="B165" s="110">
        <v>13194</v>
      </c>
      <c r="C165" s="110">
        <v>3406</v>
      </c>
      <c r="D165" s="110">
        <v>3452.2070687700698</v>
      </c>
      <c r="E165" s="110">
        <v>-46.213625448153202</v>
      </c>
      <c r="F165" s="110"/>
      <c r="G165" s="284">
        <v>7.2508591065292105</v>
      </c>
      <c r="H165" s="284">
        <v>2.2591134691083301</v>
      </c>
      <c r="I165" s="110">
        <v>92</v>
      </c>
      <c r="J165" s="133">
        <v>5.4721843262088798</v>
      </c>
      <c r="K165" s="133">
        <v>27.121463265514201</v>
      </c>
      <c r="L165" s="133">
        <v>3.2270433662628704</v>
      </c>
      <c r="M165" s="194"/>
      <c r="N165" s="110"/>
    </row>
    <row r="166" spans="1:14" ht="12.75" x14ac:dyDescent="0.2">
      <c r="A166" s="110" t="s">
        <v>475</v>
      </c>
      <c r="B166" s="110">
        <v>9444</v>
      </c>
      <c r="C166" s="110">
        <v>3408</v>
      </c>
      <c r="D166" s="110">
        <v>3453.8743683649</v>
      </c>
      <c r="E166" s="110">
        <v>-46.213625448153202</v>
      </c>
      <c r="F166" s="110"/>
      <c r="G166" s="284">
        <v>6.4960629921259798</v>
      </c>
      <c r="H166" s="284">
        <v>2.6337943475646401</v>
      </c>
      <c r="I166" s="110">
        <v>73</v>
      </c>
      <c r="J166" s="133">
        <v>2.99661160525201</v>
      </c>
      <c r="K166" s="133">
        <v>32.872114338977902</v>
      </c>
      <c r="L166" s="133">
        <v>1.8220430594979902</v>
      </c>
      <c r="M166" s="194"/>
      <c r="N166" s="110"/>
    </row>
    <row r="167" spans="1:14" ht="12.75" x14ac:dyDescent="0.2">
      <c r="A167" s="110" t="s">
        <v>476</v>
      </c>
      <c r="B167" s="110">
        <v>9229</v>
      </c>
      <c r="C167" s="110">
        <v>3285</v>
      </c>
      <c r="D167" s="110">
        <v>3331.1187783385099</v>
      </c>
      <c r="E167" s="110">
        <v>-46.213625448153202</v>
      </c>
      <c r="F167" s="110"/>
      <c r="G167" s="284">
        <v>7.1717171717171695</v>
      </c>
      <c r="H167" s="284">
        <v>1.99406528189911</v>
      </c>
      <c r="I167" s="110">
        <v>81</v>
      </c>
      <c r="J167" s="133">
        <v>6.40372738108137</v>
      </c>
      <c r="K167" s="133">
        <v>26.1474512030189</v>
      </c>
      <c r="L167" s="133">
        <v>3.0241506112191701</v>
      </c>
      <c r="M167" s="194"/>
      <c r="N167" s="110"/>
    </row>
    <row r="168" spans="1:14" ht="12.75" x14ac:dyDescent="0.2">
      <c r="A168" s="110" t="s">
        <v>477</v>
      </c>
      <c r="B168" s="110">
        <v>38246</v>
      </c>
      <c r="C168" s="110">
        <v>2827</v>
      </c>
      <c r="D168" s="110">
        <v>2847.8269781321901</v>
      </c>
      <c r="E168" s="110">
        <v>-20.558383767637999</v>
      </c>
      <c r="F168" s="110"/>
      <c r="G168" s="284">
        <v>2.70219553387127</v>
      </c>
      <c r="H168" s="284">
        <v>1.7460364674737501</v>
      </c>
      <c r="I168" s="110">
        <v>187</v>
      </c>
      <c r="J168" s="133">
        <v>6.2516341578204306</v>
      </c>
      <c r="K168" s="133">
        <v>21.112277610371201</v>
      </c>
      <c r="L168" s="133">
        <v>1.05036459167323</v>
      </c>
      <c r="M168" s="194"/>
      <c r="N168" s="110"/>
    </row>
    <row r="169" spans="1:14" ht="12.75" x14ac:dyDescent="0.2">
      <c r="A169" s="110" t="s">
        <v>478</v>
      </c>
      <c r="B169" s="110">
        <v>6962</v>
      </c>
      <c r="C169" s="110">
        <v>3134</v>
      </c>
      <c r="D169" s="110">
        <v>3180.2096051498002</v>
      </c>
      <c r="E169" s="110">
        <v>-46.213625448153202</v>
      </c>
      <c r="F169" s="110"/>
      <c r="G169" s="284">
        <v>7.6176250933532499</v>
      </c>
      <c r="H169" s="284">
        <v>1.8492176386913199</v>
      </c>
      <c r="I169" s="110">
        <v>73</v>
      </c>
      <c r="J169" s="133">
        <v>2.8440103418557903</v>
      </c>
      <c r="K169" s="133">
        <v>25.6850173741229</v>
      </c>
      <c r="L169" s="133">
        <v>4.2727063824898002</v>
      </c>
      <c r="M169" s="194"/>
      <c r="N169" s="110"/>
    </row>
    <row r="170" spans="1:14" ht="12.75" x14ac:dyDescent="0.2">
      <c r="A170" s="110" t="s">
        <v>479</v>
      </c>
      <c r="B170" s="110">
        <v>47050</v>
      </c>
      <c r="C170" s="110">
        <v>3322</v>
      </c>
      <c r="D170" s="110">
        <v>3347.60893124225</v>
      </c>
      <c r="E170" s="110">
        <v>-25.674471278784399</v>
      </c>
      <c r="F170" s="110"/>
      <c r="G170" s="284">
        <v>4.2359104046242804</v>
      </c>
      <c r="H170" s="284">
        <v>2.0286538415695201</v>
      </c>
      <c r="I170" s="110">
        <v>193</v>
      </c>
      <c r="J170" s="133">
        <v>8.6121147715196606</v>
      </c>
      <c r="K170" s="133">
        <v>25.064199771744999</v>
      </c>
      <c r="L170" s="133">
        <v>1.4856450481096299</v>
      </c>
      <c r="M170" s="194"/>
      <c r="N170" s="110"/>
    </row>
    <row r="171" spans="1:14" ht="12.75" x14ac:dyDescent="0.2">
      <c r="A171" s="110" t="s">
        <v>480</v>
      </c>
      <c r="B171" s="110">
        <v>43020</v>
      </c>
      <c r="C171" s="110">
        <v>2801</v>
      </c>
      <c r="D171" s="110">
        <v>2831.8498509945598</v>
      </c>
      <c r="E171" s="110">
        <v>-30.999483805186401</v>
      </c>
      <c r="F171" s="110"/>
      <c r="G171" s="284">
        <v>3.3650634602538401</v>
      </c>
      <c r="H171" s="284">
        <v>1.55034713159681</v>
      </c>
      <c r="I171" s="110">
        <v>200</v>
      </c>
      <c r="J171" s="133">
        <v>3.8772663877266398</v>
      </c>
      <c r="K171" s="133">
        <v>20.9356717860306</v>
      </c>
      <c r="L171" s="133">
        <v>1.30738489714157</v>
      </c>
      <c r="M171" s="194"/>
      <c r="N171" s="110"/>
    </row>
    <row r="172" spans="1:14" ht="12.75" x14ac:dyDescent="0.2">
      <c r="A172" s="110" t="s">
        <v>481</v>
      </c>
      <c r="B172" s="110">
        <v>40328</v>
      </c>
      <c r="C172" s="110">
        <v>3727</v>
      </c>
      <c r="D172" s="110">
        <v>3773.570761773</v>
      </c>
      <c r="E172" s="110">
        <v>-46.213625448153202</v>
      </c>
      <c r="F172" s="110"/>
      <c r="G172" s="284">
        <v>6.6448186235732898</v>
      </c>
      <c r="H172" s="284">
        <v>1.9903128827524801</v>
      </c>
      <c r="I172" s="110">
        <v>177</v>
      </c>
      <c r="J172" s="133">
        <v>10.779111287443</v>
      </c>
      <c r="K172" s="133">
        <v>28.9152938823757</v>
      </c>
      <c r="L172" s="133">
        <v>3.6049118835781604</v>
      </c>
      <c r="M172" s="194"/>
      <c r="N172" s="110"/>
    </row>
    <row r="173" spans="1:14" ht="12.75" x14ac:dyDescent="0.2">
      <c r="A173" s="110" t="s">
        <v>482</v>
      </c>
      <c r="B173" s="110">
        <v>14282</v>
      </c>
      <c r="C173" s="110">
        <v>4057</v>
      </c>
      <c r="D173" s="110">
        <v>4103.4489580765003</v>
      </c>
      <c r="E173" s="110">
        <v>-46.213625448153202</v>
      </c>
      <c r="F173" s="110"/>
      <c r="G173" s="284">
        <v>8.3538840937114696</v>
      </c>
      <c r="H173" s="284">
        <v>3.4842319430315398</v>
      </c>
      <c r="I173" s="110">
        <v>99</v>
      </c>
      <c r="J173" s="133">
        <v>4.9502870746394096</v>
      </c>
      <c r="K173" s="133">
        <v>31.4579664924381</v>
      </c>
      <c r="L173" s="133">
        <v>5.2626967852566295</v>
      </c>
      <c r="M173" s="194"/>
      <c r="N173" s="110"/>
    </row>
    <row r="174" spans="1:14" ht="12.75" x14ac:dyDescent="0.2">
      <c r="A174" s="110" t="s">
        <v>483</v>
      </c>
      <c r="B174" s="110">
        <v>14366</v>
      </c>
      <c r="C174" s="110">
        <v>4497</v>
      </c>
      <c r="D174" s="110">
        <v>4542.9208955008999</v>
      </c>
      <c r="E174" s="110">
        <v>-46.213625448153202</v>
      </c>
      <c r="F174" s="110"/>
      <c r="G174" s="284">
        <v>13.738819320214702</v>
      </c>
      <c r="H174" s="284">
        <v>1.8640084285598502</v>
      </c>
      <c r="I174" s="110">
        <v>104</v>
      </c>
      <c r="J174" s="133">
        <v>13.970485869413901</v>
      </c>
      <c r="K174" s="133">
        <v>28.768855834739099</v>
      </c>
      <c r="L174" s="133">
        <v>16.4679902919924</v>
      </c>
      <c r="M174" s="194"/>
      <c r="N174" s="110"/>
    </row>
    <row r="175" spans="1:14" ht="12.75" x14ac:dyDescent="0.2">
      <c r="A175" s="110" t="s">
        <v>484</v>
      </c>
      <c r="B175" s="110">
        <v>24513</v>
      </c>
      <c r="C175" s="110">
        <v>3550</v>
      </c>
      <c r="D175" s="110">
        <v>3595.9594160513602</v>
      </c>
      <c r="E175" s="110">
        <v>-46.213625448153202</v>
      </c>
      <c r="F175" s="110"/>
      <c r="G175" s="284">
        <v>7.3965651834504307</v>
      </c>
      <c r="H175" s="284">
        <v>1.6876271499907498</v>
      </c>
      <c r="I175" s="110">
        <v>138</v>
      </c>
      <c r="J175" s="133">
        <v>8.4485783053889811</v>
      </c>
      <c r="K175" s="133">
        <v>30.254440789473801</v>
      </c>
      <c r="L175" s="133">
        <v>4.6244589545713</v>
      </c>
      <c r="M175" s="194"/>
      <c r="N175" s="110"/>
    </row>
    <row r="176" spans="1:14" ht="12.75" x14ac:dyDescent="0.2">
      <c r="A176" s="110" t="s">
        <v>485</v>
      </c>
      <c r="B176" s="110">
        <v>34896</v>
      </c>
      <c r="C176" s="110">
        <v>3631</v>
      </c>
      <c r="D176" s="110">
        <v>3676.7344161430801</v>
      </c>
      <c r="E176" s="110">
        <v>-46.213625448153202</v>
      </c>
      <c r="F176" s="110"/>
      <c r="G176" s="284">
        <v>6.3269111249223107</v>
      </c>
      <c r="H176" s="284">
        <v>2.5336998642069402</v>
      </c>
      <c r="I176" s="110">
        <v>155</v>
      </c>
      <c r="J176" s="133">
        <v>5.44475011462632</v>
      </c>
      <c r="K176" s="133">
        <v>29.991761524432501</v>
      </c>
      <c r="L176" s="133">
        <v>3.1349794986814699</v>
      </c>
      <c r="M176" s="194"/>
      <c r="N176" s="110"/>
    </row>
    <row r="177" spans="1:14" ht="12.75" x14ac:dyDescent="0.2">
      <c r="A177" s="110" t="s">
        <v>486</v>
      </c>
      <c r="B177" s="110">
        <v>9312</v>
      </c>
      <c r="C177" s="110">
        <v>4796</v>
      </c>
      <c r="D177" s="110">
        <v>4842.14688325721</v>
      </c>
      <c r="E177" s="110">
        <v>-46.213625448153202</v>
      </c>
      <c r="F177" s="110"/>
      <c r="G177" s="284">
        <v>17.3571054011536</v>
      </c>
      <c r="H177" s="284">
        <v>2.8102429415627102</v>
      </c>
      <c r="I177" s="110">
        <v>74</v>
      </c>
      <c r="J177" s="133">
        <v>4.1666666666666696</v>
      </c>
      <c r="K177" s="133">
        <v>28.9245378406162</v>
      </c>
      <c r="L177" s="133">
        <v>32.453297727304999</v>
      </c>
      <c r="M177" s="194"/>
      <c r="N177" s="110"/>
    </row>
    <row r="178" spans="1:14" ht="12.75" x14ac:dyDescent="0.2">
      <c r="A178" s="110" t="s">
        <v>487</v>
      </c>
      <c r="B178" s="110">
        <v>10582</v>
      </c>
      <c r="C178" s="110">
        <v>4115</v>
      </c>
      <c r="D178" s="110">
        <v>4161.34412500096</v>
      </c>
      <c r="E178" s="110">
        <v>-46.213625448153202</v>
      </c>
      <c r="F178" s="110"/>
      <c r="G178" s="284">
        <v>12.245762711864399</v>
      </c>
      <c r="H178" s="284">
        <v>2.69014693171997</v>
      </c>
      <c r="I178" s="110">
        <v>81</v>
      </c>
      <c r="J178" s="133">
        <v>4.03515403515404</v>
      </c>
      <c r="K178" s="133">
        <v>31.880743935464601</v>
      </c>
      <c r="L178" s="133">
        <v>30.676927692076898</v>
      </c>
      <c r="M178" s="194"/>
      <c r="N178" s="110"/>
    </row>
    <row r="179" spans="1:14" ht="12.75" x14ac:dyDescent="0.2">
      <c r="A179" s="110" t="s">
        <v>488</v>
      </c>
      <c r="B179" s="110">
        <v>69901</v>
      </c>
      <c r="C179" s="110">
        <v>3516</v>
      </c>
      <c r="D179" s="110">
        <v>3525.5243223893899</v>
      </c>
      <c r="E179" s="110">
        <v>-9.3934654369884907</v>
      </c>
      <c r="F179" s="110"/>
      <c r="G179" s="284">
        <v>4.3014639436110595</v>
      </c>
      <c r="H179" s="284">
        <v>1.6275847554238201</v>
      </c>
      <c r="I179" s="110">
        <v>261</v>
      </c>
      <c r="J179" s="133">
        <v>13.4762020571952</v>
      </c>
      <c r="K179" s="133">
        <v>21.050245699304</v>
      </c>
      <c r="L179" s="133">
        <v>1.5150667700827101</v>
      </c>
      <c r="M179" s="194"/>
      <c r="N179" s="110"/>
    </row>
    <row r="180" spans="1:14" ht="12.75" x14ac:dyDescent="0.2">
      <c r="A180" s="110" t="s">
        <v>489</v>
      </c>
      <c r="B180" s="110">
        <v>15315</v>
      </c>
      <c r="C180" s="110">
        <v>3039</v>
      </c>
      <c r="D180" s="110">
        <v>3084.97907830641</v>
      </c>
      <c r="E180" s="110">
        <v>-46.213625448153202</v>
      </c>
      <c r="F180" s="110"/>
      <c r="G180" s="284">
        <v>6.1373092926490997</v>
      </c>
      <c r="H180" s="284">
        <v>2.0424251110792602</v>
      </c>
      <c r="I180" s="110">
        <v>84</v>
      </c>
      <c r="J180" s="133">
        <v>1.73032974208293</v>
      </c>
      <c r="K180" s="133">
        <v>28.8179939222168</v>
      </c>
      <c r="L180" s="133">
        <v>5.9311063431489703</v>
      </c>
      <c r="M180" s="194"/>
      <c r="N180" s="110"/>
    </row>
    <row r="181" spans="1:14" ht="12.75" x14ac:dyDescent="0.2">
      <c r="A181" s="110" t="s">
        <v>490</v>
      </c>
      <c r="B181" s="110">
        <v>39512</v>
      </c>
      <c r="C181" s="110">
        <v>3506</v>
      </c>
      <c r="D181" s="110">
        <v>3512.6404057669902</v>
      </c>
      <c r="E181" s="110">
        <v>-6.7424434978708803</v>
      </c>
      <c r="F181" s="110"/>
      <c r="G181" s="284">
        <v>4.5625867883356497</v>
      </c>
      <c r="H181" s="284">
        <v>1.7940889490415799</v>
      </c>
      <c r="I181" s="110">
        <v>198</v>
      </c>
      <c r="J181" s="133">
        <v>15.828102854828899</v>
      </c>
      <c r="K181" s="133">
        <v>21.7994066482369</v>
      </c>
      <c r="L181" s="133">
        <v>1.70936201177459</v>
      </c>
      <c r="M181" s="194"/>
      <c r="N181" s="110"/>
    </row>
    <row r="182" spans="1:14" ht="12.75" x14ac:dyDescent="0.2">
      <c r="A182" s="110" t="s">
        <v>491</v>
      </c>
      <c r="B182" s="110">
        <v>18695</v>
      </c>
      <c r="C182" s="110">
        <v>4326</v>
      </c>
      <c r="D182" s="110">
        <v>4372.3181248958999</v>
      </c>
      <c r="E182" s="110">
        <v>-46.213625448153202</v>
      </c>
      <c r="F182" s="110"/>
      <c r="G182" s="284">
        <v>10.365416766180999</v>
      </c>
      <c r="H182" s="284">
        <v>2.48702006281649</v>
      </c>
      <c r="I182" s="110">
        <v>119</v>
      </c>
      <c r="J182" s="133">
        <v>11.7250601765178</v>
      </c>
      <c r="K182" s="133">
        <v>31.822240210153499</v>
      </c>
      <c r="L182" s="133">
        <v>5.1471326135556499</v>
      </c>
      <c r="M182" s="194"/>
      <c r="N182" s="110"/>
    </row>
    <row r="183" spans="1:14" ht="12.75" x14ac:dyDescent="0.2">
      <c r="A183" s="110" t="s">
        <v>492</v>
      </c>
      <c r="B183" s="110">
        <v>56791</v>
      </c>
      <c r="C183" s="110">
        <v>3644</v>
      </c>
      <c r="D183" s="110">
        <v>3690.6081354213002</v>
      </c>
      <c r="E183" s="110">
        <v>-46.213625448153202</v>
      </c>
      <c r="F183" s="110"/>
      <c r="G183" s="284">
        <v>5.5636777128005201</v>
      </c>
      <c r="H183" s="284">
        <v>1.85549738219895</v>
      </c>
      <c r="I183" s="110">
        <v>223</v>
      </c>
      <c r="J183" s="133">
        <v>12.114595622545799</v>
      </c>
      <c r="K183" s="133">
        <v>24.856922517279099</v>
      </c>
      <c r="L183" s="133">
        <v>1.9645155770951401</v>
      </c>
      <c r="M183" s="194"/>
      <c r="N183" s="110"/>
    </row>
    <row r="184" spans="1:14" ht="12.75" x14ac:dyDescent="0.2">
      <c r="A184" s="110" t="s">
        <v>493</v>
      </c>
      <c r="B184" s="110">
        <v>9100</v>
      </c>
      <c r="C184" s="110">
        <v>2870</v>
      </c>
      <c r="D184" s="110">
        <v>2904.2229057479199</v>
      </c>
      <c r="E184" s="110">
        <v>-34.384243452039598</v>
      </c>
      <c r="F184" s="110"/>
      <c r="G184" s="284">
        <v>6.0500695410292096</v>
      </c>
      <c r="H184" s="284">
        <v>1.8493570116350297</v>
      </c>
      <c r="I184" s="110">
        <v>86</v>
      </c>
      <c r="J184" s="133">
        <v>2.47252747252747</v>
      </c>
      <c r="K184" s="133">
        <v>24.1462203518164</v>
      </c>
      <c r="L184" s="133">
        <v>11.949392894770499</v>
      </c>
      <c r="M184" s="194"/>
      <c r="N184" s="110"/>
    </row>
    <row r="185" spans="1:14" ht="12.75" x14ac:dyDescent="0.2">
      <c r="A185" s="110" t="s">
        <v>494</v>
      </c>
      <c r="B185" s="110">
        <v>27044</v>
      </c>
      <c r="C185" s="110">
        <v>3069</v>
      </c>
      <c r="D185" s="110">
        <v>3101.3360113956001</v>
      </c>
      <c r="E185" s="110">
        <v>-32.595454333938498</v>
      </c>
      <c r="F185" s="110"/>
      <c r="G185" s="284">
        <v>4.6703709265655498</v>
      </c>
      <c r="H185" s="284">
        <v>1.86763599899724</v>
      </c>
      <c r="I185" s="110">
        <v>149</v>
      </c>
      <c r="J185" s="133">
        <v>7.2807277030025102</v>
      </c>
      <c r="K185" s="133">
        <v>22.405724528860699</v>
      </c>
      <c r="L185" s="133">
        <v>2.9807017956326001</v>
      </c>
      <c r="M185" s="194"/>
      <c r="N185" s="110"/>
    </row>
    <row r="186" spans="1:14" ht="12.75" x14ac:dyDescent="0.2">
      <c r="A186" s="110" t="s">
        <v>495</v>
      </c>
      <c r="B186" s="110">
        <v>13244</v>
      </c>
      <c r="C186" s="110">
        <v>3596</v>
      </c>
      <c r="D186" s="110">
        <v>3619.63182238134</v>
      </c>
      <c r="E186" s="110">
        <v>-23.350640919372999</v>
      </c>
      <c r="F186" s="110"/>
      <c r="G186" s="284">
        <v>15.4770318021201</v>
      </c>
      <c r="H186" s="284">
        <v>2.7120058412433501</v>
      </c>
      <c r="I186" s="110">
        <v>94</v>
      </c>
      <c r="J186" s="133">
        <v>4.8852310480217502</v>
      </c>
      <c r="K186" s="133">
        <v>25.191267439196501</v>
      </c>
      <c r="L186" s="133">
        <v>182.899727102577</v>
      </c>
      <c r="M186" s="194"/>
      <c r="N186" s="110"/>
    </row>
    <row r="187" spans="1:14" ht="12.75" x14ac:dyDescent="0.2">
      <c r="A187" s="110" t="s">
        <v>496</v>
      </c>
      <c r="B187" s="110">
        <v>10751</v>
      </c>
      <c r="C187" s="110">
        <v>4077</v>
      </c>
      <c r="D187" s="110">
        <v>4123.5665103609599</v>
      </c>
      <c r="E187" s="110">
        <v>-46.213625448153202</v>
      </c>
      <c r="F187" s="110"/>
      <c r="G187" s="284">
        <v>10.5749055812002</v>
      </c>
      <c r="H187" s="284">
        <v>2.84072068088869</v>
      </c>
      <c r="I187" s="110">
        <v>82</v>
      </c>
      <c r="J187" s="133">
        <v>3.6647753697330496</v>
      </c>
      <c r="K187" s="133">
        <v>31.385221827175901</v>
      </c>
      <c r="L187" s="133">
        <v>2.8076212879862403</v>
      </c>
      <c r="M187" s="194"/>
      <c r="N187" s="110"/>
    </row>
    <row r="188" spans="1:14" ht="12.75" x14ac:dyDescent="0.2">
      <c r="A188" s="110" t="s">
        <v>497</v>
      </c>
      <c r="B188" s="110">
        <v>12912</v>
      </c>
      <c r="C188" s="110">
        <v>3362</v>
      </c>
      <c r="D188" s="110">
        <v>3408.2623649956699</v>
      </c>
      <c r="E188" s="110">
        <v>-46.213625448153202</v>
      </c>
      <c r="F188" s="110"/>
      <c r="G188" s="284">
        <v>9.5874263261296697</v>
      </c>
      <c r="H188" s="284">
        <v>2.0778072502210398</v>
      </c>
      <c r="I188" s="110">
        <v>77</v>
      </c>
      <c r="J188" s="133">
        <v>3.71747211895911</v>
      </c>
      <c r="K188" s="133">
        <v>25.9288927905191</v>
      </c>
      <c r="L188" s="133">
        <v>33.374287686273</v>
      </c>
      <c r="M188" s="194"/>
      <c r="N188" s="110"/>
    </row>
    <row r="189" spans="1:14" ht="12.75" x14ac:dyDescent="0.2">
      <c r="A189" s="110" t="s">
        <v>498</v>
      </c>
      <c r="B189" s="110">
        <v>11297</v>
      </c>
      <c r="C189" s="110">
        <v>4180</v>
      </c>
      <c r="D189" s="110">
        <v>4226.3788700326604</v>
      </c>
      <c r="E189" s="110">
        <v>-46.213625448153202</v>
      </c>
      <c r="F189" s="110"/>
      <c r="G189" s="284">
        <v>11.142397425583301</v>
      </c>
      <c r="H189" s="284">
        <v>2.1481481481481501</v>
      </c>
      <c r="I189" s="110">
        <v>98</v>
      </c>
      <c r="J189" s="133">
        <v>10.755067717093</v>
      </c>
      <c r="K189" s="133">
        <v>29.612464002760401</v>
      </c>
      <c r="L189" s="133">
        <v>4.0178638495342103</v>
      </c>
      <c r="M189" s="194"/>
      <c r="N189" s="110"/>
    </row>
    <row r="190" spans="1:14" ht="12.75" x14ac:dyDescent="0.2">
      <c r="A190" s="110" t="s">
        <v>499</v>
      </c>
      <c r="B190" s="110">
        <v>12790</v>
      </c>
      <c r="C190" s="110">
        <v>3832</v>
      </c>
      <c r="D190" s="110">
        <v>3878.2315820127501</v>
      </c>
      <c r="E190" s="110">
        <v>-46.213625448153202</v>
      </c>
      <c r="F190" s="110"/>
      <c r="G190" s="284">
        <v>8.4078711985688699</v>
      </c>
      <c r="H190" s="284">
        <v>2.3847236888419601</v>
      </c>
      <c r="I190" s="110">
        <v>95</v>
      </c>
      <c r="J190" s="133">
        <v>7.0758405003909299</v>
      </c>
      <c r="K190" s="133">
        <v>33.865429760595298</v>
      </c>
      <c r="L190" s="133">
        <v>2.2157561081108299</v>
      </c>
      <c r="M190" s="194"/>
      <c r="N190" s="110"/>
    </row>
    <row r="191" spans="1:14" ht="12.75" x14ac:dyDescent="0.2">
      <c r="A191" s="110" t="s">
        <v>500</v>
      </c>
      <c r="B191" s="110">
        <v>16147</v>
      </c>
      <c r="C191" s="110">
        <v>2462</v>
      </c>
      <c r="D191" s="110">
        <v>2503.3353925723</v>
      </c>
      <c r="E191" s="110">
        <v>-41.231852836823101</v>
      </c>
      <c r="F191" s="110"/>
      <c r="G191" s="284">
        <v>3.7623171095849499</v>
      </c>
      <c r="H191" s="284">
        <v>1.65587734241908</v>
      </c>
      <c r="I191" s="110">
        <v>108</v>
      </c>
      <c r="J191" s="133">
        <v>0.365392952251192</v>
      </c>
      <c r="K191" s="133">
        <v>21.388495258716599</v>
      </c>
      <c r="L191" s="133">
        <v>3.1366695758978103</v>
      </c>
      <c r="M191" s="194"/>
      <c r="N191" s="110"/>
    </row>
    <row r="192" spans="1:14" ht="12.75" x14ac:dyDescent="0.2">
      <c r="A192" s="110" t="s">
        <v>501</v>
      </c>
      <c r="B192" s="110">
        <v>11885</v>
      </c>
      <c r="C192" s="110">
        <v>3579</v>
      </c>
      <c r="D192" s="110">
        <v>3624.9077718571202</v>
      </c>
      <c r="E192" s="110">
        <v>-46.213625448153202</v>
      </c>
      <c r="F192" s="110"/>
      <c r="G192" s="284">
        <v>8.3083832335329308</v>
      </c>
      <c r="H192" s="284">
        <v>2.61160036440935</v>
      </c>
      <c r="I192" s="110">
        <v>93</v>
      </c>
      <c r="J192" s="133">
        <v>2.63357172907026</v>
      </c>
      <c r="K192" s="133">
        <v>27.263085725682899</v>
      </c>
      <c r="L192" s="133">
        <v>4.0030755160361</v>
      </c>
      <c r="M192" s="194"/>
      <c r="N192" s="110"/>
    </row>
    <row r="193" spans="1:14" ht="12.75" x14ac:dyDescent="0.2">
      <c r="A193" s="110" t="s">
        <v>502</v>
      </c>
      <c r="B193" s="110">
        <v>59249</v>
      </c>
      <c r="C193" s="110">
        <v>5128</v>
      </c>
      <c r="D193" s="110">
        <v>5173.87405608668</v>
      </c>
      <c r="E193" s="110">
        <v>-46.213625448153202</v>
      </c>
      <c r="F193" s="110"/>
      <c r="G193" s="284">
        <v>14.717334871647001</v>
      </c>
      <c r="H193" s="284">
        <v>1.9323671497584498</v>
      </c>
      <c r="I193" s="110">
        <v>233</v>
      </c>
      <c r="J193" s="133">
        <v>16.589309524211401</v>
      </c>
      <c r="K193" s="133">
        <v>25.820526907759401</v>
      </c>
      <c r="L193" s="133">
        <v>13.030176257342399</v>
      </c>
      <c r="M193" s="194"/>
      <c r="N193" s="110"/>
    </row>
    <row r="194" spans="1:14" ht="12.75" x14ac:dyDescent="0.2">
      <c r="A194" s="110" t="s">
        <v>503</v>
      </c>
      <c r="B194" s="110">
        <v>9281</v>
      </c>
      <c r="C194" s="110">
        <v>4456</v>
      </c>
      <c r="D194" s="110">
        <v>4502.6197951080403</v>
      </c>
      <c r="E194" s="110">
        <v>-46.213625448153202</v>
      </c>
      <c r="F194" s="110"/>
      <c r="G194" s="284">
        <v>13.7985309548793</v>
      </c>
      <c r="H194" s="284">
        <v>2.2222222222222197</v>
      </c>
      <c r="I194" s="110">
        <v>75</v>
      </c>
      <c r="J194" s="133">
        <v>5.6028445210645401</v>
      </c>
      <c r="K194" s="133">
        <v>35.522932513351797</v>
      </c>
      <c r="L194" s="133">
        <v>4.9597834793635398</v>
      </c>
      <c r="M194" s="194"/>
      <c r="N194" s="110"/>
    </row>
    <row r="195" spans="1:14" ht="12.75" x14ac:dyDescent="0.2">
      <c r="A195" s="110" t="s">
        <v>504</v>
      </c>
      <c r="B195" s="110">
        <v>56787</v>
      </c>
      <c r="C195" s="110">
        <v>4379</v>
      </c>
      <c r="D195" s="110">
        <v>4424.7280067547299</v>
      </c>
      <c r="E195" s="110">
        <v>-46.213625448153202</v>
      </c>
      <c r="F195" s="110"/>
      <c r="G195" s="284">
        <v>11.301500266544801</v>
      </c>
      <c r="H195" s="284">
        <v>1.96488383504363</v>
      </c>
      <c r="I195" s="110">
        <v>215</v>
      </c>
      <c r="J195" s="133">
        <v>9.7099688308943897</v>
      </c>
      <c r="K195" s="133">
        <v>27.8646414998734</v>
      </c>
      <c r="L195" s="133">
        <v>15.480700885944202</v>
      </c>
      <c r="M195" s="194"/>
      <c r="N195" s="110"/>
    </row>
    <row r="196" spans="1:14" ht="12.75" x14ac:dyDescent="0.2">
      <c r="A196" s="110" t="s">
        <v>505</v>
      </c>
      <c r="B196" s="110">
        <v>24704</v>
      </c>
      <c r="C196" s="110">
        <v>3347</v>
      </c>
      <c r="D196" s="110">
        <v>3393.4246754403798</v>
      </c>
      <c r="E196" s="110">
        <v>-46.213625448153202</v>
      </c>
      <c r="F196" s="110"/>
      <c r="G196" s="284">
        <v>6.8251395641995298</v>
      </c>
      <c r="H196" s="284">
        <v>2.0917173607861503</v>
      </c>
      <c r="I196" s="110">
        <v>130</v>
      </c>
      <c r="J196" s="133">
        <v>3.5338406735751304</v>
      </c>
      <c r="K196" s="133">
        <v>26.747079082927002</v>
      </c>
      <c r="L196" s="133">
        <v>1.9326518828616599</v>
      </c>
      <c r="M196" s="194"/>
      <c r="N196" s="110"/>
    </row>
    <row r="197" spans="1:14" ht="12.75" x14ac:dyDescent="0.2">
      <c r="A197" s="110" t="s">
        <v>506</v>
      </c>
      <c r="B197" s="110">
        <v>16096</v>
      </c>
      <c r="C197" s="110">
        <v>3967</v>
      </c>
      <c r="D197" s="110">
        <v>4013.2810662601501</v>
      </c>
      <c r="E197" s="110">
        <v>-46.213625448153202</v>
      </c>
      <c r="F197" s="110"/>
      <c r="G197" s="284">
        <v>9.0020132297958</v>
      </c>
      <c r="H197" s="284">
        <v>2.90129961362838</v>
      </c>
      <c r="I197" s="110">
        <v>97</v>
      </c>
      <c r="J197" s="133">
        <v>2.4291749502982096</v>
      </c>
      <c r="K197" s="133">
        <v>35.584665876561303</v>
      </c>
      <c r="L197" s="133">
        <v>2.79813910340012</v>
      </c>
      <c r="M197" s="194"/>
      <c r="N197" s="110"/>
    </row>
    <row r="198" spans="1:14" ht="12.75" x14ac:dyDescent="0.2">
      <c r="A198" s="110" t="s">
        <v>507</v>
      </c>
      <c r="B198" s="110">
        <v>11946</v>
      </c>
      <c r="C198" s="110">
        <v>3281</v>
      </c>
      <c r="D198" s="110">
        <v>3326.98788873898</v>
      </c>
      <c r="E198" s="110">
        <v>-46.213625448153202</v>
      </c>
      <c r="F198" s="110"/>
      <c r="G198" s="284">
        <v>6.4120532585844394</v>
      </c>
      <c r="H198" s="284">
        <v>2.5358110723964398</v>
      </c>
      <c r="I198" s="110">
        <v>81</v>
      </c>
      <c r="J198" s="133">
        <v>3.62464423237904</v>
      </c>
      <c r="K198" s="133">
        <v>26.985138316657</v>
      </c>
      <c r="L198" s="133">
        <v>2.3159739008462901</v>
      </c>
      <c r="M198" s="194"/>
      <c r="N198" s="110"/>
    </row>
    <row r="199" spans="1:14" ht="12.75" x14ac:dyDescent="0.2">
      <c r="A199" s="110" t="s">
        <v>508</v>
      </c>
      <c r="B199" s="110">
        <v>39624</v>
      </c>
      <c r="C199" s="110">
        <v>4639</v>
      </c>
      <c r="D199" s="110">
        <v>4685.3495222129604</v>
      </c>
      <c r="E199" s="110">
        <v>-46.213625448153202</v>
      </c>
      <c r="F199" s="110"/>
      <c r="G199" s="284">
        <v>13.718450826805901</v>
      </c>
      <c r="H199" s="284">
        <v>2.0365441550285599</v>
      </c>
      <c r="I199" s="110">
        <v>179</v>
      </c>
      <c r="J199" s="133">
        <v>8.2298606904906109</v>
      </c>
      <c r="K199" s="133">
        <v>29.4016324544329</v>
      </c>
      <c r="L199" s="133">
        <v>11.554513441122099</v>
      </c>
      <c r="M199" s="194"/>
      <c r="N199" s="110"/>
    </row>
    <row r="200" spans="1:14" ht="12.75" x14ac:dyDescent="0.2">
      <c r="A200" s="110" t="s">
        <v>509</v>
      </c>
      <c r="B200" s="110">
        <v>12441</v>
      </c>
      <c r="C200" s="110">
        <v>5147</v>
      </c>
      <c r="D200" s="110">
        <v>5193.5164033669698</v>
      </c>
      <c r="E200" s="110">
        <v>-46.213625448153202</v>
      </c>
      <c r="F200" s="110"/>
      <c r="G200" s="284">
        <v>20.754716981132098</v>
      </c>
      <c r="H200" s="284">
        <v>1.8976977169829501</v>
      </c>
      <c r="I200" s="110">
        <v>100</v>
      </c>
      <c r="J200" s="133">
        <v>8.8578088578088607</v>
      </c>
      <c r="K200" s="133">
        <v>28.613509859566701</v>
      </c>
      <c r="L200" s="133">
        <v>44.390065898212001</v>
      </c>
      <c r="M200" s="194"/>
      <c r="N200" s="110"/>
    </row>
    <row r="201" spans="1:14" ht="12.75" x14ac:dyDescent="0.2">
      <c r="A201" s="110" t="s">
        <v>510</v>
      </c>
      <c r="B201" s="110">
        <v>12934</v>
      </c>
      <c r="C201" s="110">
        <v>2401</v>
      </c>
      <c r="D201" s="110">
        <v>2421.3781789454501</v>
      </c>
      <c r="E201" s="110">
        <v>-20.554154974203001</v>
      </c>
      <c r="F201" s="110"/>
      <c r="G201" s="284">
        <v>2.9431895961670103</v>
      </c>
      <c r="H201" s="284">
        <v>1.59494932713075</v>
      </c>
      <c r="I201" s="110">
        <v>112</v>
      </c>
      <c r="J201" s="133">
        <v>0.46389361373125099</v>
      </c>
      <c r="K201" s="133">
        <v>22.894788205497701</v>
      </c>
      <c r="L201" s="133">
        <v>2.0806819193050798</v>
      </c>
      <c r="M201" s="194"/>
      <c r="N201" s="110"/>
    </row>
    <row r="202" spans="1:14" ht="14.25" customHeight="1" x14ac:dyDescent="0.2">
      <c r="A202" s="18" t="s">
        <v>511</v>
      </c>
      <c r="B202" s="110"/>
      <c r="C202" s="110"/>
      <c r="D202" s="110"/>
      <c r="E202" s="110"/>
      <c r="F202" s="110"/>
      <c r="G202" s="284"/>
      <c r="H202" s="284"/>
      <c r="I202" s="110"/>
      <c r="J202" s="133"/>
      <c r="K202" s="133"/>
      <c r="L202" s="133"/>
      <c r="M202" s="194"/>
      <c r="N202" s="110"/>
    </row>
    <row r="203" spans="1:14" ht="12.75" x14ac:dyDescent="0.2">
      <c r="A203" s="110" t="s">
        <v>512</v>
      </c>
      <c r="B203" s="110">
        <v>25932</v>
      </c>
      <c r="C203" s="110">
        <v>3867</v>
      </c>
      <c r="D203" s="110">
        <v>3913.0628980209699</v>
      </c>
      <c r="E203" s="110">
        <v>-46.213625448153202</v>
      </c>
      <c r="F203" s="110"/>
      <c r="G203" s="284">
        <v>9.7529258777633299</v>
      </c>
      <c r="H203" s="284">
        <v>2.1233480176211499</v>
      </c>
      <c r="I203" s="110">
        <v>129</v>
      </c>
      <c r="J203" s="133">
        <v>7.9785593089618994</v>
      </c>
      <c r="K203" s="133">
        <v>32.653871704622397</v>
      </c>
      <c r="L203" s="133">
        <v>32.708941995723499</v>
      </c>
      <c r="M203" s="194"/>
      <c r="N203" s="110"/>
    </row>
    <row r="204" spans="1:14" ht="12.75" x14ac:dyDescent="0.2">
      <c r="A204" s="110" t="s">
        <v>513</v>
      </c>
      <c r="B204" s="110">
        <v>8550</v>
      </c>
      <c r="C204" s="110">
        <v>3911</v>
      </c>
      <c r="D204" s="110">
        <v>3957.3546802167298</v>
      </c>
      <c r="E204" s="110">
        <v>-46.213625448153202</v>
      </c>
      <c r="F204" s="110"/>
      <c r="G204" s="284">
        <v>19.325328759291001</v>
      </c>
      <c r="H204" s="284">
        <v>2.8879099363680898</v>
      </c>
      <c r="I204" s="110">
        <v>69</v>
      </c>
      <c r="J204" s="133">
        <v>3.7894736842105301</v>
      </c>
      <c r="K204" s="133">
        <v>33.394352815991603</v>
      </c>
      <c r="L204" s="133">
        <v>236.55943478812299</v>
      </c>
      <c r="M204" s="194"/>
      <c r="N204" s="110"/>
    </row>
    <row r="205" spans="1:14" ht="12.75" x14ac:dyDescent="0.2">
      <c r="A205" s="110" t="s">
        <v>514</v>
      </c>
      <c r="B205" s="110">
        <v>10503</v>
      </c>
      <c r="C205" s="110">
        <v>6148</v>
      </c>
      <c r="D205" s="110">
        <v>6194.4815611070999</v>
      </c>
      <c r="E205" s="110">
        <v>-46.213625448153202</v>
      </c>
      <c r="F205" s="110"/>
      <c r="G205" s="284">
        <v>24.3814664867296</v>
      </c>
      <c r="H205" s="284">
        <v>2.8095127069246901</v>
      </c>
      <c r="I205" s="110">
        <v>89</v>
      </c>
      <c r="J205" s="133">
        <v>7.7787298866990398</v>
      </c>
      <c r="K205" s="133">
        <v>34.105425945563901</v>
      </c>
      <c r="L205" s="133">
        <v>23.073943047378201</v>
      </c>
      <c r="M205" s="194"/>
      <c r="N205" s="110"/>
    </row>
    <row r="206" spans="1:14" ht="12.75" x14ac:dyDescent="0.2">
      <c r="A206" s="110" t="s">
        <v>515</v>
      </c>
      <c r="B206" s="110">
        <v>11524</v>
      </c>
      <c r="C206" s="110">
        <v>3405</v>
      </c>
      <c r="D206" s="110">
        <v>3450.8293530723399</v>
      </c>
      <c r="E206" s="110">
        <v>-46.213625448153202</v>
      </c>
      <c r="F206" s="110"/>
      <c r="G206" s="284">
        <v>7.9541383016839804</v>
      </c>
      <c r="H206" s="284">
        <v>2.1163012392754998</v>
      </c>
      <c r="I206" s="110">
        <v>97</v>
      </c>
      <c r="J206" s="133">
        <v>4.4255466851787597</v>
      </c>
      <c r="K206" s="133">
        <v>29.3666167031786</v>
      </c>
      <c r="L206" s="133">
        <v>16.828493655268801</v>
      </c>
      <c r="M206" s="194"/>
      <c r="N206" s="110"/>
    </row>
    <row r="207" spans="1:14" ht="12.75" x14ac:dyDescent="0.2">
      <c r="A207" s="110" t="s">
        <v>516</v>
      </c>
      <c r="B207" s="110">
        <v>9043</v>
      </c>
      <c r="C207" s="110">
        <v>4615</v>
      </c>
      <c r="D207" s="110">
        <v>4661.1884719680702</v>
      </c>
      <c r="E207" s="110">
        <v>-46.213625448153202</v>
      </c>
      <c r="F207" s="110"/>
      <c r="G207" s="284">
        <v>13.409337676438701</v>
      </c>
      <c r="H207" s="284">
        <v>3.2020012507817399</v>
      </c>
      <c r="I207" s="110">
        <v>81</v>
      </c>
      <c r="J207" s="133">
        <v>7.442220502045779</v>
      </c>
      <c r="K207" s="133">
        <v>32.1086495600929</v>
      </c>
      <c r="L207" s="133">
        <v>24.155482644508002</v>
      </c>
      <c r="M207" s="194"/>
      <c r="N207" s="110"/>
    </row>
    <row r="208" spans="1:14" ht="12.75" x14ac:dyDescent="0.2">
      <c r="A208" s="110" t="s">
        <v>517</v>
      </c>
      <c r="B208" s="110">
        <v>11517</v>
      </c>
      <c r="C208" s="110">
        <v>4359</v>
      </c>
      <c r="D208" s="110">
        <v>4405.4906938202203</v>
      </c>
      <c r="E208" s="110">
        <v>-46.213625448153202</v>
      </c>
      <c r="F208" s="110"/>
      <c r="G208" s="284">
        <v>13.920881321983</v>
      </c>
      <c r="H208" s="284">
        <v>2.1911138161899002</v>
      </c>
      <c r="I208" s="110">
        <v>86</v>
      </c>
      <c r="J208" s="133">
        <v>5.3138838239124802</v>
      </c>
      <c r="K208" s="133">
        <v>34.722739397172703</v>
      </c>
      <c r="L208" s="133">
        <v>23.033516148058698</v>
      </c>
      <c r="M208" s="194"/>
      <c r="N208" s="110"/>
    </row>
    <row r="209" spans="1:14" ht="12.75" x14ac:dyDescent="0.2">
      <c r="A209" s="110" t="s">
        <v>518</v>
      </c>
      <c r="B209" s="110">
        <v>16668</v>
      </c>
      <c r="C209" s="110">
        <v>2283</v>
      </c>
      <c r="D209" s="110">
        <v>2328.8978629753401</v>
      </c>
      <c r="E209" s="110">
        <v>-46.213625448153202</v>
      </c>
      <c r="F209" s="110"/>
      <c r="G209" s="284">
        <v>3.0982201713908997</v>
      </c>
      <c r="H209" s="284">
        <v>1.08780108780109</v>
      </c>
      <c r="I209" s="110">
        <v>126</v>
      </c>
      <c r="J209" s="133">
        <v>4.2416606671466299</v>
      </c>
      <c r="K209" s="133">
        <v>18.0475770689748</v>
      </c>
      <c r="L209" s="133">
        <v>4.8806786816281003</v>
      </c>
      <c r="M209" s="194"/>
      <c r="N209" s="110"/>
    </row>
    <row r="210" spans="1:14" ht="12.75" x14ac:dyDescent="0.2">
      <c r="A210" s="110" t="s">
        <v>519</v>
      </c>
      <c r="B210" s="110">
        <v>94828</v>
      </c>
      <c r="C210" s="110">
        <v>4204</v>
      </c>
      <c r="D210" s="110">
        <v>4250.2381604396696</v>
      </c>
      <c r="E210" s="110">
        <v>-46.213625448153202</v>
      </c>
      <c r="F210" s="110"/>
      <c r="G210" s="284">
        <v>9.0654059951166293</v>
      </c>
      <c r="H210" s="284">
        <v>1.70774496693698</v>
      </c>
      <c r="I210" s="110">
        <v>293</v>
      </c>
      <c r="J210" s="133">
        <v>13.750158181127899</v>
      </c>
      <c r="K210" s="133">
        <v>20.512849499594601</v>
      </c>
      <c r="L210" s="133">
        <v>15.6720744065557</v>
      </c>
      <c r="M210" s="194"/>
      <c r="N210" s="110"/>
    </row>
    <row r="211" spans="1:14" ht="12.75" x14ac:dyDescent="0.2">
      <c r="A211" s="110" t="s">
        <v>520</v>
      </c>
      <c r="B211" s="110">
        <v>12115</v>
      </c>
      <c r="C211" s="110">
        <v>3402</v>
      </c>
      <c r="D211" s="110">
        <v>3448.34420034093</v>
      </c>
      <c r="E211" s="110">
        <v>-46.213625448153202</v>
      </c>
      <c r="F211" s="110"/>
      <c r="G211" s="284">
        <v>7.5800711743772204</v>
      </c>
      <c r="H211" s="284">
        <v>2.3499865458785503</v>
      </c>
      <c r="I211" s="110">
        <v>95</v>
      </c>
      <c r="J211" s="133">
        <v>6.4878250103177892</v>
      </c>
      <c r="K211" s="133">
        <v>25.256664196817798</v>
      </c>
      <c r="L211" s="133">
        <v>17.356903229257401</v>
      </c>
      <c r="M211" s="194"/>
      <c r="N211" s="110"/>
    </row>
    <row r="212" spans="1:14" ht="12.75" x14ac:dyDescent="0.2">
      <c r="A212" s="110" t="s">
        <v>521</v>
      </c>
      <c r="B212" s="110">
        <v>24190</v>
      </c>
      <c r="C212" s="110">
        <v>4582</v>
      </c>
      <c r="D212" s="110">
        <v>4628.29595755632</v>
      </c>
      <c r="E212" s="110">
        <v>-46.213625448153202</v>
      </c>
      <c r="F212" s="110"/>
      <c r="G212" s="284">
        <v>13.16595223515</v>
      </c>
      <c r="H212" s="284">
        <v>2.4385542168674701</v>
      </c>
      <c r="I212" s="110">
        <v>142</v>
      </c>
      <c r="J212" s="133">
        <v>7.9412980570483693</v>
      </c>
      <c r="K212" s="133">
        <v>31.988753607391999</v>
      </c>
      <c r="L212" s="133">
        <v>17.3973054544885</v>
      </c>
      <c r="M212" s="194"/>
      <c r="N212" s="110"/>
    </row>
    <row r="213" spans="1:14" ht="12.75" x14ac:dyDescent="0.2">
      <c r="A213" s="110" t="s">
        <v>522</v>
      </c>
      <c r="B213" s="110">
        <v>3725</v>
      </c>
      <c r="C213" s="110">
        <v>4446</v>
      </c>
      <c r="D213" s="110">
        <v>4492.38064085102</v>
      </c>
      <c r="E213" s="110">
        <v>-46.213625448153202</v>
      </c>
      <c r="F213" s="110"/>
      <c r="G213" s="284">
        <v>16.285714285714299</v>
      </c>
      <c r="H213" s="284">
        <v>2.9291338582677202</v>
      </c>
      <c r="I213" s="110">
        <v>54</v>
      </c>
      <c r="J213" s="133">
        <v>2.3355704697986601</v>
      </c>
      <c r="K213" s="133">
        <v>29.295285251073601</v>
      </c>
      <c r="L213" s="133">
        <v>50.951829167356401</v>
      </c>
      <c r="M213" s="194"/>
      <c r="N213" s="110"/>
    </row>
    <row r="214" spans="1:14" ht="12.75" x14ac:dyDescent="0.2">
      <c r="A214" s="110" t="s">
        <v>523</v>
      </c>
      <c r="B214" s="110">
        <v>3990</v>
      </c>
      <c r="C214" s="110">
        <v>4539</v>
      </c>
      <c r="D214" s="110">
        <v>4584.7995997376402</v>
      </c>
      <c r="E214" s="110">
        <v>-46.213625448153202</v>
      </c>
      <c r="F214" s="110"/>
      <c r="G214" s="284">
        <v>16.195372750642701</v>
      </c>
      <c r="H214" s="284">
        <v>2.5785417901600503</v>
      </c>
      <c r="I214" s="110">
        <v>48</v>
      </c>
      <c r="J214" s="133">
        <v>1.57894736842105</v>
      </c>
      <c r="K214" s="133">
        <v>32.249942480251697</v>
      </c>
      <c r="L214" s="133">
        <v>18.125170293675101</v>
      </c>
      <c r="M214" s="194"/>
      <c r="N214" s="110"/>
    </row>
    <row r="215" spans="1:14" ht="12.75" x14ac:dyDescent="0.2">
      <c r="A215" s="110" t="s">
        <v>524</v>
      </c>
      <c r="B215" s="110">
        <v>13335</v>
      </c>
      <c r="C215" s="110">
        <v>3543</v>
      </c>
      <c r="D215" s="110">
        <v>3589.4909554293199</v>
      </c>
      <c r="E215" s="110">
        <v>-46.213625448153202</v>
      </c>
      <c r="F215" s="110"/>
      <c r="G215" s="284">
        <v>10.4251386321627</v>
      </c>
      <c r="H215" s="284">
        <v>2.2888647564948599</v>
      </c>
      <c r="I215" s="110">
        <v>81</v>
      </c>
      <c r="J215" s="133">
        <v>3.4045744281964803</v>
      </c>
      <c r="K215" s="133">
        <v>25.9562151926933</v>
      </c>
      <c r="L215" s="133">
        <v>34.880857837442299</v>
      </c>
      <c r="M215" s="194"/>
      <c r="N215" s="110"/>
    </row>
    <row r="216" spans="1:14" ht="12.75" x14ac:dyDescent="0.2">
      <c r="A216" s="110" t="s">
        <v>525</v>
      </c>
      <c r="B216" s="110">
        <v>15420</v>
      </c>
      <c r="C216" s="110">
        <v>5047</v>
      </c>
      <c r="D216" s="110">
        <v>5093.5627166171898</v>
      </c>
      <c r="E216" s="110">
        <v>-46.213625448153202</v>
      </c>
      <c r="F216" s="110"/>
      <c r="G216" s="284">
        <v>20.624024960998398</v>
      </c>
      <c r="H216" s="284">
        <v>1.9575113808801201</v>
      </c>
      <c r="I216" s="110">
        <v>100</v>
      </c>
      <c r="J216" s="133">
        <v>7.0038910505836602</v>
      </c>
      <c r="K216" s="133">
        <v>29.679927069454401</v>
      </c>
      <c r="L216" s="133">
        <v>54.184320430305299</v>
      </c>
      <c r="M216" s="194"/>
      <c r="N216" s="110"/>
    </row>
    <row r="217" spans="1:14" ht="12.75" x14ac:dyDescent="0.2">
      <c r="A217" s="110" t="s">
        <v>526</v>
      </c>
      <c r="B217" s="110">
        <v>11549</v>
      </c>
      <c r="C217" s="110">
        <v>3693</v>
      </c>
      <c r="D217" s="110">
        <v>3739.1500350497399</v>
      </c>
      <c r="E217" s="110">
        <v>-46.213625448153202</v>
      </c>
      <c r="F217" s="110"/>
      <c r="G217" s="284">
        <v>12.8863528292915</v>
      </c>
      <c r="H217" s="284">
        <v>2.2211105552776398</v>
      </c>
      <c r="I217" s="110">
        <v>74</v>
      </c>
      <c r="J217" s="133">
        <v>5.45501775045458</v>
      </c>
      <c r="K217" s="133">
        <v>26.066485234981201</v>
      </c>
      <c r="L217" s="133">
        <v>72.592923808881608</v>
      </c>
      <c r="M217" s="194"/>
      <c r="N217" s="110"/>
    </row>
    <row r="218" spans="1:14" ht="12.75" x14ac:dyDescent="0.2">
      <c r="A218" s="110" t="s">
        <v>527</v>
      </c>
      <c r="B218" s="110">
        <v>9996</v>
      </c>
      <c r="C218" s="110">
        <v>3513</v>
      </c>
      <c r="D218" s="110">
        <v>3559.6821823945102</v>
      </c>
      <c r="E218" s="110">
        <v>-46.213625448153202</v>
      </c>
      <c r="F218" s="110"/>
      <c r="G218" s="284">
        <v>20.425943852855799</v>
      </c>
      <c r="H218" s="284">
        <v>2.4321194183502799</v>
      </c>
      <c r="I218" s="110">
        <v>69</v>
      </c>
      <c r="J218" s="133">
        <v>6.4225690276110399</v>
      </c>
      <c r="K218" s="133">
        <v>23.3304370130496</v>
      </c>
      <c r="L218" s="133">
        <v>281.49943715087403</v>
      </c>
      <c r="M218" s="194"/>
      <c r="N218" s="110"/>
    </row>
    <row r="219" spans="1:14" ht="14.25" customHeight="1" x14ac:dyDescent="0.2">
      <c r="A219" s="18" t="s">
        <v>528</v>
      </c>
      <c r="B219" s="110"/>
      <c r="C219" s="110"/>
      <c r="D219" s="110"/>
      <c r="E219" s="110"/>
      <c r="F219" s="110"/>
      <c r="G219" s="284"/>
      <c r="H219" s="284"/>
      <c r="I219" s="110"/>
      <c r="J219" s="133"/>
      <c r="K219" s="133"/>
      <c r="L219" s="133"/>
      <c r="M219" s="194"/>
      <c r="N219" s="110"/>
    </row>
    <row r="220" spans="1:14" ht="12.75" x14ac:dyDescent="0.2">
      <c r="A220" s="110" t="s">
        <v>529</v>
      </c>
      <c r="B220" s="110">
        <v>11471</v>
      </c>
      <c r="C220" s="110">
        <v>3283</v>
      </c>
      <c r="D220" s="110">
        <v>3329.7012617183</v>
      </c>
      <c r="E220" s="110">
        <v>-46.213625448153202</v>
      </c>
      <c r="F220" s="110"/>
      <c r="G220" s="284">
        <v>6.6898349261511694</v>
      </c>
      <c r="H220" s="284">
        <v>2.4238359839049601</v>
      </c>
      <c r="I220" s="110">
        <v>85</v>
      </c>
      <c r="J220" s="133">
        <v>4.5680411472408702</v>
      </c>
      <c r="K220" s="133">
        <v>24.9189328907452</v>
      </c>
      <c r="L220" s="133">
        <v>2.5511733633987701</v>
      </c>
      <c r="M220" s="194"/>
      <c r="N220" s="110"/>
    </row>
    <row r="221" spans="1:14" ht="12.75" x14ac:dyDescent="0.2">
      <c r="A221" s="110" t="s">
        <v>530</v>
      </c>
      <c r="B221" s="110">
        <v>9631</v>
      </c>
      <c r="C221" s="110">
        <v>5287</v>
      </c>
      <c r="D221" s="110">
        <v>5333.2686813855398</v>
      </c>
      <c r="E221" s="110">
        <v>-46.213625448153202</v>
      </c>
      <c r="F221" s="110"/>
      <c r="G221" s="284">
        <v>19.106957424714398</v>
      </c>
      <c r="H221" s="284">
        <v>2.7120315581854002</v>
      </c>
      <c r="I221" s="110">
        <v>88</v>
      </c>
      <c r="J221" s="133">
        <v>2.96957740629218</v>
      </c>
      <c r="K221" s="133">
        <v>35.287806796727601</v>
      </c>
      <c r="L221" s="133">
        <v>11.129212308755401</v>
      </c>
      <c r="M221" s="194"/>
      <c r="N221" s="110"/>
    </row>
    <row r="222" spans="1:14" ht="12.75" x14ac:dyDescent="0.2">
      <c r="A222" s="110" t="s">
        <v>531</v>
      </c>
      <c r="B222" s="110">
        <v>15990</v>
      </c>
      <c r="C222" s="110">
        <v>4190</v>
      </c>
      <c r="D222" s="110">
        <v>4235.8934597462203</v>
      </c>
      <c r="E222" s="110">
        <v>-46.213625448153202</v>
      </c>
      <c r="F222" s="110"/>
      <c r="G222" s="284">
        <v>10.7190950713709</v>
      </c>
      <c r="H222" s="284">
        <v>2.75558210738556</v>
      </c>
      <c r="I222" s="110">
        <v>113</v>
      </c>
      <c r="J222" s="133">
        <v>7.81738586616635</v>
      </c>
      <c r="K222" s="133">
        <v>25.499694438786001</v>
      </c>
      <c r="L222" s="133">
        <v>2.2030130161873802</v>
      </c>
      <c r="M222" s="194"/>
      <c r="N222" s="110"/>
    </row>
    <row r="223" spans="1:14" ht="12.75" x14ac:dyDescent="0.2">
      <c r="A223" s="110" t="s">
        <v>532</v>
      </c>
      <c r="B223" s="110">
        <v>6896</v>
      </c>
      <c r="C223" s="110">
        <v>6507</v>
      </c>
      <c r="D223" s="110">
        <v>6552.7154237371697</v>
      </c>
      <c r="E223" s="110">
        <v>-46.213625448153202</v>
      </c>
      <c r="F223" s="110"/>
      <c r="G223" s="284">
        <v>29.731638418079097</v>
      </c>
      <c r="H223" s="284">
        <v>2.1033210332103298</v>
      </c>
      <c r="I223" s="110">
        <v>73</v>
      </c>
      <c r="J223" s="133">
        <v>6.8445475638051008</v>
      </c>
      <c r="K223" s="133">
        <v>27.906268574825202</v>
      </c>
      <c r="L223" s="133">
        <v>16.067939097040302</v>
      </c>
      <c r="M223" s="194"/>
      <c r="N223" s="110"/>
    </row>
    <row r="224" spans="1:14" ht="12.75" x14ac:dyDescent="0.2">
      <c r="A224" s="110" t="s">
        <v>533</v>
      </c>
      <c r="B224" s="110">
        <v>30263</v>
      </c>
      <c r="C224" s="110">
        <v>4836</v>
      </c>
      <c r="D224" s="110">
        <v>4882.39940318766</v>
      </c>
      <c r="E224" s="110">
        <v>-46.213625448153202</v>
      </c>
      <c r="F224" s="110"/>
      <c r="G224" s="284">
        <v>14.827958648356701</v>
      </c>
      <c r="H224" s="284">
        <v>2.44211359588363</v>
      </c>
      <c r="I224" s="110">
        <v>166</v>
      </c>
      <c r="J224" s="133">
        <v>6.7276872748901306</v>
      </c>
      <c r="K224" s="133">
        <v>28.359429273818499</v>
      </c>
      <c r="L224" s="133">
        <v>8.3287797196110596</v>
      </c>
      <c r="M224" s="194"/>
      <c r="N224" s="110"/>
    </row>
    <row r="225" spans="1:14" ht="12.75" x14ac:dyDescent="0.2">
      <c r="A225" s="110" t="s">
        <v>534</v>
      </c>
      <c r="B225" s="110">
        <v>21862</v>
      </c>
      <c r="C225" s="110">
        <v>3594</v>
      </c>
      <c r="D225" s="110">
        <v>3640.36602576731</v>
      </c>
      <c r="E225" s="110">
        <v>-46.213625448153202</v>
      </c>
      <c r="F225" s="110"/>
      <c r="G225" s="284">
        <v>7.3894282632146702</v>
      </c>
      <c r="H225" s="284">
        <v>2.2444678609062199</v>
      </c>
      <c r="I225" s="110">
        <v>139</v>
      </c>
      <c r="J225" s="133">
        <v>6.9938706431250592</v>
      </c>
      <c r="K225" s="133">
        <v>25.304297804813601</v>
      </c>
      <c r="L225" s="133">
        <v>2.1693010647280899</v>
      </c>
      <c r="M225" s="194"/>
      <c r="N225" s="110"/>
    </row>
    <row r="226" spans="1:14" ht="12.75" x14ac:dyDescent="0.2">
      <c r="A226" s="110" t="s">
        <v>535</v>
      </c>
      <c r="B226" s="110">
        <v>5659</v>
      </c>
      <c r="C226" s="110">
        <v>4676</v>
      </c>
      <c r="D226" s="110">
        <v>4722.38048969591</v>
      </c>
      <c r="E226" s="110">
        <v>-46.213625448153202</v>
      </c>
      <c r="F226" s="110"/>
      <c r="G226" s="284">
        <v>17.750439367311099</v>
      </c>
      <c r="H226" s="284">
        <v>1.9346517626827198</v>
      </c>
      <c r="I226" s="110">
        <v>64</v>
      </c>
      <c r="J226" s="133">
        <v>2.5976320904753498</v>
      </c>
      <c r="K226" s="133">
        <v>31.035022965879399</v>
      </c>
      <c r="L226" s="133">
        <v>7.3064762528883307</v>
      </c>
      <c r="M226" s="194"/>
      <c r="N226" s="110"/>
    </row>
    <row r="227" spans="1:14" ht="12.75" x14ac:dyDescent="0.2">
      <c r="A227" s="110" t="s">
        <v>536</v>
      </c>
      <c r="B227" s="110">
        <v>8472</v>
      </c>
      <c r="C227" s="110">
        <v>2757</v>
      </c>
      <c r="D227" s="110">
        <v>2802.7357190149601</v>
      </c>
      <c r="E227" s="110">
        <v>-46.213625448153202</v>
      </c>
      <c r="F227" s="110"/>
      <c r="G227" s="284">
        <v>4.2503503035964503</v>
      </c>
      <c r="H227" s="284">
        <v>2.3557875970966502</v>
      </c>
      <c r="I227" s="110">
        <v>69</v>
      </c>
      <c r="J227" s="133">
        <v>3.2105760151085896</v>
      </c>
      <c r="K227" s="133">
        <v>22.098168313261802</v>
      </c>
      <c r="L227" s="133">
        <v>1.6238205553377099</v>
      </c>
      <c r="M227" s="194"/>
      <c r="N227" s="110"/>
    </row>
    <row r="228" spans="1:14" ht="12.75" x14ac:dyDescent="0.2">
      <c r="A228" s="110" t="s">
        <v>537</v>
      </c>
      <c r="B228" s="110">
        <v>23658</v>
      </c>
      <c r="C228" s="110">
        <v>4837</v>
      </c>
      <c r="D228" s="110">
        <v>4883.6157519536901</v>
      </c>
      <c r="E228" s="110">
        <v>-46.213625448153202</v>
      </c>
      <c r="F228" s="110"/>
      <c r="G228" s="284">
        <v>14.971915552973099</v>
      </c>
      <c r="H228" s="284">
        <v>2.7009453308658</v>
      </c>
      <c r="I228" s="110">
        <v>132</v>
      </c>
      <c r="J228" s="133">
        <v>7.692957984614079</v>
      </c>
      <c r="K228" s="133">
        <v>26.400923322440999</v>
      </c>
      <c r="L228" s="133">
        <v>5.7441536474043797</v>
      </c>
      <c r="M228" s="194"/>
      <c r="N228" s="110"/>
    </row>
    <row r="229" spans="1:14" ht="12.75" x14ac:dyDescent="0.2">
      <c r="A229" s="110" t="s">
        <v>538</v>
      </c>
      <c r="B229" s="110">
        <v>4674</v>
      </c>
      <c r="C229" s="110">
        <v>5815</v>
      </c>
      <c r="D229" s="110">
        <v>5860.8611636660899</v>
      </c>
      <c r="E229" s="110">
        <v>-46.213625448153202</v>
      </c>
      <c r="F229" s="110"/>
      <c r="G229" s="284">
        <v>20.725995316159302</v>
      </c>
      <c r="H229" s="284">
        <v>3.72201978136387</v>
      </c>
      <c r="I229" s="110">
        <v>58</v>
      </c>
      <c r="J229" s="133">
        <v>1.6902011125374399</v>
      </c>
      <c r="K229" s="133">
        <v>41.031078126035503</v>
      </c>
      <c r="L229" s="133">
        <v>14.635412227597499</v>
      </c>
      <c r="M229" s="194"/>
      <c r="N229" s="110"/>
    </row>
    <row r="230" spans="1:14" ht="12.75" x14ac:dyDescent="0.2">
      <c r="A230" s="110" t="s">
        <v>539</v>
      </c>
      <c r="B230" s="110">
        <v>10686</v>
      </c>
      <c r="C230" s="110">
        <v>4080</v>
      </c>
      <c r="D230" s="110">
        <v>4125.8083235376198</v>
      </c>
      <c r="E230" s="110">
        <v>-46.213625448153202</v>
      </c>
      <c r="F230" s="110"/>
      <c r="G230" s="284">
        <v>11.9047619047619</v>
      </c>
      <c r="H230" s="284">
        <v>2.4504465258113699</v>
      </c>
      <c r="I230" s="110">
        <v>90</v>
      </c>
      <c r="J230" s="133">
        <v>4.8193898558862101</v>
      </c>
      <c r="K230" s="133">
        <v>26.047676287853601</v>
      </c>
      <c r="L230" s="133">
        <v>4.4279135671271703</v>
      </c>
      <c r="M230" s="194"/>
      <c r="N230" s="110"/>
    </row>
    <row r="231" spans="1:14" ht="12.75" x14ac:dyDescent="0.2">
      <c r="A231" s="110" t="s">
        <v>528</v>
      </c>
      <c r="B231" s="110">
        <v>156381</v>
      </c>
      <c r="C231" s="110">
        <v>5093</v>
      </c>
      <c r="D231" s="110">
        <v>5139.5676379075603</v>
      </c>
      <c r="E231" s="110">
        <v>-46.213625448153202</v>
      </c>
      <c r="F231" s="110"/>
      <c r="G231" s="284">
        <v>11.6547569006585</v>
      </c>
      <c r="H231" s="284">
        <v>1.8959442592387798</v>
      </c>
      <c r="I231" s="110">
        <v>376</v>
      </c>
      <c r="J231" s="133">
        <v>16.728374930458301</v>
      </c>
      <c r="K231" s="133">
        <v>20.952657916224499</v>
      </c>
      <c r="L231" s="133">
        <v>3.9224395644192902</v>
      </c>
      <c r="M231" s="194"/>
      <c r="N231" s="110"/>
    </row>
    <row r="232" spans="1:14" ht="14.25" customHeight="1" x14ac:dyDescent="0.2">
      <c r="A232" s="18" t="s">
        <v>540</v>
      </c>
      <c r="B232" s="110"/>
      <c r="C232" s="110"/>
      <c r="D232" s="110"/>
      <c r="E232" s="110"/>
      <c r="F232" s="110"/>
      <c r="G232" s="284"/>
      <c r="H232" s="284"/>
      <c r="I232" s="110"/>
      <c r="J232" s="133"/>
      <c r="K232" s="133"/>
      <c r="L232" s="133"/>
      <c r="M232" s="194"/>
      <c r="N232" s="110"/>
    </row>
    <row r="233" spans="1:14" ht="12.75" x14ac:dyDescent="0.2">
      <c r="A233" s="110" t="s">
        <v>541</v>
      </c>
      <c r="B233" s="110">
        <v>14039</v>
      </c>
      <c r="C233" s="110">
        <v>4504</v>
      </c>
      <c r="D233" s="110">
        <v>4549.7872523212</v>
      </c>
      <c r="E233" s="110">
        <v>-46.213625448153202</v>
      </c>
      <c r="F233" s="110"/>
      <c r="G233" s="284">
        <v>13.259109311740898</v>
      </c>
      <c r="H233" s="284">
        <v>2.7314620863007999</v>
      </c>
      <c r="I233" s="110">
        <v>107</v>
      </c>
      <c r="J233" s="133">
        <v>8.6687085974784495</v>
      </c>
      <c r="K233" s="133">
        <v>23.4442491742188</v>
      </c>
      <c r="L233" s="133">
        <v>3.8808454788099098</v>
      </c>
      <c r="M233" s="194"/>
      <c r="N233" s="110"/>
    </row>
    <row r="234" spans="1:14" ht="12.75" x14ac:dyDescent="0.2">
      <c r="A234" s="110" t="s">
        <v>542</v>
      </c>
      <c r="B234" s="110">
        <v>13267</v>
      </c>
      <c r="C234" s="110">
        <v>5306</v>
      </c>
      <c r="D234" s="110">
        <v>5352.50345028225</v>
      </c>
      <c r="E234" s="110">
        <v>-46.213625448153202</v>
      </c>
      <c r="F234" s="110"/>
      <c r="G234" s="284">
        <v>17.979002624671899</v>
      </c>
      <c r="H234" s="284">
        <v>2.9399755002041701</v>
      </c>
      <c r="I234" s="110">
        <v>109</v>
      </c>
      <c r="J234" s="133">
        <v>7.6882490389688698</v>
      </c>
      <c r="K234" s="133">
        <v>27.1414112793545</v>
      </c>
      <c r="L234" s="133">
        <v>3.1075298908366698</v>
      </c>
      <c r="M234" s="194"/>
      <c r="N234" s="110"/>
    </row>
    <row r="235" spans="1:14" ht="12.75" x14ac:dyDescent="0.2">
      <c r="A235" s="110" t="s">
        <v>543</v>
      </c>
      <c r="B235" s="110">
        <v>16400</v>
      </c>
      <c r="C235" s="110">
        <v>4324</v>
      </c>
      <c r="D235" s="110">
        <v>4370.3748645407204</v>
      </c>
      <c r="E235" s="110">
        <v>-46.213625448153202</v>
      </c>
      <c r="F235" s="110"/>
      <c r="G235" s="284">
        <v>10.9467455621302</v>
      </c>
      <c r="H235" s="284">
        <v>3.0577318019319999</v>
      </c>
      <c r="I235" s="110">
        <v>120</v>
      </c>
      <c r="J235" s="133">
        <v>7.5365853658536599</v>
      </c>
      <c r="K235" s="133">
        <v>25.228637392403101</v>
      </c>
      <c r="L235" s="133">
        <v>3.4365063653651098</v>
      </c>
      <c r="M235" s="194"/>
      <c r="N235" s="110"/>
    </row>
    <row r="236" spans="1:14" ht="12.75" x14ac:dyDescent="0.2">
      <c r="A236" s="110" t="s">
        <v>544</v>
      </c>
      <c r="B236" s="110">
        <v>8745</v>
      </c>
      <c r="C236" s="110">
        <v>4786</v>
      </c>
      <c r="D236" s="110">
        <v>4832.5403282063899</v>
      </c>
      <c r="E236" s="110">
        <v>-46.213625448153202</v>
      </c>
      <c r="F236" s="110"/>
      <c r="G236" s="284">
        <v>15.157480314960599</v>
      </c>
      <c r="H236" s="284">
        <v>2.7253371185237798</v>
      </c>
      <c r="I236" s="110">
        <v>83</v>
      </c>
      <c r="J236" s="133">
        <v>7.8559176672384199</v>
      </c>
      <c r="K236" s="133">
        <v>28.480263498249801</v>
      </c>
      <c r="L236" s="133">
        <v>2.2751388064483899</v>
      </c>
      <c r="M236" s="194"/>
      <c r="N236" s="110"/>
    </row>
    <row r="237" spans="1:14" ht="12.75" x14ac:dyDescent="0.2">
      <c r="A237" s="110" t="s">
        <v>545</v>
      </c>
      <c r="B237" s="110">
        <v>26085</v>
      </c>
      <c r="C237" s="110">
        <v>5133</v>
      </c>
      <c r="D237" s="110">
        <v>5178.8868068320298</v>
      </c>
      <c r="E237" s="110">
        <v>-46.213625448153202</v>
      </c>
      <c r="F237" s="110"/>
      <c r="G237" s="284">
        <v>15.285544822911401</v>
      </c>
      <c r="H237" s="284">
        <v>2.7294071610252399</v>
      </c>
      <c r="I237" s="110">
        <v>147</v>
      </c>
      <c r="J237" s="133">
        <v>12.942304006133801</v>
      </c>
      <c r="K237" s="133">
        <v>26.112435884371202</v>
      </c>
      <c r="L237" s="133">
        <v>3.5950250362915797</v>
      </c>
      <c r="M237" s="194"/>
      <c r="N237" s="110"/>
    </row>
    <row r="238" spans="1:14" ht="12.75" x14ac:dyDescent="0.2">
      <c r="A238" s="110" t="s">
        <v>546</v>
      </c>
      <c r="B238" s="110">
        <v>5729</v>
      </c>
      <c r="C238" s="110">
        <v>4984</v>
      </c>
      <c r="D238" s="110">
        <v>5030.4759812942602</v>
      </c>
      <c r="E238" s="110">
        <v>-46.213625448153202</v>
      </c>
      <c r="F238" s="110"/>
      <c r="G238" s="284">
        <v>16.793248945147702</v>
      </c>
      <c r="H238" s="284">
        <v>2.9442042413012097</v>
      </c>
      <c r="I238" s="110">
        <v>67</v>
      </c>
      <c r="J238" s="133">
        <v>8.3784255541979391</v>
      </c>
      <c r="K238" s="133">
        <v>25.646235009382</v>
      </c>
      <c r="L238" s="133">
        <v>4.79692900123238</v>
      </c>
      <c r="M238" s="194"/>
      <c r="N238" s="110"/>
    </row>
    <row r="239" spans="1:14" ht="12.75" x14ac:dyDescent="0.2">
      <c r="A239" s="110" t="s">
        <v>547</v>
      </c>
      <c r="B239" s="110">
        <v>22867</v>
      </c>
      <c r="C239" s="110">
        <v>4090</v>
      </c>
      <c r="D239" s="110">
        <v>4135.7442685739998</v>
      </c>
      <c r="E239" s="110">
        <v>-46.213625448153202</v>
      </c>
      <c r="F239" s="110"/>
      <c r="G239" s="284">
        <v>9.0999601752289898</v>
      </c>
      <c r="H239" s="284">
        <v>2.7260638297872299</v>
      </c>
      <c r="I239" s="110">
        <v>127</v>
      </c>
      <c r="J239" s="133">
        <v>9.8744916254865096</v>
      </c>
      <c r="K239" s="133">
        <v>26.5467699548932</v>
      </c>
      <c r="L239" s="133">
        <v>1.7746525253654899</v>
      </c>
      <c r="M239" s="194"/>
      <c r="N239" s="110"/>
    </row>
    <row r="240" spans="1:14" ht="12.75" x14ac:dyDescent="0.2">
      <c r="A240" s="110" t="s">
        <v>548</v>
      </c>
      <c r="B240" s="110">
        <v>4366</v>
      </c>
      <c r="C240" s="110">
        <v>4349</v>
      </c>
      <c r="D240" s="110">
        <v>4394.9453297477603</v>
      </c>
      <c r="E240" s="110">
        <v>-46.213625448153202</v>
      </c>
      <c r="F240" s="110"/>
      <c r="G240" s="284">
        <v>11.4832535885167</v>
      </c>
      <c r="H240" s="284">
        <v>3.5565434843011903</v>
      </c>
      <c r="I240" s="110">
        <v>51</v>
      </c>
      <c r="J240" s="133">
        <v>4.9244159413650905</v>
      </c>
      <c r="K240" s="133">
        <v>29.854714009592801</v>
      </c>
      <c r="L240" s="133">
        <v>3.5267977851709902</v>
      </c>
      <c r="M240" s="194"/>
      <c r="N240" s="110"/>
    </row>
    <row r="241" spans="1:14" ht="12.75" x14ac:dyDescent="0.2">
      <c r="A241" s="110" t="s">
        <v>549</v>
      </c>
      <c r="B241" s="110">
        <v>10092</v>
      </c>
      <c r="C241" s="110">
        <v>3552</v>
      </c>
      <c r="D241" s="110">
        <v>3598.3814828660702</v>
      </c>
      <c r="E241" s="110">
        <v>-46.213625448153202</v>
      </c>
      <c r="F241" s="110"/>
      <c r="G241" s="284">
        <v>6.9534984789222101</v>
      </c>
      <c r="H241" s="284">
        <v>3.3304551622054999</v>
      </c>
      <c r="I241" s="110">
        <v>95</v>
      </c>
      <c r="J241" s="133">
        <v>2.2096710265556903</v>
      </c>
      <c r="K241" s="133">
        <v>23.6704474676283</v>
      </c>
      <c r="L241" s="133">
        <v>1.2588146529172599</v>
      </c>
      <c r="M241" s="194"/>
      <c r="N241" s="110"/>
    </row>
    <row r="242" spans="1:14" ht="12.75" x14ac:dyDescent="0.2">
      <c r="A242" s="110" t="s">
        <v>550</v>
      </c>
      <c r="B242" s="110">
        <v>155551</v>
      </c>
      <c r="C242" s="110">
        <v>5091</v>
      </c>
      <c r="D242" s="110">
        <v>5134.9690477581698</v>
      </c>
      <c r="E242" s="110">
        <v>-44.394234024965797</v>
      </c>
      <c r="F242" s="110"/>
      <c r="G242" s="284">
        <v>11.2360188497133</v>
      </c>
      <c r="H242" s="284">
        <v>2.2952219858987499</v>
      </c>
      <c r="I242" s="110">
        <v>382</v>
      </c>
      <c r="J242" s="133">
        <v>13.376963182493201</v>
      </c>
      <c r="K242" s="133">
        <v>21.365997307212599</v>
      </c>
      <c r="L242" s="133">
        <v>2.39512406605804</v>
      </c>
      <c r="M242" s="194"/>
      <c r="N242" s="110"/>
    </row>
    <row r="243" spans="1:14" ht="14.25" customHeight="1" x14ac:dyDescent="0.2">
      <c r="A243" s="18" t="s">
        <v>551</v>
      </c>
      <c r="B243" s="110"/>
      <c r="C243" s="110"/>
      <c r="D243" s="110"/>
      <c r="E243" s="110"/>
      <c r="F243" s="110"/>
      <c r="G243" s="284"/>
      <c r="H243" s="284"/>
      <c r="I243" s="110"/>
      <c r="J243" s="133"/>
      <c r="K243" s="133"/>
      <c r="L243" s="133"/>
      <c r="M243" s="194"/>
      <c r="N243" s="110"/>
    </row>
    <row r="244" spans="1:14" ht="12.75" x14ac:dyDescent="0.2">
      <c r="A244" s="110" t="s">
        <v>552</v>
      </c>
      <c r="B244" s="110">
        <v>23067</v>
      </c>
      <c r="C244" s="110">
        <v>4827</v>
      </c>
      <c r="D244" s="110">
        <v>4872.9501978529597</v>
      </c>
      <c r="E244" s="110">
        <v>-46.213625448153202</v>
      </c>
      <c r="F244" s="110"/>
      <c r="G244" s="284">
        <v>15.606703008277801</v>
      </c>
      <c r="H244" s="284">
        <v>2.32952138924185</v>
      </c>
      <c r="I244" s="110">
        <v>137</v>
      </c>
      <c r="J244" s="133">
        <v>6.3770754757879207</v>
      </c>
      <c r="K244" s="133">
        <v>28.0736540049006</v>
      </c>
      <c r="L244" s="133">
        <v>3.6029700586901998</v>
      </c>
      <c r="M244" s="194"/>
      <c r="N244" s="110"/>
    </row>
    <row r="245" spans="1:14" ht="12.75" x14ac:dyDescent="0.2">
      <c r="A245" s="110" t="s">
        <v>553</v>
      </c>
      <c r="B245" s="110">
        <v>52394</v>
      </c>
      <c r="C245" s="110">
        <v>6003</v>
      </c>
      <c r="D245" s="110">
        <v>6049.4232989702396</v>
      </c>
      <c r="E245" s="110">
        <v>-46.213625448153202</v>
      </c>
      <c r="F245" s="110"/>
      <c r="G245" s="284">
        <v>19.334898278560299</v>
      </c>
      <c r="H245" s="284">
        <v>2.5633835728473002</v>
      </c>
      <c r="I245" s="110">
        <v>218</v>
      </c>
      <c r="J245" s="133">
        <v>17.8341031415811</v>
      </c>
      <c r="K245" s="133">
        <v>24.181324775605098</v>
      </c>
      <c r="L245" s="133">
        <v>5.91297438003099</v>
      </c>
      <c r="M245" s="194"/>
      <c r="N245" s="110"/>
    </row>
    <row r="246" spans="1:14" ht="12.75" x14ac:dyDescent="0.2">
      <c r="A246" s="110" t="s">
        <v>554</v>
      </c>
      <c r="B246" s="110">
        <v>59528</v>
      </c>
      <c r="C246" s="110">
        <v>3770</v>
      </c>
      <c r="D246" s="110">
        <v>3815.83113550086</v>
      </c>
      <c r="E246" s="110">
        <v>-46.213625448153202</v>
      </c>
      <c r="F246" s="110"/>
      <c r="G246" s="284">
        <v>6.8788123759829496</v>
      </c>
      <c r="H246" s="284">
        <v>1.7892119933705</v>
      </c>
      <c r="I246" s="110">
        <v>228</v>
      </c>
      <c r="J246" s="133">
        <v>13.2021905657842</v>
      </c>
      <c r="K246" s="133">
        <v>20.793884826436699</v>
      </c>
      <c r="L246" s="133">
        <v>3.50434451526487</v>
      </c>
      <c r="M246" s="194"/>
      <c r="N246" s="110"/>
    </row>
    <row r="247" spans="1:14" ht="12.75" x14ac:dyDescent="0.2">
      <c r="A247" s="110" t="s">
        <v>555</v>
      </c>
      <c r="B247" s="110">
        <v>10378</v>
      </c>
      <c r="C247" s="110">
        <v>2593</v>
      </c>
      <c r="D247" s="110">
        <v>2638.75254353522</v>
      </c>
      <c r="E247" s="110">
        <v>-46.213625448153202</v>
      </c>
      <c r="F247" s="110"/>
      <c r="G247" s="284">
        <v>4.0391676866585096</v>
      </c>
      <c r="H247" s="284">
        <v>1.8724643711640498</v>
      </c>
      <c r="I247" s="110">
        <v>89</v>
      </c>
      <c r="J247" s="133">
        <v>0.80940450953941001</v>
      </c>
      <c r="K247" s="133">
        <v>24.359021695786499</v>
      </c>
      <c r="L247" s="133">
        <v>1.86579694372523</v>
      </c>
      <c r="M247" s="194"/>
      <c r="N247" s="110"/>
    </row>
    <row r="248" spans="1:14" ht="12.75" x14ac:dyDescent="0.2">
      <c r="A248" s="110" t="s">
        <v>556</v>
      </c>
      <c r="B248" s="110">
        <v>15462</v>
      </c>
      <c r="C248" s="110">
        <v>4690</v>
      </c>
      <c r="D248" s="110">
        <v>4736.5726316993896</v>
      </c>
      <c r="E248" s="110">
        <v>-46.213625448153202</v>
      </c>
      <c r="F248" s="110"/>
      <c r="G248" s="284">
        <v>14.0123456790123</v>
      </c>
      <c r="H248" s="284">
        <v>2.7467941421959199</v>
      </c>
      <c r="I248" s="110">
        <v>105</v>
      </c>
      <c r="J248" s="133">
        <v>5.7107748027422103</v>
      </c>
      <c r="K248" s="133">
        <v>32.128009070822301</v>
      </c>
      <c r="L248" s="133">
        <v>4.5585075406149</v>
      </c>
      <c r="M248" s="194"/>
      <c r="N248" s="110"/>
    </row>
    <row r="249" spans="1:14" ht="12.75" x14ac:dyDescent="0.2">
      <c r="A249" s="110" t="s">
        <v>557</v>
      </c>
      <c r="B249" s="110">
        <v>15801</v>
      </c>
      <c r="C249" s="110">
        <v>2902</v>
      </c>
      <c r="D249" s="110">
        <v>2948.5794294730599</v>
      </c>
      <c r="E249" s="110">
        <v>-46.213625448153202</v>
      </c>
      <c r="F249" s="110"/>
      <c r="G249" s="284">
        <v>6.73946957878315</v>
      </c>
      <c r="H249" s="284">
        <v>1.5074324795868499</v>
      </c>
      <c r="I249" s="110">
        <v>113</v>
      </c>
      <c r="J249" s="133">
        <v>2.68970318334283</v>
      </c>
      <c r="K249" s="133">
        <v>19.962025566749499</v>
      </c>
      <c r="L249" s="133">
        <v>3.1509837987477396</v>
      </c>
      <c r="M249" s="194"/>
      <c r="N249" s="110"/>
    </row>
    <row r="250" spans="1:14" ht="12.75" x14ac:dyDescent="0.2">
      <c r="A250" s="110" t="s">
        <v>558</v>
      </c>
      <c r="B250" s="110">
        <v>26604</v>
      </c>
      <c r="C250" s="110">
        <v>5339</v>
      </c>
      <c r="D250" s="110">
        <v>5385.1650964252003</v>
      </c>
      <c r="E250" s="110">
        <v>-46.213625448153202</v>
      </c>
      <c r="F250" s="110"/>
      <c r="G250" s="284">
        <v>18.792844006019099</v>
      </c>
      <c r="H250" s="284">
        <v>2.4274745988690198</v>
      </c>
      <c r="I250" s="110">
        <v>152</v>
      </c>
      <c r="J250" s="133">
        <v>7.2846188543076202</v>
      </c>
      <c r="K250" s="133">
        <v>26.032657159388801</v>
      </c>
      <c r="L250" s="133">
        <v>5.8169759437992603</v>
      </c>
      <c r="M250" s="194"/>
      <c r="N250" s="110"/>
    </row>
    <row r="251" spans="1:14" ht="12.75" x14ac:dyDescent="0.2">
      <c r="A251" s="110" t="s">
        <v>559</v>
      </c>
      <c r="B251" s="110">
        <v>10177</v>
      </c>
      <c r="C251" s="110">
        <v>3215</v>
      </c>
      <c r="D251" s="110">
        <v>3260.7550230272</v>
      </c>
      <c r="E251" s="110">
        <v>-46.213625448153202</v>
      </c>
      <c r="F251" s="110"/>
      <c r="G251" s="284">
        <v>8.0061983471074409</v>
      </c>
      <c r="H251" s="284">
        <v>2.1124399239968699</v>
      </c>
      <c r="I251" s="110">
        <v>86</v>
      </c>
      <c r="J251" s="133">
        <v>4.2252137172054605</v>
      </c>
      <c r="K251" s="133">
        <v>24.4281779817873</v>
      </c>
      <c r="L251" s="133">
        <v>24.414505948596901</v>
      </c>
      <c r="M251" s="194"/>
      <c r="N251" s="110"/>
    </row>
    <row r="252" spans="1:14" ht="12.75" x14ac:dyDescent="0.2">
      <c r="A252" s="110" t="s">
        <v>560</v>
      </c>
      <c r="B252" s="110">
        <v>20492</v>
      </c>
      <c r="C252" s="110">
        <v>3575</v>
      </c>
      <c r="D252" s="110">
        <v>3620.7860149027301</v>
      </c>
      <c r="E252" s="110">
        <v>-46.213625448153202</v>
      </c>
      <c r="F252" s="110"/>
      <c r="G252" s="284">
        <v>6.1663479923518203</v>
      </c>
      <c r="H252" s="284">
        <v>2.7454331802157901</v>
      </c>
      <c r="I252" s="110">
        <v>134</v>
      </c>
      <c r="J252" s="133">
        <v>6.5879367558071404</v>
      </c>
      <c r="K252" s="133">
        <v>27.7441061891533</v>
      </c>
      <c r="L252" s="133">
        <v>7.2426376310059606</v>
      </c>
      <c r="M252" s="194"/>
      <c r="N252" s="110"/>
    </row>
    <row r="253" spans="1:14" ht="12.75" x14ac:dyDescent="0.2">
      <c r="A253" s="110" t="s">
        <v>561</v>
      </c>
      <c r="B253" s="110">
        <v>6877</v>
      </c>
      <c r="C253" s="110">
        <v>4395</v>
      </c>
      <c r="D253" s="110">
        <v>4440.9939831947504</v>
      </c>
      <c r="E253" s="110">
        <v>-46.213625448153202</v>
      </c>
      <c r="F253" s="110"/>
      <c r="G253" s="284">
        <v>12.2230710466005</v>
      </c>
      <c r="H253" s="284">
        <v>3.1690725070515997</v>
      </c>
      <c r="I253" s="110">
        <v>78</v>
      </c>
      <c r="J253" s="133">
        <v>7.7940962629053399</v>
      </c>
      <c r="K253" s="133">
        <v>27.284345804451799</v>
      </c>
      <c r="L253" s="133">
        <v>13.898314286489899</v>
      </c>
      <c r="M253" s="194"/>
      <c r="N253" s="110"/>
    </row>
    <row r="254" spans="1:14" ht="12.75" x14ac:dyDescent="0.2">
      <c r="A254" s="110" t="s">
        <v>562</v>
      </c>
      <c r="B254" s="110">
        <v>11047</v>
      </c>
      <c r="C254" s="110">
        <v>3123</v>
      </c>
      <c r="D254" s="110">
        <v>3169.35784388208</v>
      </c>
      <c r="E254" s="110">
        <v>-46.213625448153202</v>
      </c>
      <c r="F254" s="110"/>
      <c r="G254" s="284">
        <v>5.2142488384099099</v>
      </c>
      <c r="H254" s="284">
        <v>2.2571819425444599</v>
      </c>
      <c r="I254" s="110">
        <v>94</v>
      </c>
      <c r="J254" s="133">
        <v>5.3136598171449299</v>
      </c>
      <c r="K254" s="133">
        <v>27.495409986801</v>
      </c>
      <c r="L254" s="133">
        <v>3.2403410699595501</v>
      </c>
      <c r="M254" s="194"/>
      <c r="N254" s="110"/>
    </row>
    <row r="255" spans="1:14" ht="12.75" x14ac:dyDescent="0.2">
      <c r="A255" s="110" t="s">
        <v>563</v>
      </c>
      <c r="B255" s="110">
        <v>10854</v>
      </c>
      <c r="C255" s="110">
        <v>3596</v>
      </c>
      <c r="D255" s="110">
        <v>3642.5078212582698</v>
      </c>
      <c r="E255" s="110">
        <v>-46.213625448153202</v>
      </c>
      <c r="F255" s="110"/>
      <c r="G255" s="284">
        <v>9.5584888484296702</v>
      </c>
      <c r="H255" s="284">
        <v>2.0169631774927601</v>
      </c>
      <c r="I255" s="110">
        <v>86</v>
      </c>
      <c r="J255" s="133">
        <v>4.1275105951722901</v>
      </c>
      <c r="K255" s="133">
        <v>27.0433747382313</v>
      </c>
      <c r="L255" s="133">
        <v>2.4306392494417501</v>
      </c>
      <c r="M255" s="194"/>
      <c r="N255" s="110"/>
    </row>
    <row r="256" spans="1:14" ht="12.75" x14ac:dyDescent="0.2">
      <c r="A256" s="110" t="s">
        <v>564</v>
      </c>
      <c r="B256" s="110">
        <v>11161</v>
      </c>
      <c r="C256" s="110">
        <v>3146</v>
      </c>
      <c r="D256" s="110">
        <v>3192.0345480066098</v>
      </c>
      <c r="E256" s="110">
        <v>-46.213625448153202</v>
      </c>
      <c r="F256" s="110"/>
      <c r="G256" s="284">
        <v>5.3817271589486895</v>
      </c>
      <c r="H256" s="284">
        <v>2.4980559875583199</v>
      </c>
      <c r="I256" s="110">
        <v>86</v>
      </c>
      <c r="J256" s="133">
        <v>4.3634082967475996</v>
      </c>
      <c r="K256" s="133">
        <v>26.0584027236557</v>
      </c>
      <c r="L256" s="133">
        <v>1.6855822973404802</v>
      </c>
      <c r="M256" s="194"/>
      <c r="N256" s="110"/>
    </row>
    <row r="257" spans="1:14" ht="12.75" x14ac:dyDescent="0.2">
      <c r="A257" s="110" t="s">
        <v>565</v>
      </c>
      <c r="B257" s="110">
        <v>6801</v>
      </c>
      <c r="C257" s="110">
        <v>3621</v>
      </c>
      <c r="D257" s="110">
        <v>3667.2847984917898</v>
      </c>
      <c r="E257" s="110">
        <v>-46.213625448153202</v>
      </c>
      <c r="F257" s="110"/>
      <c r="G257" s="284">
        <v>9.1178650852483312</v>
      </c>
      <c r="H257" s="284">
        <v>2.58690379951496</v>
      </c>
      <c r="I257" s="110">
        <v>69</v>
      </c>
      <c r="J257" s="133">
        <v>4.6316718129686807</v>
      </c>
      <c r="K257" s="133">
        <v>29.188729399255799</v>
      </c>
      <c r="L257" s="133">
        <v>20.177321483012999</v>
      </c>
      <c r="M257" s="194"/>
      <c r="N257" s="110"/>
    </row>
    <row r="258" spans="1:14" ht="12.75" x14ac:dyDescent="0.2">
      <c r="A258" s="110" t="s">
        <v>566</v>
      </c>
      <c r="B258" s="110">
        <v>7033</v>
      </c>
      <c r="C258" s="110">
        <v>2973</v>
      </c>
      <c r="D258" s="110">
        <v>3019.3267619298499</v>
      </c>
      <c r="E258" s="110">
        <v>-46.213625448153202</v>
      </c>
      <c r="F258" s="110"/>
      <c r="G258" s="284">
        <v>8.0255681818181799</v>
      </c>
      <c r="H258" s="284">
        <v>2.06346725027357</v>
      </c>
      <c r="I258" s="110">
        <v>69</v>
      </c>
      <c r="J258" s="133">
        <v>0.14218683349921801</v>
      </c>
      <c r="K258" s="133">
        <v>22.195650741350999</v>
      </c>
      <c r="L258" s="133">
        <v>21.759913730607501</v>
      </c>
      <c r="M258" s="194"/>
      <c r="N258" s="110"/>
    </row>
    <row r="259" spans="1:14" ht="14.25" customHeight="1" x14ac:dyDescent="0.2">
      <c r="A259" s="18" t="s">
        <v>567</v>
      </c>
      <c r="B259" s="110"/>
      <c r="C259" s="110"/>
      <c r="D259" s="110"/>
      <c r="E259" s="110"/>
      <c r="F259" s="110"/>
      <c r="G259" s="284"/>
      <c r="H259" s="284"/>
      <c r="I259" s="110"/>
      <c r="J259" s="133"/>
      <c r="K259" s="133"/>
      <c r="L259" s="133"/>
      <c r="M259" s="194"/>
      <c r="N259" s="110"/>
    </row>
    <row r="260" spans="1:14" ht="12.75" x14ac:dyDescent="0.2">
      <c r="A260" s="110" t="s">
        <v>568</v>
      </c>
      <c r="B260" s="110">
        <v>26809</v>
      </c>
      <c r="C260" s="110">
        <v>4574</v>
      </c>
      <c r="D260" s="110">
        <v>4619.9788591884799</v>
      </c>
      <c r="E260" s="110">
        <v>-46.213625448153202</v>
      </c>
      <c r="F260" s="110"/>
      <c r="G260" s="284">
        <v>13.07121917572</v>
      </c>
      <c r="H260" s="284">
        <v>2.1708831355323701</v>
      </c>
      <c r="I260" s="110">
        <v>137</v>
      </c>
      <c r="J260" s="133">
        <v>9.5378417695549995</v>
      </c>
      <c r="K260" s="133">
        <v>31.401766614928899</v>
      </c>
      <c r="L260" s="133">
        <v>6.6292390465588005</v>
      </c>
      <c r="M260" s="194"/>
      <c r="N260" s="110"/>
    </row>
    <row r="261" spans="1:14" ht="12.75" x14ac:dyDescent="0.2">
      <c r="A261" s="110" t="s">
        <v>569</v>
      </c>
      <c r="B261" s="110">
        <v>102904</v>
      </c>
      <c r="C261" s="110">
        <v>5055</v>
      </c>
      <c r="D261" s="110">
        <v>5101.1834194171797</v>
      </c>
      <c r="E261" s="110">
        <v>-46.213625448153202</v>
      </c>
      <c r="F261" s="110"/>
      <c r="G261" s="284">
        <v>11.8540107882373</v>
      </c>
      <c r="H261" s="284">
        <v>2.3419257889261398</v>
      </c>
      <c r="I261" s="110">
        <v>311</v>
      </c>
      <c r="J261" s="133">
        <v>15.4697582212548</v>
      </c>
      <c r="K261" s="133">
        <v>22.962407303863799</v>
      </c>
      <c r="L261" s="133">
        <v>4.81763778233588</v>
      </c>
      <c r="M261" s="194"/>
      <c r="N261" s="110"/>
    </row>
    <row r="262" spans="1:14" ht="12.75" x14ac:dyDescent="0.2">
      <c r="A262" s="110" t="s">
        <v>570</v>
      </c>
      <c r="B262" s="110">
        <v>9570</v>
      </c>
      <c r="C262" s="110">
        <v>4285</v>
      </c>
      <c r="D262" s="110">
        <v>4331.69625921853</v>
      </c>
      <c r="E262" s="110">
        <v>-46.213625448153202</v>
      </c>
      <c r="F262" s="110"/>
      <c r="G262" s="284">
        <v>12.293388429752101</v>
      </c>
      <c r="H262" s="284">
        <v>2.6704405611616999</v>
      </c>
      <c r="I262" s="110">
        <v>86</v>
      </c>
      <c r="J262" s="133">
        <v>6.2277951933124296</v>
      </c>
      <c r="K262" s="133">
        <v>27.311612299048001</v>
      </c>
      <c r="L262" s="133">
        <v>2.33305181878506</v>
      </c>
      <c r="M262" s="194"/>
      <c r="N262" s="110"/>
    </row>
    <row r="263" spans="1:14" ht="12.75" x14ac:dyDescent="0.2">
      <c r="A263" s="110" t="s">
        <v>571</v>
      </c>
      <c r="B263" s="110">
        <v>37531</v>
      </c>
      <c r="C263" s="110">
        <v>3841</v>
      </c>
      <c r="D263" s="110">
        <v>3887.5762726662201</v>
      </c>
      <c r="E263" s="110">
        <v>-46.213625448153202</v>
      </c>
      <c r="F263" s="110"/>
      <c r="G263" s="284">
        <v>7.6788612810588104</v>
      </c>
      <c r="H263" s="284">
        <v>2.1121135926638099</v>
      </c>
      <c r="I263" s="110">
        <v>165</v>
      </c>
      <c r="J263" s="133">
        <v>9.7998987503663599</v>
      </c>
      <c r="K263" s="133">
        <v>28.915994204854499</v>
      </c>
      <c r="L263" s="133">
        <v>3.74871740261871</v>
      </c>
      <c r="M263" s="194"/>
      <c r="N263" s="110"/>
    </row>
    <row r="264" spans="1:14" ht="12.75" x14ac:dyDescent="0.2">
      <c r="A264" s="110" t="s">
        <v>572</v>
      </c>
      <c r="B264" s="110">
        <v>18867</v>
      </c>
      <c r="C264" s="110">
        <v>4133</v>
      </c>
      <c r="D264" s="110">
        <v>4179.2318893514002</v>
      </c>
      <c r="E264" s="110">
        <v>-46.213625448153202</v>
      </c>
      <c r="F264" s="110"/>
      <c r="G264" s="284">
        <v>11.1699445284922</v>
      </c>
      <c r="H264" s="284">
        <v>2.1393534661072002</v>
      </c>
      <c r="I264" s="110">
        <v>108</v>
      </c>
      <c r="J264" s="133">
        <v>8.6129220331796308</v>
      </c>
      <c r="K264" s="133">
        <v>30.167553836944101</v>
      </c>
      <c r="L264" s="133">
        <v>6.9000981055548101</v>
      </c>
      <c r="M264" s="194"/>
      <c r="N264" s="110"/>
    </row>
    <row r="265" spans="1:14" ht="12.75" x14ac:dyDescent="0.2">
      <c r="A265" s="110" t="s">
        <v>573</v>
      </c>
      <c r="B265" s="110">
        <v>9483</v>
      </c>
      <c r="C265" s="110">
        <v>3860</v>
      </c>
      <c r="D265" s="110">
        <v>3906.3006662881298</v>
      </c>
      <c r="E265" s="110">
        <v>-46.213625448153202</v>
      </c>
      <c r="F265" s="110"/>
      <c r="G265" s="284">
        <v>9.8288508557457206</v>
      </c>
      <c r="H265" s="284">
        <v>2.3185717597959701</v>
      </c>
      <c r="I265" s="110">
        <v>70</v>
      </c>
      <c r="J265" s="133">
        <v>7.1812717494463802</v>
      </c>
      <c r="K265" s="133">
        <v>30.8964135671302</v>
      </c>
      <c r="L265" s="133">
        <v>4.2789947129933505</v>
      </c>
      <c r="M265" s="194"/>
      <c r="N265" s="110"/>
    </row>
    <row r="266" spans="1:14" ht="12.75" x14ac:dyDescent="0.2">
      <c r="A266" s="110" t="s">
        <v>574</v>
      </c>
      <c r="B266" s="110">
        <v>5884</v>
      </c>
      <c r="C266" s="110">
        <v>4612</v>
      </c>
      <c r="D266" s="110">
        <v>4657.9343495398798</v>
      </c>
      <c r="E266" s="110">
        <v>-46.213625448153202</v>
      </c>
      <c r="F266" s="110"/>
      <c r="G266" s="284">
        <v>15.5112651646447</v>
      </c>
      <c r="H266" s="284">
        <v>2.6687598116169502</v>
      </c>
      <c r="I266" s="110">
        <v>59</v>
      </c>
      <c r="J266" s="133">
        <v>3.9428959891230497</v>
      </c>
      <c r="K266" s="133">
        <v>29.927531332882701</v>
      </c>
      <c r="L266" s="133">
        <v>6.0997341614378895</v>
      </c>
      <c r="M266" s="194"/>
      <c r="N266" s="110"/>
    </row>
    <row r="267" spans="1:14" ht="12.75" x14ac:dyDescent="0.2">
      <c r="A267" s="110" t="s">
        <v>575</v>
      </c>
      <c r="B267" s="110">
        <v>11672</v>
      </c>
      <c r="C267" s="110">
        <v>3545</v>
      </c>
      <c r="D267" s="110">
        <v>3591.2015183553399</v>
      </c>
      <c r="E267" s="110">
        <v>-46.213625448153202</v>
      </c>
      <c r="F267" s="110"/>
      <c r="G267" s="284">
        <v>7.9142621599340508</v>
      </c>
      <c r="H267" s="284">
        <v>2.07978823974286</v>
      </c>
      <c r="I267" s="110">
        <v>88</v>
      </c>
      <c r="J267" s="133">
        <v>9.4156956819739595</v>
      </c>
      <c r="K267" s="133">
        <v>26.2515821735151</v>
      </c>
      <c r="L267" s="133">
        <v>3.6352225562370797</v>
      </c>
      <c r="M267" s="194"/>
      <c r="N267" s="110"/>
    </row>
    <row r="268" spans="1:14" ht="12.75" x14ac:dyDescent="0.2">
      <c r="A268" s="110" t="s">
        <v>576</v>
      </c>
      <c r="B268" s="110">
        <v>39290</v>
      </c>
      <c r="C268" s="110">
        <v>5124</v>
      </c>
      <c r="D268" s="110">
        <v>5170.5769451875203</v>
      </c>
      <c r="E268" s="110">
        <v>-46.213625448153202</v>
      </c>
      <c r="F268" s="110"/>
      <c r="G268" s="284">
        <v>15.834107806691399</v>
      </c>
      <c r="H268" s="284">
        <v>2.3252929869163501</v>
      </c>
      <c r="I268" s="110">
        <v>184</v>
      </c>
      <c r="J268" s="133">
        <v>11.8070755917536</v>
      </c>
      <c r="K268" s="133">
        <v>24.630883394079301</v>
      </c>
      <c r="L268" s="133">
        <v>3.6844927996955104</v>
      </c>
      <c r="M268" s="194"/>
      <c r="N268" s="110"/>
    </row>
    <row r="269" spans="1:14" ht="12.75" x14ac:dyDescent="0.2">
      <c r="A269" s="110" t="s">
        <v>577</v>
      </c>
      <c r="B269" s="110">
        <v>25492</v>
      </c>
      <c r="C269" s="110">
        <v>4893</v>
      </c>
      <c r="D269" s="110">
        <v>4938.8410957637898</v>
      </c>
      <c r="E269" s="110">
        <v>-46.213625448153202</v>
      </c>
      <c r="F269" s="110"/>
      <c r="G269" s="284">
        <v>14.752550056667902</v>
      </c>
      <c r="H269" s="284">
        <v>2.3447029591145201</v>
      </c>
      <c r="I269" s="110">
        <v>140</v>
      </c>
      <c r="J269" s="133">
        <v>8.6576180762592205</v>
      </c>
      <c r="K269" s="133">
        <v>33.455859424229999</v>
      </c>
      <c r="L269" s="133">
        <v>7.0803330190004603</v>
      </c>
      <c r="M269" s="194"/>
      <c r="N269" s="110"/>
    </row>
    <row r="270" spans="1:14" ht="14.25" customHeight="1" x14ac:dyDescent="0.2">
      <c r="A270" s="18" t="s">
        <v>578</v>
      </c>
      <c r="B270" s="110"/>
      <c r="C270" s="110"/>
      <c r="D270" s="110"/>
      <c r="E270" s="110"/>
      <c r="F270" s="110"/>
      <c r="G270" s="284"/>
      <c r="H270" s="284"/>
      <c r="I270" s="110"/>
      <c r="J270" s="133"/>
      <c r="K270" s="133"/>
      <c r="L270" s="133"/>
      <c r="M270" s="194"/>
      <c r="N270" s="110"/>
    </row>
    <row r="271" spans="1:14" ht="12.75" x14ac:dyDescent="0.2">
      <c r="A271" s="110" t="s">
        <v>579</v>
      </c>
      <c r="B271" s="110">
        <v>25114</v>
      </c>
      <c r="C271" s="110">
        <v>4508</v>
      </c>
      <c r="D271" s="110">
        <v>4553.8903356046703</v>
      </c>
      <c r="E271" s="110">
        <v>-46.213625448153202</v>
      </c>
      <c r="F271" s="110"/>
      <c r="G271" s="284">
        <v>12.7796112944628</v>
      </c>
      <c r="H271" s="284">
        <v>2.31038506417736</v>
      </c>
      <c r="I271" s="110">
        <v>141</v>
      </c>
      <c r="J271" s="133">
        <v>9.8072788086326401</v>
      </c>
      <c r="K271" s="133">
        <v>27.0544884761463</v>
      </c>
      <c r="L271" s="133">
        <v>6.1988524900661295</v>
      </c>
      <c r="M271" s="194"/>
      <c r="N271" s="110"/>
    </row>
    <row r="272" spans="1:14" ht="12.75" x14ac:dyDescent="0.2">
      <c r="A272" s="110" t="s">
        <v>580</v>
      </c>
      <c r="B272" s="110">
        <v>18133</v>
      </c>
      <c r="C272" s="110">
        <v>4884</v>
      </c>
      <c r="D272" s="110">
        <v>4930.2075456803996</v>
      </c>
      <c r="E272" s="110">
        <v>-46.213625448153202</v>
      </c>
      <c r="F272" s="110"/>
      <c r="G272" s="284">
        <v>14.8201027984009</v>
      </c>
      <c r="H272" s="284">
        <v>2.69788750318147</v>
      </c>
      <c r="I272" s="110">
        <v>112</v>
      </c>
      <c r="J272" s="133">
        <v>7.0975569403849299</v>
      </c>
      <c r="K272" s="133">
        <v>33.432038917377099</v>
      </c>
      <c r="L272" s="133">
        <v>5.1760781119479997</v>
      </c>
      <c r="M272" s="194"/>
      <c r="N272" s="110"/>
    </row>
    <row r="273" spans="1:14" ht="12.75" x14ac:dyDescent="0.2">
      <c r="A273" s="110" t="s">
        <v>581</v>
      </c>
      <c r="B273" s="110">
        <v>18872</v>
      </c>
      <c r="C273" s="110">
        <v>4470</v>
      </c>
      <c r="D273" s="110">
        <v>4516.0366274631097</v>
      </c>
      <c r="E273" s="110">
        <v>-46.213625448153202</v>
      </c>
      <c r="F273" s="110"/>
      <c r="G273" s="284">
        <v>14.072549524054502</v>
      </c>
      <c r="H273" s="284">
        <v>2.0365252913612899</v>
      </c>
      <c r="I273" s="110">
        <v>110</v>
      </c>
      <c r="J273" s="133">
        <v>7.6515472657905894</v>
      </c>
      <c r="K273" s="133">
        <v>29.051843946989699</v>
      </c>
      <c r="L273" s="133">
        <v>6.4740301441258792</v>
      </c>
      <c r="M273" s="194"/>
      <c r="N273" s="110"/>
    </row>
    <row r="274" spans="1:14" ht="12.75" x14ac:dyDescent="0.2">
      <c r="A274" s="110" t="s">
        <v>582</v>
      </c>
      <c r="B274" s="110">
        <v>99439</v>
      </c>
      <c r="C274" s="110">
        <v>4465</v>
      </c>
      <c r="D274" s="110">
        <v>4511.62560883481</v>
      </c>
      <c r="E274" s="110">
        <v>-46.213625448153202</v>
      </c>
      <c r="F274" s="110"/>
      <c r="G274" s="284">
        <v>8.1559963931469799</v>
      </c>
      <c r="H274" s="284">
        <v>2.23877202956225</v>
      </c>
      <c r="I274" s="110">
        <v>295</v>
      </c>
      <c r="J274" s="133">
        <v>15.979645813011</v>
      </c>
      <c r="K274" s="133">
        <v>22.894629416471702</v>
      </c>
      <c r="L274" s="133">
        <v>2.9299265753585</v>
      </c>
      <c r="M274" s="194"/>
      <c r="N274" s="110"/>
    </row>
    <row r="275" spans="1:14" ht="12.75" x14ac:dyDescent="0.2">
      <c r="A275" s="110" t="s">
        <v>583</v>
      </c>
      <c r="B275" s="110">
        <v>17963</v>
      </c>
      <c r="C275" s="110">
        <v>4127</v>
      </c>
      <c r="D275" s="110">
        <v>4172.9896305947696</v>
      </c>
      <c r="E275" s="110">
        <v>-46.213625448153202</v>
      </c>
      <c r="F275" s="110"/>
      <c r="G275" s="284">
        <v>8.8029925187032401</v>
      </c>
      <c r="H275" s="284">
        <v>2.7669452181986998</v>
      </c>
      <c r="I275" s="110">
        <v>123</v>
      </c>
      <c r="J275" s="133">
        <v>12.798530312308602</v>
      </c>
      <c r="K275" s="133">
        <v>25.967002295284001</v>
      </c>
      <c r="L275" s="133">
        <v>3.49778872906372</v>
      </c>
      <c r="M275" s="194"/>
      <c r="N275" s="110"/>
    </row>
    <row r="276" spans="1:14" ht="12.75" x14ac:dyDescent="0.2">
      <c r="A276" s="110" t="s">
        <v>584</v>
      </c>
      <c r="B276" s="110">
        <v>9226</v>
      </c>
      <c r="C276" s="110">
        <v>3887</v>
      </c>
      <c r="D276" s="110">
        <v>3933.4605336383602</v>
      </c>
      <c r="E276" s="110">
        <v>-46.213625448153202</v>
      </c>
      <c r="F276" s="110"/>
      <c r="G276" s="284">
        <v>10.0456621004566</v>
      </c>
      <c r="H276" s="284">
        <v>2.7708996580591903</v>
      </c>
      <c r="I276" s="110">
        <v>74</v>
      </c>
      <c r="J276" s="133">
        <v>2.82896163017559</v>
      </c>
      <c r="K276" s="133">
        <v>30.679157171743199</v>
      </c>
      <c r="L276" s="133">
        <v>6.1423468950237003</v>
      </c>
      <c r="M276" s="194"/>
      <c r="N276" s="110"/>
    </row>
    <row r="277" spans="1:14" ht="12.75" x14ac:dyDescent="0.2">
      <c r="A277" s="110" t="s">
        <v>585</v>
      </c>
      <c r="B277" s="110">
        <v>55807</v>
      </c>
      <c r="C277" s="110">
        <v>3700</v>
      </c>
      <c r="D277" s="110">
        <v>3746.0961021593798</v>
      </c>
      <c r="E277" s="110">
        <v>-46.213625448153202</v>
      </c>
      <c r="F277" s="110"/>
      <c r="G277" s="284">
        <v>8.2299255463933996</v>
      </c>
      <c r="H277" s="284">
        <v>1.57456922162805</v>
      </c>
      <c r="I277" s="110">
        <v>206</v>
      </c>
      <c r="J277" s="133">
        <v>6.5188954790617704</v>
      </c>
      <c r="K277" s="133">
        <v>25.774964568971601</v>
      </c>
      <c r="L277" s="133">
        <v>2.5967808292083401</v>
      </c>
      <c r="M277" s="194"/>
      <c r="N277" s="110"/>
    </row>
    <row r="278" spans="1:14" ht="14.25" customHeight="1" x14ac:dyDescent="0.2">
      <c r="A278" s="18" t="s">
        <v>586</v>
      </c>
      <c r="B278" s="110"/>
      <c r="C278" s="110"/>
      <c r="D278" s="110"/>
      <c r="E278" s="110"/>
      <c r="F278" s="110"/>
      <c r="G278" s="284"/>
      <c r="H278" s="284"/>
      <c r="I278" s="110"/>
      <c r="J278" s="133"/>
      <c r="K278" s="133"/>
      <c r="L278" s="133"/>
      <c r="M278" s="194"/>
      <c r="N278" s="110"/>
    </row>
    <row r="279" spans="1:14" ht="12.75" x14ac:dyDescent="0.2">
      <c r="A279" s="110" t="s">
        <v>587</v>
      </c>
      <c r="B279" s="110">
        <v>7120</v>
      </c>
      <c r="C279" s="110">
        <v>3235</v>
      </c>
      <c r="D279" s="110">
        <v>3281.4716940068201</v>
      </c>
      <c r="E279" s="110">
        <v>-46.213625448153202</v>
      </c>
      <c r="F279" s="110"/>
      <c r="G279" s="284">
        <v>10.3190767141887</v>
      </c>
      <c r="H279" s="284">
        <v>1.4746543778801799</v>
      </c>
      <c r="I279" s="110">
        <v>51</v>
      </c>
      <c r="J279" s="133">
        <v>2.45786516853933</v>
      </c>
      <c r="K279" s="133">
        <v>23.286748927038701</v>
      </c>
      <c r="L279" s="133">
        <v>8.5822024157609196</v>
      </c>
      <c r="M279" s="194"/>
      <c r="N279" s="110"/>
    </row>
    <row r="280" spans="1:14" ht="12.75" x14ac:dyDescent="0.2">
      <c r="A280" s="110" t="s">
        <v>588</v>
      </c>
      <c r="B280" s="110">
        <v>6181</v>
      </c>
      <c r="C280" s="110">
        <v>4266</v>
      </c>
      <c r="D280" s="110">
        <v>4311.7201517129297</v>
      </c>
      <c r="E280" s="110">
        <v>-46.213625448153202</v>
      </c>
      <c r="F280" s="110"/>
      <c r="G280" s="284">
        <v>15.1342554922701</v>
      </c>
      <c r="H280" s="284">
        <v>1.73706344852807</v>
      </c>
      <c r="I280" s="110">
        <v>54</v>
      </c>
      <c r="J280" s="133">
        <v>6.5199805856657491</v>
      </c>
      <c r="K280" s="133">
        <v>28.227496389140601</v>
      </c>
      <c r="L280" s="133">
        <v>9.3104244649095005</v>
      </c>
      <c r="M280" s="194"/>
      <c r="N280" s="110"/>
    </row>
    <row r="281" spans="1:14" ht="12.75" x14ac:dyDescent="0.2">
      <c r="A281" s="110" t="s">
        <v>589</v>
      </c>
      <c r="B281" s="110">
        <v>10070</v>
      </c>
      <c r="C281" s="110">
        <v>3029</v>
      </c>
      <c r="D281" s="110">
        <v>3075.6247012932299</v>
      </c>
      <c r="E281" s="110">
        <v>-46.213625448153202</v>
      </c>
      <c r="F281" s="110"/>
      <c r="G281" s="284">
        <v>8.61297539149888</v>
      </c>
      <c r="H281" s="284">
        <v>1.6433761878144202</v>
      </c>
      <c r="I281" s="110">
        <v>81</v>
      </c>
      <c r="J281" s="133">
        <v>3.7140019860973199</v>
      </c>
      <c r="K281" s="133">
        <v>18.9528433369581</v>
      </c>
      <c r="L281" s="133">
        <v>18.8875957058296</v>
      </c>
      <c r="M281" s="194"/>
      <c r="N281" s="110"/>
    </row>
    <row r="282" spans="1:14" ht="12.75" x14ac:dyDescent="0.2">
      <c r="A282" s="110" t="s">
        <v>590</v>
      </c>
      <c r="B282" s="110">
        <v>15054</v>
      </c>
      <c r="C282" s="110">
        <v>2654</v>
      </c>
      <c r="D282" s="110">
        <v>2700.6724304505201</v>
      </c>
      <c r="E282" s="110">
        <v>-46.213625448153202</v>
      </c>
      <c r="F282" s="110"/>
      <c r="G282" s="284">
        <v>5.4853387259858399</v>
      </c>
      <c r="H282" s="284">
        <v>1.4168584579976999</v>
      </c>
      <c r="I282" s="110">
        <v>93</v>
      </c>
      <c r="J282" s="133">
        <v>3.9125813737212702</v>
      </c>
      <c r="K282" s="133">
        <v>20.375497977831898</v>
      </c>
      <c r="L282" s="133">
        <v>7.2217431436018904</v>
      </c>
      <c r="M282" s="194"/>
      <c r="N282" s="110"/>
    </row>
    <row r="283" spans="1:14" ht="12.75" x14ac:dyDescent="0.2">
      <c r="A283" s="110" t="s">
        <v>591</v>
      </c>
      <c r="B283" s="110">
        <v>5208</v>
      </c>
      <c r="C283" s="110">
        <v>3965</v>
      </c>
      <c r="D283" s="110">
        <v>4011.0719263717601</v>
      </c>
      <c r="E283" s="110">
        <v>-46.213625448153202</v>
      </c>
      <c r="F283" s="110"/>
      <c r="G283" s="284">
        <v>12.298959318826901</v>
      </c>
      <c r="H283" s="284">
        <v>2.4848746758859099</v>
      </c>
      <c r="I283" s="110">
        <v>49</v>
      </c>
      <c r="J283" s="133">
        <v>3.9362519201228898</v>
      </c>
      <c r="K283" s="133">
        <v>26.236222603048699</v>
      </c>
      <c r="L283" s="133">
        <v>8.0701832800701201</v>
      </c>
      <c r="M283" s="194"/>
      <c r="N283" s="110"/>
    </row>
    <row r="284" spans="1:14" ht="12.75" x14ac:dyDescent="0.2">
      <c r="A284" s="110" t="s">
        <v>592</v>
      </c>
      <c r="B284" s="110">
        <v>11488</v>
      </c>
      <c r="C284" s="110">
        <v>3868</v>
      </c>
      <c r="D284" s="110">
        <v>3914.3628625935598</v>
      </c>
      <c r="E284" s="110">
        <v>-46.213625448153202</v>
      </c>
      <c r="F284" s="110"/>
      <c r="G284" s="284">
        <v>12.449977767896799</v>
      </c>
      <c r="H284" s="284">
        <v>1.69826224328594</v>
      </c>
      <c r="I284" s="110">
        <v>82</v>
      </c>
      <c r="J284" s="133">
        <v>7.6775766016713103</v>
      </c>
      <c r="K284" s="133">
        <v>23.8160001096462</v>
      </c>
      <c r="L284" s="133">
        <v>14.999973214333501</v>
      </c>
      <c r="M284" s="194"/>
      <c r="N284" s="110"/>
    </row>
    <row r="285" spans="1:14" ht="12.75" x14ac:dyDescent="0.2">
      <c r="A285" s="110" t="s">
        <v>593</v>
      </c>
      <c r="B285" s="110">
        <v>12049</v>
      </c>
      <c r="C285" s="110">
        <v>2901</v>
      </c>
      <c r="D285" s="110">
        <v>2946.7418755562398</v>
      </c>
      <c r="E285" s="110">
        <v>-46.213625448153202</v>
      </c>
      <c r="F285" s="110"/>
      <c r="G285" s="284">
        <v>9.1557223264540291</v>
      </c>
      <c r="H285" s="284">
        <v>1.5788472512840002</v>
      </c>
      <c r="I285" s="110">
        <v>87</v>
      </c>
      <c r="J285" s="133">
        <v>1.23661714665117</v>
      </c>
      <c r="K285" s="133">
        <v>15.3823773898587</v>
      </c>
      <c r="L285" s="133">
        <v>25.730094533905699</v>
      </c>
      <c r="M285" s="194"/>
      <c r="N285" s="110"/>
    </row>
    <row r="286" spans="1:14" ht="12.75" x14ac:dyDescent="0.2">
      <c r="A286" s="110" t="s">
        <v>594</v>
      </c>
      <c r="B286" s="110">
        <v>63985</v>
      </c>
      <c r="C286" s="110">
        <v>3755</v>
      </c>
      <c r="D286" s="110">
        <v>3800.8842735657599</v>
      </c>
      <c r="E286" s="110">
        <v>-46.213625448153202</v>
      </c>
      <c r="F286" s="110"/>
      <c r="G286" s="284">
        <v>6.1395348837209296</v>
      </c>
      <c r="H286" s="284">
        <v>1.7439941635255098</v>
      </c>
      <c r="I286" s="110">
        <v>239</v>
      </c>
      <c r="J286" s="133">
        <v>13.470344612018401</v>
      </c>
      <c r="K286" s="133">
        <v>24.186424544189901</v>
      </c>
      <c r="L286" s="133">
        <v>5.5424154482401304</v>
      </c>
      <c r="M286" s="194"/>
      <c r="N286" s="110"/>
    </row>
    <row r="287" spans="1:14" ht="14.25" customHeight="1" x14ac:dyDescent="0.2">
      <c r="A287" s="18" t="s">
        <v>595</v>
      </c>
      <c r="B287" s="110"/>
      <c r="C287" s="110"/>
      <c r="D287" s="110"/>
      <c r="E287" s="110"/>
      <c r="F287" s="110"/>
      <c r="G287" s="284"/>
      <c r="H287" s="284"/>
      <c r="I287" s="110"/>
      <c r="J287" s="133"/>
      <c r="K287" s="133"/>
      <c r="L287" s="133"/>
      <c r="M287" s="194"/>
      <c r="N287" s="110"/>
    </row>
    <row r="288" spans="1:14" ht="12.75" x14ac:dyDescent="0.2">
      <c r="A288" s="110" t="s">
        <v>596</v>
      </c>
      <c r="B288" s="110">
        <v>2387</v>
      </c>
      <c r="C288" s="110">
        <v>3187</v>
      </c>
      <c r="D288" s="110">
        <v>3232.7631251417301</v>
      </c>
      <c r="E288" s="110">
        <v>-46.213625448153202</v>
      </c>
      <c r="F288" s="110"/>
      <c r="G288" s="284">
        <v>9.3877551020408205</v>
      </c>
      <c r="H288" s="284">
        <v>1.7346460384435098</v>
      </c>
      <c r="I288" s="110">
        <v>32</v>
      </c>
      <c r="J288" s="133">
        <v>1.0892333472978599</v>
      </c>
      <c r="K288" s="133">
        <v>26.585127725023501</v>
      </c>
      <c r="L288" s="133">
        <v>2.26074776689725</v>
      </c>
      <c r="M288" s="194"/>
      <c r="N288" s="110"/>
    </row>
    <row r="289" spans="1:14" ht="12.75" x14ac:dyDescent="0.2">
      <c r="A289" s="110" t="s">
        <v>597</v>
      </c>
      <c r="B289" s="110">
        <v>2498</v>
      </c>
      <c r="C289" s="110">
        <v>3555</v>
      </c>
      <c r="D289" s="110">
        <v>3601.2026270166998</v>
      </c>
      <c r="E289" s="110">
        <v>-46.213625448153202</v>
      </c>
      <c r="F289" s="110"/>
      <c r="G289" s="284">
        <v>12.058212058212101</v>
      </c>
      <c r="H289" s="284">
        <v>1.5118790496760299</v>
      </c>
      <c r="I289" s="110">
        <v>36</v>
      </c>
      <c r="J289" s="133">
        <v>3.6028823058446799</v>
      </c>
      <c r="K289" s="133">
        <v>27.708824097316199</v>
      </c>
      <c r="L289" s="133">
        <v>13.216203195326401</v>
      </c>
      <c r="M289" s="194"/>
      <c r="N289" s="110"/>
    </row>
    <row r="290" spans="1:14" ht="12.75" x14ac:dyDescent="0.2">
      <c r="A290" s="110" t="s">
        <v>598</v>
      </c>
      <c r="B290" s="110">
        <v>12324</v>
      </c>
      <c r="C290" s="110">
        <v>3655</v>
      </c>
      <c r="D290" s="110">
        <v>3700.8679065216102</v>
      </c>
      <c r="E290" s="110">
        <v>-46.213625448153202</v>
      </c>
      <c r="F290" s="110"/>
      <c r="G290" s="284">
        <v>8.0192165558019202</v>
      </c>
      <c r="H290" s="284">
        <v>2.12378087685717</v>
      </c>
      <c r="I290" s="110">
        <v>95</v>
      </c>
      <c r="J290" s="133">
        <v>8.5443037974683502</v>
      </c>
      <c r="K290" s="133">
        <v>29.911956840869198</v>
      </c>
      <c r="L290" s="133">
        <v>2.5676165072893502</v>
      </c>
      <c r="M290" s="194"/>
      <c r="N290" s="110"/>
    </row>
    <row r="291" spans="1:14" ht="12.75" x14ac:dyDescent="0.2">
      <c r="A291" s="110" t="s">
        <v>599</v>
      </c>
      <c r="B291" s="110">
        <v>3024</v>
      </c>
      <c r="C291" s="110">
        <v>3373</v>
      </c>
      <c r="D291" s="110">
        <v>3419.2516674982098</v>
      </c>
      <c r="E291" s="110">
        <v>-46.213625448153202</v>
      </c>
      <c r="F291" s="110"/>
      <c r="G291" s="284">
        <v>8.3333333333333304</v>
      </c>
      <c r="H291" s="284">
        <v>1.7491626349088198</v>
      </c>
      <c r="I291" s="110">
        <v>45</v>
      </c>
      <c r="J291" s="133">
        <v>10.0529100529101</v>
      </c>
      <c r="K291" s="133">
        <v>25.8153886010364</v>
      </c>
      <c r="L291" s="133">
        <v>2.9722098380145603</v>
      </c>
      <c r="M291" s="194"/>
      <c r="N291" s="110"/>
    </row>
    <row r="292" spans="1:14" ht="12.75" x14ac:dyDescent="0.2">
      <c r="A292" s="110" t="s">
        <v>600</v>
      </c>
      <c r="B292" s="110">
        <v>7108</v>
      </c>
      <c r="C292" s="110">
        <v>3639</v>
      </c>
      <c r="D292" s="110">
        <v>3684.8278108519598</v>
      </c>
      <c r="E292" s="110">
        <v>-46.213625448153202</v>
      </c>
      <c r="F292" s="110"/>
      <c r="G292" s="284">
        <v>9.5175148711169903</v>
      </c>
      <c r="H292" s="284">
        <v>2.4219841639496997</v>
      </c>
      <c r="I292" s="110">
        <v>63</v>
      </c>
      <c r="J292" s="133">
        <v>2.4760832864378202</v>
      </c>
      <c r="K292" s="133">
        <v>29.122435772989199</v>
      </c>
      <c r="L292" s="133">
        <v>2.2705800885368599</v>
      </c>
      <c r="M292" s="194"/>
      <c r="N292" s="110"/>
    </row>
    <row r="293" spans="1:14" ht="12.75" x14ac:dyDescent="0.2">
      <c r="A293" s="110" t="s">
        <v>601</v>
      </c>
      <c r="B293" s="110">
        <v>3945</v>
      </c>
      <c r="C293" s="110">
        <v>3493</v>
      </c>
      <c r="D293" s="110">
        <v>3539.3223040846501</v>
      </c>
      <c r="E293" s="110">
        <v>-46.213625448153202</v>
      </c>
      <c r="F293" s="110"/>
      <c r="G293" s="284">
        <v>8.5542168674698793</v>
      </c>
      <c r="H293" s="284">
        <v>1.9371139809096001</v>
      </c>
      <c r="I293" s="110">
        <v>49</v>
      </c>
      <c r="J293" s="133">
        <v>5.2724968314321901</v>
      </c>
      <c r="K293" s="133">
        <v>33.650926550533804</v>
      </c>
      <c r="L293" s="133">
        <v>1.1591079766219301</v>
      </c>
      <c r="M293" s="194"/>
      <c r="N293" s="110"/>
    </row>
    <row r="294" spans="1:14" ht="12.75" x14ac:dyDescent="0.2">
      <c r="A294" s="110" t="s">
        <v>602</v>
      </c>
      <c r="B294" s="110">
        <v>6748</v>
      </c>
      <c r="C294" s="110">
        <v>2924</v>
      </c>
      <c r="D294" s="110">
        <v>2970.67120395148</v>
      </c>
      <c r="E294" s="110">
        <v>-46.213625448153202</v>
      </c>
      <c r="F294" s="110"/>
      <c r="G294" s="284">
        <v>4.8375950241879799</v>
      </c>
      <c r="H294" s="284">
        <v>2.2902012105349301</v>
      </c>
      <c r="I294" s="110">
        <v>56</v>
      </c>
      <c r="J294" s="133">
        <v>2.0746887966804999</v>
      </c>
      <c r="K294" s="133">
        <v>30.787318542865101</v>
      </c>
      <c r="L294" s="133">
        <v>1.3949810574383501</v>
      </c>
      <c r="M294" s="194"/>
      <c r="N294" s="110"/>
    </row>
    <row r="295" spans="1:14" ht="12.75" x14ac:dyDescent="0.2">
      <c r="A295" s="110" t="s">
        <v>603</v>
      </c>
      <c r="B295" s="110">
        <v>72840</v>
      </c>
      <c r="C295" s="110">
        <v>3603</v>
      </c>
      <c r="D295" s="110">
        <v>3649.27737247306</v>
      </c>
      <c r="E295" s="110">
        <v>-46.213625448153202</v>
      </c>
      <c r="F295" s="110"/>
      <c r="G295" s="284">
        <v>5.1852796734485596</v>
      </c>
      <c r="H295" s="284">
        <v>1.92927983601121</v>
      </c>
      <c r="I295" s="110">
        <v>244</v>
      </c>
      <c r="J295" s="133">
        <v>7.9530477759472804</v>
      </c>
      <c r="K295" s="133">
        <v>27.6658393636745</v>
      </c>
      <c r="L295" s="133">
        <v>1.2088977816520901</v>
      </c>
      <c r="M295" s="194"/>
      <c r="N295" s="110"/>
    </row>
    <row r="296" spans="1:14" ht="12.75" x14ac:dyDescent="0.2">
      <c r="A296" s="110" t="s">
        <v>604</v>
      </c>
      <c r="B296" s="110">
        <v>2442</v>
      </c>
      <c r="C296" s="110">
        <v>3202</v>
      </c>
      <c r="D296" s="110">
        <v>3248.5797316317698</v>
      </c>
      <c r="E296" s="110">
        <v>-46.213625448153202</v>
      </c>
      <c r="F296" s="110"/>
      <c r="G296" s="284">
        <v>8.7336244541484689</v>
      </c>
      <c r="H296" s="284">
        <v>1.8475750577367198</v>
      </c>
      <c r="I296" s="110">
        <v>33</v>
      </c>
      <c r="J296" s="133">
        <v>2.29320229320229</v>
      </c>
      <c r="K296" s="133">
        <v>28.775686024250302</v>
      </c>
      <c r="L296" s="133">
        <v>5.7966533987711104</v>
      </c>
      <c r="M296" s="194"/>
      <c r="N296" s="110"/>
    </row>
    <row r="297" spans="1:14" ht="12.75" x14ac:dyDescent="0.2">
      <c r="A297" s="110" t="s">
        <v>605</v>
      </c>
      <c r="B297" s="110">
        <v>5826</v>
      </c>
      <c r="C297" s="110">
        <v>3196</v>
      </c>
      <c r="D297" s="110">
        <v>3242.39647647939</v>
      </c>
      <c r="E297" s="110">
        <v>-46.213625448153202</v>
      </c>
      <c r="F297" s="110"/>
      <c r="G297" s="284">
        <v>8.1892629663330307</v>
      </c>
      <c r="H297" s="284">
        <v>1.8060836501901101</v>
      </c>
      <c r="I297" s="110">
        <v>58</v>
      </c>
      <c r="J297" s="133">
        <v>4.4970820460006902</v>
      </c>
      <c r="K297" s="133">
        <v>28.772146783058599</v>
      </c>
      <c r="L297" s="133">
        <v>17.148293787109601</v>
      </c>
      <c r="M297" s="194"/>
      <c r="N297" s="110"/>
    </row>
    <row r="298" spans="1:14" ht="12.75" x14ac:dyDescent="0.2">
      <c r="A298" s="110" t="s">
        <v>606</v>
      </c>
      <c r="B298" s="110">
        <v>130224</v>
      </c>
      <c r="C298" s="110">
        <v>4069</v>
      </c>
      <c r="D298" s="110">
        <v>4115.0162742090697</v>
      </c>
      <c r="E298" s="110">
        <v>-46.213625448153202</v>
      </c>
      <c r="F298" s="110"/>
      <c r="G298" s="284">
        <v>6.1488090954882297</v>
      </c>
      <c r="H298" s="284">
        <v>1.7334119780616399</v>
      </c>
      <c r="I298" s="110">
        <v>343</v>
      </c>
      <c r="J298" s="133">
        <v>13.5174775770979</v>
      </c>
      <c r="K298" s="133">
        <v>22.129432296754199</v>
      </c>
      <c r="L298" s="133">
        <v>1.7237622072469299</v>
      </c>
      <c r="M298" s="194"/>
      <c r="N298" s="110"/>
    </row>
    <row r="299" spans="1:14" ht="12.75" x14ac:dyDescent="0.2">
      <c r="A299" s="110" t="s">
        <v>607</v>
      </c>
      <c r="B299" s="110">
        <v>6539</v>
      </c>
      <c r="C299" s="110">
        <v>3729</v>
      </c>
      <c r="D299" s="110">
        <v>3775.0949557845202</v>
      </c>
      <c r="E299" s="110">
        <v>-46.213625448153202</v>
      </c>
      <c r="F299" s="110"/>
      <c r="G299" s="284">
        <v>10.787792760823301</v>
      </c>
      <c r="H299" s="284">
        <v>2.1078838174273899</v>
      </c>
      <c r="I299" s="110">
        <v>58</v>
      </c>
      <c r="J299" s="133">
        <v>7.2182290870163603</v>
      </c>
      <c r="K299" s="133">
        <v>26.256924957001999</v>
      </c>
      <c r="L299" s="133">
        <v>14.197383028844099</v>
      </c>
      <c r="M299" s="194"/>
      <c r="N299" s="110"/>
    </row>
    <row r="300" spans="1:14" ht="12.75" x14ac:dyDescent="0.2">
      <c r="A300" s="110" t="s">
        <v>608</v>
      </c>
      <c r="B300" s="110">
        <v>5485</v>
      </c>
      <c r="C300" s="110">
        <v>3039</v>
      </c>
      <c r="D300" s="110">
        <v>3085.6535919869898</v>
      </c>
      <c r="E300" s="110">
        <v>-46.213625448153202</v>
      </c>
      <c r="F300" s="110"/>
      <c r="G300" s="284">
        <v>6.4655172413793096</v>
      </c>
      <c r="H300" s="284">
        <v>2.03913491246138</v>
      </c>
      <c r="I300" s="110">
        <v>55</v>
      </c>
      <c r="J300" s="133">
        <v>0.74749316317228809</v>
      </c>
      <c r="K300" s="133">
        <v>31.6400609024099</v>
      </c>
      <c r="L300" s="133">
        <v>2.5461475090756003</v>
      </c>
      <c r="M300" s="194"/>
      <c r="N300" s="110"/>
    </row>
    <row r="301" spans="1:14" ht="12.75" x14ac:dyDescent="0.2">
      <c r="A301" s="110" t="s">
        <v>609</v>
      </c>
      <c r="B301" s="110">
        <v>8997</v>
      </c>
      <c r="C301" s="110">
        <v>3102</v>
      </c>
      <c r="D301" s="110">
        <v>3148.6387323189701</v>
      </c>
      <c r="E301" s="110">
        <v>-46.213625448153202</v>
      </c>
      <c r="F301" s="110"/>
      <c r="G301" s="284">
        <v>5.4669703872437401</v>
      </c>
      <c r="H301" s="284">
        <v>2.3806617018679002</v>
      </c>
      <c r="I301" s="110">
        <v>79</v>
      </c>
      <c r="J301" s="133">
        <v>3.8346115371790597</v>
      </c>
      <c r="K301" s="133">
        <v>27.031010550150199</v>
      </c>
      <c r="L301" s="133">
        <v>1.4410465600642499</v>
      </c>
      <c r="M301" s="194"/>
      <c r="N301" s="110"/>
    </row>
    <row r="302" spans="1:14" ht="12.75" x14ac:dyDescent="0.2">
      <c r="A302" s="110" t="s">
        <v>610</v>
      </c>
      <c r="B302" s="110">
        <v>2805</v>
      </c>
      <c r="C302" s="110">
        <v>2972</v>
      </c>
      <c r="D302" s="110">
        <v>3017.79757020549</v>
      </c>
      <c r="E302" s="110">
        <v>-46.213625448153202</v>
      </c>
      <c r="F302" s="110"/>
      <c r="G302" s="284">
        <v>6.7415730337078594</v>
      </c>
      <c r="H302" s="284">
        <v>1.9696347968814101</v>
      </c>
      <c r="I302" s="110">
        <v>41</v>
      </c>
      <c r="J302" s="133">
        <v>3.3155080213903698</v>
      </c>
      <c r="K302" s="133">
        <v>25.585744283714501</v>
      </c>
      <c r="L302" s="133">
        <v>2.02247191011236</v>
      </c>
      <c r="M302" s="194"/>
      <c r="N302" s="110"/>
    </row>
    <row r="303" spans="1:14" ht="14.25" customHeight="1" x14ac:dyDescent="0.2">
      <c r="A303" s="18" t="s">
        <v>611</v>
      </c>
      <c r="B303" s="110"/>
      <c r="C303" s="110"/>
      <c r="D303" s="110"/>
      <c r="E303" s="110"/>
      <c r="F303" s="110"/>
      <c r="G303" s="284"/>
      <c r="H303" s="284"/>
      <c r="I303" s="110"/>
      <c r="J303" s="133"/>
      <c r="K303" s="133"/>
      <c r="L303" s="133"/>
      <c r="M303" s="194"/>
      <c r="N303" s="110"/>
    </row>
    <row r="304" spans="1:14" ht="12.75" x14ac:dyDescent="0.2">
      <c r="A304" s="110" t="s">
        <v>612</v>
      </c>
      <c r="B304" s="110">
        <v>2718</v>
      </c>
      <c r="C304" s="110">
        <v>2935</v>
      </c>
      <c r="D304" s="110">
        <v>2981.2313787572102</v>
      </c>
      <c r="E304" s="110">
        <v>-46.213625448153202</v>
      </c>
      <c r="F304" s="110"/>
      <c r="G304" s="284">
        <v>5.1282051282051304</v>
      </c>
      <c r="H304" s="284">
        <v>2.3770491803278704</v>
      </c>
      <c r="I304" s="110">
        <v>41</v>
      </c>
      <c r="J304" s="133">
        <v>5.1876379690949204</v>
      </c>
      <c r="K304" s="133">
        <v>26.734324714238301</v>
      </c>
      <c r="L304" s="133">
        <v>7.0249385317878499</v>
      </c>
      <c r="M304" s="194"/>
      <c r="N304" s="110"/>
    </row>
    <row r="305" spans="1:14" ht="12.75" x14ac:dyDescent="0.2">
      <c r="A305" s="110" t="s">
        <v>613</v>
      </c>
      <c r="B305" s="110">
        <v>6145</v>
      </c>
      <c r="C305" s="110">
        <v>3249</v>
      </c>
      <c r="D305" s="110">
        <v>3295.5013449247499</v>
      </c>
      <c r="E305" s="110">
        <v>-46.213625448153202</v>
      </c>
      <c r="F305" s="110"/>
      <c r="G305" s="284">
        <v>6.7052980132450299</v>
      </c>
      <c r="H305" s="284">
        <v>2.0346243084062099</v>
      </c>
      <c r="I305" s="110">
        <v>68</v>
      </c>
      <c r="J305" s="133">
        <v>6.0699755899105003</v>
      </c>
      <c r="K305" s="133">
        <v>29.100690195310701</v>
      </c>
      <c r="L305" s="133">
        <v>1.8912752044301502</v>
      </c>
      <c r="M305" s="194"/>
      <c r="N305" s="110"/>
    </row>
    <row r="306" spans="1:14" ht="12.75" x14ac:dyDescent="0.2">
      <c r="A306" s="110" t="s">
        <v>614</v>
      </c>
      <c r="B306" s="110">
        <v>28060</v>
      </c>
      <c r="C306" s="110">
        <v>3499</v>
      </c>
      <c r="D306" s="110">
        <v>3544.7811166055099</v>
      </c>
      <c r="E306" s="110">
        <v>-46.213625448153202</v>
      </c>
      <c r="F306" s="110"/>
      <c r="G306" s="284">
        <v>5.8729595457771495</v>
      </c>
      <c r="H306" s="284">
        <v>2.48941306842918</v>
      </c>
      <c r="I306" s="110">
        <v>154</v>
      </c>
      <c r="J306" s="133">
        <v>5.4133998574483204</v>
      </c>
      <c r="K306" s="133">
        <v>27.362227414330299</v>
      </c>
      <c r="L306" s="133">
        <v>1.5057413696119799</v>
      </c>
      <c r="M306" s="194"/>
      <c r="N306" s="110"/>
    </row>
    <row r="307" spans="1:14" ht="12.75" x14ac:dyDescent="0.2">
      <c r="A307" s="110" t="s">
        <v>615</v>
      </c>
      <c r="B307" s="110">
        <v>17462</v>
      </c>
      <c r="C307" s="110">
        <v>2946</v>
      </c>
      <c r="D307" s="110">
        <v>2992.5993415763201</v>
      </c>
      <c r="E307" s="110">
        <v>-46.213625448153202</v>
      </c>
      <c r="F307" s="110"/>
      <c r="G307" s="284">
        <v>3.01492537313433</v>
      </c>
      <c r="H307" s="284">
        <v>2.3291235641302301</v>
      </c>
      <c r="I307" s="110">
        <v>120</v>
      </c>
      <c r="J307" s="133">
        <v>7.8284274424464506</v>
      </c>
      <c r="K307" s="133">
        <v>24.1470259252816</v>
      </c>
      <c r="L307" s="133">
        <v>0.53926225186483701</v>
      </c>
      <c r="M307" s="194"/>
      <c r="N307" s="110"/>
    </row>
    <row r="308" spans="1:14" ht="12.75" x14ac:dyDescent="0.2">
      <c r="A308" s="110" t="s">
        <v>616</v>
      </c>
      <c r="B308" s="110">
        <v>9601</v>
      </c>
      <c r="C308" s="110">
        <v>5354</v>
      </c>
      <c r="D308" s="110">
        <v>5400.5087950202196</v>
      </c>
      <c r="E308" s="110">
        <v>-46.213625448153202</v>
      </c>
      <c r="F308" s="110"/>
      <c r="G308" s="284">
        <v>15.096251266464</v>
      </c>
      <c r="H308" s="284">
        <v>4.4846992613436498</v>
      </c>
      <c r="I308" s="110">
        <v>87</v>
      </c>
      <c r="J308" s="133">
        <v>3.9579210498906399</v>
      </c>
      <c r="K308" s="133">
        <v>36.419793978912502</v>
      </c>
      <c r="L308" s="133">
        <v>11.3695616232784</v>
      </c>
      <c r="M308" s="194"/>
      <c r="N308" s="110"/>
    </row>
    <row r="309" spans="1:14" ht="12.75" x14ac:dyDescent="0.2">
      <c r="A309" s="110" t="s">
        <v>617</v>
      </c>
      <c r="B309" s="110">
        <v>4851</v>
      </c>
      <c r="C309" s="110">
        <v>3664</v>
      </c>
      <c r="D309" s="110">
        <v>3709.8892280945402</v>
      </c>
      <c r="E309" s="110">
        <v>-46.213625448153202</v>
      </c>
      <c r="F309" s="110"/>
      <c r="G309" s="284">
        <v>10.684273709483801</v>
      </c>
      <c r="H309" s="284">
        <v>2.2855796418473102</v>
      </c>
      <c r="I309" s="110">
        <v>60</v>
      </c>
      <c r="J309" s="133">
        <v>2.9890744176458499</v>
      </c>
      <c r="K309" s="133">
        <v>24.471827309853602</v>
      </c>
      <c r="L309" s="133">
        <v>3.11000293210695</v>
      </c>
      <c r="M309" s="194"/>
      <c r="N309" s="110"/>
    </row>
    <row r="310" spans="1:14" ht="12.75" x14ac:dyDescent="0.2">
      <c r="A310" s="110" t="s">
        <v>618</v>
      </c>
      <c r="B310" s="110">
        <v>15812</v>
      </c>
      <c r="C310" s="110">
        <v>3368</v>
      </c>
      <c r="D310" s="110">
        <v>3414.54110134743</v>
      </c>
      <c r="E310" s="110">
        <v>-46.213625448153202</v>
      </c>
      <c r="F310" s="110"/>
      <c r="G310" s="284">
        <v>5.5350553505535096</v>
      </c>
      <c r="H310" s="284">
        <v>2.3639988607234397</v>
      </c>
      <c r="I310" s="110">
        <v>111</v>
      </c>
      <c r="J310" s="133">
        <v>7.2666329370098701</v>
      </c>
      <c r="K310" s="133">
        <v>29.2276135523576</v>
      </c>
      <c r="L310" s="133">
        <v>2.81014825717727</v>
      </c>
      <c r="M310" s="194"/>
      <c r="N310" s="110"/>
    </row>
    <row r="311" spans="1:14" ht="12.75" x14ac:dyDescent="0.2">
      <c r="A311" s="110" t="s">
        <v>619</v>
      </c>
      <c r="B311" s="110">
        <v>22664</v>
      </c>
      <c r="C311" s="110">
        <v>3248</v>
      </c>
      <c r="D311" s="110">
        <v>3294.0100919746901</v>
      </c>
      <c r="E311" s="110">
        <v>-46.213625448153202</v>
      </c>
      <c r="F311" s="110"/>
      <c r="G311" s="284">
        <v>4.5993458708094801</v>
      </c>
      <c r="H311" s="284">
        <v>2.8333753466095302</v>
      </c>
      <c r="I311" s="110">
        <v>142</v>
      </c>
      <c r="J311" s="133">
        <v>7.9024002823861599</v>
      </c>
      <c r="K311" s="133">
        <v>16.730346529101801</v>
      </c>
      <c r="L311" s="133">
        <v>1.91830791768474</v>
      </c>
      <c r="M311" s="194"/>
      <c r="N311" s="110"/>
    </row>
    <row r="312" spans="1:14" ht="12.75" x14ac:dyDescent="0.2">
      <c r="A312" s="110" t="s">
        <v>620</v>
      </c>
      <c r="B312" s="110">
        <v>78549</v>
      </c>
      <c r="C312" s="110">
        <v>3815</v>
      </c>
      <c r="D312" s="110">
        <v>3860.7483543229</v>
      </c>
      <c r="E312" s="110">
        <v>-46.213625448153202</v>
      </c>
      <c r="F312" s="110"/>
      <c r="G312" s="284">
        <v>5.2893081761006302</v>
      </c>
      <c r="H312" s="284">
        <v>1.92596009687464</v>
      </c>
      <c r="I312" s="110">
        <v>266</v>
      </c>
      <c r="J312" s="133">
        <v>16.280283644603998</v>
      </c>
      <c r="K312" s="133">
        <v>20.079779624398199</v>
      </c>
      <c r="L312" s="133">
        <v>1.5792584609956701</v>
      </c>
      <c r="M312" s="194"/>
      <c r="N312" s="110"/>
    </row>
    <row r="313" spans="1:14" ht="12.75" x14ac:dyDescent="0.2">
      <c r="A313" s="110" t="s">
        <v>621</v>
      </c>
      <c r="B313" s="110">
        <v>5966</v>
      </c>
      <c r="C313" s="110">
        <v>2816</v>
      </c>
      <c r="D313" s="110">
        <v>2861.7154341482301</v>
      </c>
      <c r="E313" s="110">
        <v>-46.213625448153202</v>
      </c>
      <c r="F313" s="110"/>
      <c r="G313" s="284">
        <v>6.2283737024221404</v>
      </c>
      <c r="H313" s="284">
        <v>1.6129032258064497</v>
      </c>
      <c r="I313" s="110">
        <v>55</v>
      </c>
      <c r="J313" s="133">
        <v>2.29634596044251</v>
      </c>
      <c r="K313" s="133">
        <v>26.695183055286801</v>
      </c>
      <c r="L313" s="133">
        <v>1.6959492722728799</v>
      </c>
      <c r="M313" s="194"/>
      <c r="N313" s="110"/>
    </row>
    <row r="314" spans="1:14" ht="12.75" x14ac:dyDescent="0.2">
      <c r="A314" s="110" t="s">
        <v>622</v>
      </c>
      <c r="B314" s="110">
        <v>42226</v>
      </c>
      <c r="C314" s="110">
        <v>3138</v>
      </c>
      <c r="D314" s="110">
        <v>3184.3155068685001</v>
      </c>
      <c r="E314" s="110">
        <v>-46.213625448153202</v>
      </c>
      <c r="F314" s="110"/>
      <c r="G314" s="284">
        <v>3.5765537034992798</v>
      </c>
      <c r="H314" s="284">
        <v>1.7474690949788902</v>
      </c>
      <c r="I314" s="110">
        <v>187</v>
      </c>
      <c r="J314" s="133">
        <v>7.2088286837493509</v>
      </c>
      <c r="K314" s="133">
        <v>29.198238902335198</v>
      </c>
      <c r="L314" s="133">
        <v>0.853816084095123</v>
      </c>
      <c r="M314" s="194"/>
      <c r="N314" s="110"/>
    </row>
    <row r="315" spans="1:14" ht="12.75" x14ac:dyDescent="0.2">
      <c r="A315" s="110" t="s">
        <v>623</v>
      </c>
      <c r="B315" s="110">
        <v>8054</v>
      </c>
      <c r="C315" s="110">
        <v>3616</v>
      </c>
      <c r="D315" s="110">
        <v>3661.7399864491099</v>
      </c>
      <c r="E315" s="110">
        <v>-46.213625448153202</v>
      </c>
      <c r="F315" s="110"/>
      <c r="G315" s="284">
        <v>8.2783443311337699</v>
      </c>
      <c r="H315" s="284">
        <v>2.3201215301753901</v>
      </c>
      <c r="I315" s="110">
        <v>78</v>
      </c>
      <c r="J315" s="133">
        <v>4.8919791407996005</v>
      </c>
      <c r="K315" s="133">
        <v>31.605329292630799</v>
      </c>
      <c r="L315" s="133">
        <v>1.56786824453291</v>
      </c>
      <c r="M315" s="194"/>
      <c r="N315" s="110"/>
    </row>
    <row r="316" spans="1:14" ht="12.75" x14ac:dyDescent="0.2">
      <c r="A316" s="110" t="s">
        <v>624</v>
      </c>
      <c r="B316" s="110">
        <v>3289</v>
      </c>
      <c r="C316" s="110">
        <v>3548</v>
      </c>
      <c r="D316" s="110">
        <v>3594.1526632773498</v>
      </c>
      <c r="E316" s="110">
        <v>-46.213625448153202</v>
      </c>
      <c r="F316" s="110"/>
      <c r="G316" s="284">
        <v>7.7651515151515191</v>
      </c>
      <c r="H316" s="284">
        <v>2.6123301985370899</v>
      </c>
      <c r="I316" s="110">
        <v>42</v>
      </c>
      <c r="J316" s="133">
        <v>6.2633019154758305</v>
      </c>
      <c r="K316" s="133">
        <v>30.528745904081099</v>
      </c>
      <c r="L316" s="133">
        <v>1.5731668385639199</v>
      </c>
      <c r="M316" s="194"/>
      <c r="N316" s="110"/>
    </row>
    <row r="317" spans="1:14" ht="12.75" x14ac:dyDescent="0.2">
      <c r="A317" s="110" t="s">
        <v>625</v>
      </c>
      <c r="B317" s="110">
        <v>4217</v>
      </c>
      <c r="C317" s="110">
        <v>3536</v>
      </c>
      <c r="D317" s="110">
        <v>3582.5614335397599</v>
      </c>
      <c r="E317" s="110">
        <v>-46.213625448153202</v>
      </c>
      <c r="F317" s="110"/>
      <c r="G317" s="284">
        <v>10.396716826265399</v>
      </c>
      <c r="H317" s="284">
        <v>1.9582664526484801</v>
      </c>
      <c r="I317" s="110">
        <v>49</v>
      </c>
      <c r="J317" s="133">
        <v>3.1776144178325798</v>
      </c>
      <c r="K317" s="133">
        <v>27.531354195958802</v>
      </c>
      <c r="L317" s="133">
        <v>5.4560029992063299</v>
      </c>
      <c r="M317" s="194"/>
      <c r="N317" s="110"/>
    </row>
    <row r="318" spans="1:14" ht="8.25" customHeight="1" thickBot="1" x14ac:dyDescent="0.25">
      <c r="A318" s="181"/>
      <c r="B318" s="82"/>
      <c r="C318" s="82"/>
      <c r="D318" s="82"/>
      <c r="E318" s="82"/>
      <c r="F318" s="82"/>
      <c r="G318" s="89"/>
      <c r="H318" s="89"/>
      <c r="I318" s="82"/>
      <c r="J318" s="89"/>
      <c r="K318" s="89"/>
      <c r="L318" s="82"/>
      <c r="M318" s="81"/>
    </row>
    <row r="319" spans="1:14" ht="12.75" x14ac:dyDescent="0.2">
      <c r="A319" s="180"/>
      <c r="B319" s="80"/>
      <c r="C319" s="80"/>
      <c r="D319" s="81"/>
      <c r="E319" s="80"/>
      <c r="F319" s="80"/>
      <c r="G319" s="88"/>
      <c r="H319" s="88"/>
      <c r="I319" s="80"/>
      <c r="J319" s="88"/>
      <c r="K319" s="88"/>
      <c r="L319" s="80"/>
      <c r="M319" s="81"/>
    </row>
    <row r="320" spans="1:14" ht="12.75" x14ac:dyDescent="0.2">
      <c r="A320" s="180"/>
      <c r="B320" s="80"/>
      <c r="C320" s="80"/>
      <c r="D320" s="81"/>
      <c r="E320" s="80"/>
      <c r="F320" s="80"/>
      <c r="G320" s="88"/>
      <c r="H320" s="88"/>
      <c r="I320" s="80"/>
      <c r="J320" s="88"/>
      <c r="K320" s="88"/>
      <c r="L320" s="80"/>
      <c r="M320" s="81"/>
    </row>
    <row r="321" spans="1:13" ht="12.75" hidden="1" x14ac:dyDescent="0.2">
      <c r="A321" s="180"/>
      <c r="B321" s="80"/>
      <c r="C321" s="80"/>
      <c r="D321" s="81"/>
      <c r="E321" s="80"/>
      <c r="F321" s="80"/>
      <c r="G321" s="88"/>
      <c r="H321" s="88"/>
      <c r="I321" s="80"/>
      <c r="J321" s="88"/>
      <c r="K321" s="88"/>
      <c r="L321" s="80"/>
      <c r="M321" s="81"/>
    </row>
    <row r="322" spans="1:13" ht="12.75" hidden="1" x14ac:dyDescent="0.2">
      <c r="A322" s="180"/>
      <c r="B322" s="80"/>
      <c r="C322" s="80"/>
      <c r="D322" s="81"/>
      <c r="E322" s="80"/>
      <c r="F322" s="80"/>
      <c r="G322" s="88"/>
      <c r="H322" s="88"/>
      <c r="I322" s="80"/>
      <c r="J322" s="88"/>
      <c r="K322" s="88"/>
      <c r="L322" s="80"/>
      <c r="M322" s="81"/>
    </row>
    <row r="323" spans="1:13" ht="12.75" hidden="1" x14ac:dyDescent="0.2">
      <c r="A323" s="180"/>
      <c r="B323" s="80"/>
      <c r="C323" s="80"/>
      <c r="D323" s="81"/>
      <c r="E323" s="80"/>
      <c r="F323" s="80"/>
      <c r="G323" s="88"/>
      <c r="H323" s="88"/>
      <c r="I323" s="80"/>
      <c r="J323" s="88"/>
      <c r="K323" s="88"/>
      <c r="L323" s="80"/>
      <c r="M323" s="81"/>
    </row>
    <row r="324" spans="1:13" ht="12.75" hidden="1" x14ac:dyDescent="0.2">
      <c r="A324" s="180"/>
      <c r="B324" s="80"/>
      <c r="C324" s="80"/>
      <c r="D324" s="81"/>
      <c r="E324" s="80"/>
      <c r="F324" s="80"/>
      <c r="G324" s="88"/>
      <c r="H324" s="88"/>
      <c r="I324" s="80"/>
      <c r="J324" s="88"/>
      <c r="K324" s="88"/>
      <c r="L324" s="80"/>
      <c r="M324" s="81"/>
    </row>
    <row r="325" spans="1:13" ht="12.75" hidden="1" x14ac:dyDescent="0.2">
      <c r="A325" s="180"/>
      <c r="B325" s="80"/>
      <c r="C325" s="80"/>
      <c r="D325" s="81"/>
      <c r="E325" s="80"/>
      <c r="F325" s="80"/>
      <c r="G325" s="88"/>
      <c r="H325" s="88"/>
      <c r="I325" s="80"/>
      <c r="J325" s="88"/>
      <c r="K325" s="88"/>
      <c r="L325" s="80"/>
      <c r="M325" s="81"/>
    </row>
    <row r="326" spans="1:13" ht="12.75" hidden="1" x14ac:dyDescent="0.2">
      <c r="A326" s="180"/>
      <c r="B326" s="80"/>
      <c r="C326" s="80"/>
      <c r="D326" s="81"/>
      <c r="E326" s="80"/>
      <c r="F326" s="80"/>
      <c r="G326" s="88"/>
      <c r="H326" s="88"/>
      <c r="I326" s="80"/>
      <c r="J326" s="88"/>
      <c r="K326" s="88"/>
      <c r="L326" s="80"/>
      <c r="M326" s="81"/>
    </row>
    <row r="327" spans="1:13" ht="12.75" hidden="1" x14ac:dyDescent="0.2">
      <c r="A327" s="180"/>
      <c r="B327" s="80"/>
      <c r="C327" s="80"/>
      <c r="D327" s="81"/>
      <c r="E327" s="80"/>
      <c r="F327" s="80"/>
      <c r="G327" s="88"/>
      <c r="H327" s="88"/>
      <c r="I327" s="80"/>
      <c r="J327" s="88"/>
      <c r="K327" s="88"/>
      <c r="L327" s="80"/>
      <c r="M327" s="81"/>
    </row>
    <row r="328" spans="1:13" ht="12.75" hidden="1" x14ac:dyDescent="0.2">
      <c r="A328" s="180"/>
      <c r="B328" s="80"/>
      <c r="C328" s="80"/>
      <c r="D328" s="81"/>
      <c r="E328" s="80"/>
      <c r="F328" s="80"/>
      <c r="G328" s="88"/>
      <c r="H328" s="88"/>
      <c r="I328" s="80"/>
      <c r="J328" s="88"/>
      <c r="K328" s="88"/>
      <c r="L328" s="80"/>
      <c r="M328" s="81"/>
    </row>
    <row r="329" spans="1:13" ht="12.75" hidden="1" x14ac:dyDescent="0.2">
      <c r="A329" s="180"/>
      <c r="B329" s="80"/>
      <c r="C329" s="80"/>
      <c r="D329" s="81"/>
      <c r="E329" s="80"/>
      <c r="F329" s="80"/>
      <c r="G329" s="88"/>
      <c r="H329" s="88"/>
      <c r="I329" s="80"/>
      <c r="J329" s="88"/>
      <c r="K329" s="88"/>
      <c r="L329" s="80"/>
      <c r="M329" s="81"/>
    </row>
    <row r="330" spans="1:13" ht="12.75" hidden="1" x14ac:dyDescent="0.2">
      <c r="A330" s="180"/>
      <c r="B330" s="80"/>
      <c r="C330" s="80"/>
      <c r="D330" s="81"/>
      <c r="E330" s="80"/>
      <c r="F330" s="80"/>
      <c r="G330" s="88"/>
      <c r="H330" s="88"/>
      <c r="I330" s="80"/>
      <c r="J330" s="88"/>
      <c r="K330" s="88"/>
      <c r="L330" s="80"/>
      <c r="M330" s="81"/>
    </row>
    <row r="331" spans="1:13" ht="12.75" hidden="1" x14ac:dyDescent="0.2">
      <c r="A331" s="180"/>
      <c r="B331" s="80"/>
      <c r="C331" s="80"/>
      <c r="D331" s="81"/>
      <c r="E331" s="80"/>
      <c r="F331" s="80"/>
      <c r="G331" s="88"/>
      <c r="H331" s="88"/>
      <c r="I331" s="80"/>
      <c r="J331" s="88"/>
      <c r="K331" s="88"/>
      <c r="L331" s="80"/>
      <c r="M331" s="81"/>
    </row>
    <row r="332" spans="1:13" ht="12.75" hidden="1" x14ac:dyDescent="0.2">
      <c r="A332" s="180"/>
      <c r="B332" s="80"/>
      <c r="C332" s="80"/>
      <c r="D332" s="81"/>
      <c r="E332" s="80"/>
      <c r="F332" s="80"/>
      <c r="G332" s="88"/>
      <c r="H332" s="88"/>
      <c r="I332" s="80"/>
      <c r="J332" s="88"/>
      <c r="K332" s="88"/>
      <c r="L332" s="80"/>
      <c r="M332" s="81"/>
    </row>
    <row r="333" spans="1:13" ht="12.75" hidden="1" x14ac:dyDescent="0.2">
      <c r="A333" s="180"/>
      <c r="B333" s="80"/>
      <c r="C333" s="80"/>
      <c r="D333" s="81"/>
      <c r="E333" s="80"/>
      <c r="F333" s="80"/>
      <c r="G333" s="88"/>
      <c r="H333" s="88"/>
      <c r="I333" s="80"/>
      <c r="J333" s="88"/>
      <c r="K333" s="88"/>
      <c r="L333" s="80"/>
      <c r="M333" s="81"/>
    </row>
    <row r="334" spans="1:13" ht="12.75" hidden="1" x14ac:dyDescent="0.2">
      <c r="A334" s="180"/>
      <c r="B334" s="80"/>
      <c r="C334" s="80"/>
      <c r="D334" s="81"/>
      <c r="E334" s="80"/>
      <c r="F334" s="80"/>
      <c r="G334" s="88"/>
      <c r="H334" s="88"/>
      <c r="I334" s="80"/>
      <c r="J334" s="88"/>
      <c r="K334" s="88"/>
      <c r="L334" s="80"/>
      <c r="M334" s="81"/>
    </row>
    <row r="335" spans="1:13" ht="12.75" hidden="1" x14ac:dyDescent="0.2">
      <c r="A335" s="180"/>
      <c r="B335" s="80"/>
      <c r="C335" s="80"/>
      <c r="D335" s="81"/>
      <c r="E335" s="80"/>
      <c r="F335" s="80"/>
      <c r="G335" s="88"/>
      <c r="H335" s="88"/>
      <c r="I335" s="80"/>
      <c r="J335" s="88"/>
      <c r="K335" s="88"/>
      <c r="L335" s="80"/>
      <c r="M335" s="81"/>
    </row>
    <row r="336" spans="1:13" ht="12.75" hidden="1" x14ac:dyDescent="0.2">
      <c r="A336" s="180"/>
      <c r="B336" s="80"/>
      <c r="C336" s="80"/>
      <c r="D336" s="81"/>
      <c r="E336" s="80"/>
      <c r="F336" s="80"/>
      <c r="G336" s="88"/>
      <c r="H336" s="88"/>
      <c r="I336" s="80"/>
      <c r="J336" s="88"/>
      <c r="K336" s="88"/>
      <c r="L336" s="80"/>
      <c r="M336" s="81"/>
    </row>
    <row r="337" spans="1:13" ht="12.75" hidden="1" x14ac:dyDescent="0.2">
      <c r="A337" s="180"/>
      <c r="B337" s="80"/>
      <c r="C337" s="80"/>
      <c r="D337" s="81"/>
      <c r="E337" s="80"/>
      <c r="F337" s="80"/>
      <c r="G337" s="88"/>
      <c r="H337" s="88"/>
      <c r="I337" s="80"/>
      <c r="J337" s="88"/>
      <c r="K337" s="88"/>
      <c r="L337" s="80"/>
      <c r="M337" s="81"/>
    </row>
    <row r="338" spans="1:13" ht="12.75" hidden="1" x14ac:dyDescent="0.2">
      <c r="A338" s="180"/>
      <c r="B338" s="80"/>
      <c r="C338" s="80"/>
      <c r="D338" s="81"/>
      <c r="E338" s="80"/>
      <c r="F338" s="80"/>
      <c r="G338" s="88"/>
      <c r="H338" s="88"/>
      <c r="I338" s="80"/>
      <c r="J338" s="88"/>
      <c r="K338" s="88"/>
      <c r="L338" s="80"/>
      <c r="M338" s="81"/>
    </row>
    <row r="339" spans="1:13" ht="12.75" hidden="1" x14ac:dyDescent="0.2">
      <c r="A339" s="180"/>
      <c r="B339" s="80"/>
      <c r="C339" s="80"/>
      <c r="D339" s="81"/>
      <c r="E339" s="80"/>
      <c r="F339" s="80"/>
      <c r="G339" s="88"/>
      <c r="H339" s="88"/>
      <c r="I339" s="80"/>
      <c r="J339" s="88"/>
      <c r="K339" s="88"/>
      <c r="L339" s="80"/>
      <c r="M339" s="81"/>
    </row>
    <row r="340" spans="1:13" ht="12.75" hidden="1" x14ac:dyDescent="0.2">
      <c r="A340" s="180"/>
      <c r="B340" s="80"/>
      <c r="C340" s="80"/>
      <c r="D340" s="81"/>
      <c r="E340" s="80"/>
      <c r="F340" s="80"/>
      <c r="G340" s="88"/>
      <c r="H340" s="88"/>
      <c r="I340" s="80"/>
      <c r="J340" s="88"/>
      <c r="K340" s="88"/>
      <c r="L340" s="80"/>
      <c r="M340" s="81"/>
    </row>
    <row r="341" spans="1:13" ht="12.75" hidden="1" x14ac:dyDescent="0.2">
      <c r="A341" s="180"/>
      <c r="B341" s="80"/>
      <c r="C341" s="80"/>
      <c r="D341" s="81"/>
      <c r="E341" s="80"/>
      <c r="F341" s="80"/>
      <c r="G341" s="88"/>
      <c r="H341" s="88"/>
      <c r="I341" s="80"/>
      <c r="J341" s="88"/>
      <c r="K341" s="88"/>
      <c r="L341" s="80"/>
      <c r="M341" s="81"/>
    </row>
    <row r="342" spans="1:13" ht="12.75" hidden="1" x14ac:dyDescent="0.2">
      <c r="A342" s="180"/>
      <c r="B342" s="80"/>
      <c r="C342" s="80"/>
      <c r="D342" s="81"/>
      <c r="E342" s="80"/>
      <c r="F342" s="80"/>
      <c r="G342" s="88"/>
      <c r="H342" s="88"/>
      <c r="I342" s="80"/>
      <c r="J342" s="88"/>
      <c r="K342" s="88"/>
      <c r="L342" s="80"/>
      <c r="M342" s="81"/>
    </row>
    <row r="343" spans="1:13" ht="12.75" hidden="1" x14ac:dyDescent="0.2">
      <c r="A343" s="180"/>
      <c r="B343" s="80"/>
      <c r="C343" s="80"/>
      <c r="D343" s="81"/>
      <c r="E343" s="80"/>
      <c r="F343" s="80"/>
      <c r="G343" s="88"/>
      <c r="H343" s="88"/>
      <c r="I343" s="80"/>
      <c r="J343" s="88"/>
      <c r="K343" s="88"/>
      <c r="L343" s="80"/>
      <c r="M343" s="81"/>
    </row>
    <row r="344" spans="1:13" ht="12.75" hidden="1" x14ac:dyDescent="0.2">
      <c r="A344" s="180"/>
      <c r="B344" s="80"/>
      <c r="C344" s="80"/>
      <c r="D344" s="81"/>
      <c r="E344" s="80"/>
      <c r="F344" s="80"/>
      <c r="G344" s="88"/>
      <c r="H344" s="88"/>
      <c r="I344" s="80"/>
      <c r="J344" s="88"/>
      <c r="K344" s="88"/>
      <c r="L344" s="80"/>
      <c r="M344" s="81"/>
    </row>
    <row r="345" spans="1:13" x14ac:dyDescent="0.2"/>
  </sheetData>
  <mergeCells count="3">
    <mergeCell ref="A6:B6"/>
    <mergeCell ref="D6:E6"/>
    <mergeCell ref="G3:L3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T377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2.75" zeroHeight="1" x14ac:dyDescent="0.2"/>
  <cols>
    <col min="1" max="1" width="15.42578125" bestFit="1" customWidth="1"/>
    <col min="2" max="2" width="11.140625" customWidth="1"/>
    <col min="3" max="3" width="13.28515625" customWidth="1"/>
    <col min="4" max="4" width="11.28515625" customWidth="1"/>
    <col min="5" max="5" width="10.85546875" customWidth="1"/>
    <col min="6" max="6" width="11.7109375" customWidth="1"/>
    <col min="7" max="7" width="10.28515625" customWidth="1"/>
    <col min="8" max="9" width="7.42578125" customWidth="1"/>
    <col min="10" max="10" width="7.7109375" style="64" customWidth="1"/>
    <col min="11" max="11" width="8" customWidth="1"/>
    <col min="12" max="12" width="7.5703125" customWidth="1"/>
    <col min="13" max="13" width="7.5703125" bestFit="1" customWidth="1"/>
    <col min="14" max="14" width="3.5703125" customWidth="1"/>
    <col min="15" max="15" width="8.42578125" customWidth="1"/>
    <col min="16" max="16" width="7.42578125" customWidth="1"/>
    <col min="17" max="17" width="7.5703125" bestFit="1" customWidth="1"/>
    <col min="18" max="18" width="3.28515625" customWidth="1"/>
    <col min="19" max="19" width="2.28515625" customWidth="1"/>
    <col min="20" max="33" width="9.140625" hidden="1" customWidth="1"/>
    <col min="34" max="46" width="0" hidden="1" customWidth="1"/>
    <col min="47" max="16384" width="9.140625" hidden="1"/>
  </cols>
  <sheetData>
    <row r="1" spans="1:19" ht="11.25" customHeight="1" x14ac:dyDescent="0.2"/>
    <row r="2" spans="1:19" ht="16.5" thickBot="1" x14ac:dyDescent="0.3">
      <c r="A2" s="69" t="str">
        <f>"Tabell 9  Äldreomsorg, utjämningsåret "&amp;Innehåll!C31</f>
        <v>Tabell 9  Äldreomsorg, utjämningsåret 2022</v>
      </c>
      <c r="B2" s="69"/>
      <c r="C2" s="68"/>
      <c r="D2" s="68"/>
      <c r="E2" s="68"/>
      <c r="F2" s="68"/>
      <c r="G2" s="68"/>
      <c r="H2" s="68"/>
      <c r="I2" s="68"/>
      <c r="K2" s="69" t="s">
        <v>71</v>
      </c>
      <c r="L2" s="69"/>
      <c r="M2" s="69"/>
      <c r="N2" s="69"/>
      <c r="O2" s="69"/>
      <c r="P2" s="69"/>
      <c r="Q2" s="69"/>
      <c r="R2" s="69"/>
      <c r="S2" s="68"/>
    </row>
    <row r="3" spans="1:19" ht="6.75" customHeight="1" x14ac:dyDescent="0.2"/>
    <row r="4" spans="1:19" s="64" customFormat="1" ht="15" customHeight="1" x14ac:dyDescent="0.2">
      <c r="A4" t="s">
        <v>19</v>
      </c>
      <c r="B4"/>
      <c r="C4"/>
      <c r="E4" s="288"/>
      <c r="F4" s="288"/>
      <c r="G4" s="288"/>
      <c r="H4" s="288"/>
      <c r="I4" s="273"/>
      <c r="J4" s="72"/>
      <c r="K4" s="405" t="s">
        <v>253</v>
      </c>
      <c r="L4" s="405"/>
      <c r="M4" s="405"/>
      <c r="N4" s="405"/>
      <c r="O4" s="405"/>
      <c r="P4" s="405"/>
      <c r="Q4" s="405"/>
      <c r="R4" s="296"/>
    </row>
    <row r="5" spans="1:19" s="64" customFormat="1" ht="15" customHeight="1" x14ac:dyDescent="0.2">
      <c r="A5"/>
      <c r="B5"/>
      <c r="C5"/>
      <c r="E5" s="398" t="s">
        <v>173</v>
      </c>
      <c r="F5" s="398"/>
      <c r="G5" s="398"/>
      <c r="H5" s="398"/>
      <c r="I5" s="398"/>
      <c r="J5" s="273"/>
      <c r="K5" s="406" t="s">
        <v>246</v>
      </c>
      <c r="L5" s="406"/>
      <c r="M5" s="406"/>
      <c r="N5" s="310"/>
      <c r="O5" s="406" t="s">
        <v>251</v>
      </c>
      <c r="P5" s="406"/>
      <c r="Q5" s="406"/>
      <c r="R5" s="271"/>
    </row>
    <row r="6" spans="1:19" s="64" customFormat="1" ht="38.25" x14ac:dyDescent="0.2">
      <c r="A6" s="3" t="s">
        <v>46</v>
      </c>
      <c r="B6" s="311" t="str">
        <f>"Folkmängd 31/12 -"&amp;Innehåll!C31-2</f>
        <v>Folkmängd 31/12 -2020</v>
      </c>
      <c r="C6" s="298" t="s">
        <v>174</v>
      </c>
      <c r="D6" s="177" t="s">
        <v>289</v>
      </c>
      <c r="E6" s="177" t="s">
        <v>110</v>
      </c>
      <c r="F6" s="177" t="s">
        <v>111</v>
      </c>
      <c r="G6" s="177" t="s">
        <v>112</v>
      </c>
      <c r="H6" s="177" t="s">
        <v>113</v>
      </c>
      <c r="I6" s="272" t="s">
        <v>227</v>
      </c>
      <c r="J6" s="183"/>
      <c r="K6" s="177" t="s">
        <v>247</v>
      </c>
      <c r="L6" s="177" t="s">
        <v>248</v>
      </c>
      <c r="M6" s="177" t="s">
        <v>249</v>
      </c>
      <c r="N6" s="298"/>
      <c r="O6" s="177" t="s">
        <v>250</v>
      </c>
      <c r="P6" s="177" t="s">
        <v>248</v>
      </c>
      <c r="Q6" s="177" t="s">
        <v>252</v>
      </c>
      <c r="R6" s="177"/>
      <c r="S6" s="91"/>
    </row>
    <row r="7" spans="1:19" s="72" customFormat="1" ht="15.75" customHeight="1" x14ac:dyDescent="0.2">
      <c r="B7" s="288"/>
      <c r="C7" s="299" t="s">
        <v>286</v>
      </c>
      <c r="D7" s="183" t="s">
        <v>75</v>
      </c>
      <c r="E7" s="183" t="s">
        <v>76</v>
      </c>
      <c r="F7" s="183" t="s">
        <v>77</v>
      </c>
      <c r="G7" s="183" t="s">
        <v>78</v>
      </c>
      <c r="H7" s="183" t="s">
        <v>79</v>
      </c>
      <c r="I7" s="183" t="s">
        <v>86</v>
      </c>
      <c r="J7" s="183"/>
      <c r="K7" s="404" t="s">
        <v>175</v>
      </c>
      <c r="L7" s="404"/>
      <c r="M7" s="404"/>
      <c r="N7" s="404"/>
      <c r="O7" s="404"/>
      <c r="P7" s="404"/>
      <c r="Q7" s="404"/>
      <c r="R7" s="183"/>
      <c r="S7" s="76"/>
    </row>
    <row r="8" spans="1:19" s="72" customFormat="1" ht="15.75" customHeight="1" x14ac:dyDescent="0.2">
      <c r="A8" s="67"/>
      <c r="B8" s="285"/>
      <c r="C8" s="297"/>
      <c r="D8" s="177"/>
      <c r="E8" s="177"/>
      <c r="F8" s="199"/>
      <c r="G8" s="177"/>
      <c r="H8" s="199"/>
      <c r="I8" s="199"/>
      <c r="J8" s="183"/>
      <c r="K8" s="290">
        <v>6948</v>
      </c>
      <c r="L8" s="290">
        <v>47954</v>
      </c>
      <c r="M8" s="290">
        <v>129050</v>
      </c>
      <c r="N8" s="290"/>
      <c r="O8" s="290">
        <v>32678</v>
      </c>
      <c r="P8" s="290">
        <v>127094</v>
      </c>
      <c r="Q8" s="290">
        <v>258543</v>
      </c>
      <c r="R8" s="177"/>
      <c r="S8" s="76"/>
    </row>
    <row r="9" spans="1:19" ht="18.75" customHeight="1" x14ac:dyDescent="0.2">
      <c r="A9" s="17" t="s">
        <v>321</v>
      </c>
      <c r="B9" s="17"/>
      <c r="C9" s="110"/>
      <c r="D9" s="110"/>
      <c r="E9" s="110"/>
      <c r="F9" s="110"/>
      <c r="G9" s="110"/>
      <c r="H9" s="110"/>
      <c r="I9" s="110"/>
      <c r="J9" s="17"/>
      <c r="K9" s="182"/>
      <c r="L9" s="182"/>
      <c r="M9" s="182"/>
      <c r="N9" s="182"/>
      <c r="O9" s="182"/>
      <c r="P9" s="182"/>
      <c r="Q9" s="182"/>
      <c r="R9" s="182"/>
    </row>
    <row r="10" spans="1:19" x14ac:dyDescent="0.2">
      <c r="A10" s="110" t="s">
        <v>322</v>
      </c>
      <c r="B10" s="110">
        <v>94847</v>
      </c>
      <c r="C10" s="110">
        <v>6953</v>
      </c>
      <c r="D10" s="110">
        <v>6858.0596509163897</v>
      </c>
      <c r="E10" s="110">
        <v>-123.51703993995299</v>
      </c>
      <c r="F10" s="110">
        <v>-11.5510789488448</v>
      </c>
      <c r="G10" s="110">
        <v>73.682212702148902</v>
      </c>
      <c r="H10" s="110">
        <v>60.739463657398602</v>
      </c>
      <c r="I10" s="110">
        <v>95.8671340524334</v>
      </c>
      <c r="J10" s="110"/>
      <c r="K10" s="284">
        <v>6.4893987158265398</v>
      </c>
      <c r="L10" s="284">
        <v>1.17136019062279</v>
      </c>
      <c r="M10" s="284">
        <v>0.106487290056617</v>
      </c>
      <c r="N10" s="284"/>
      <c r="O10" s="284">
        <v>4.3375119929992501</v>
      </c>
      <c r="P10" s="284">
        <v>1.4665724798886601</v>
      </c>
      <c r="Q10" s="284">
        <v>0.34687443988739802</v>
      </c>
      <c r="R10" s="182"/>
    </row>
    <row r="11" spans="1:19" x14ac:dyDescent="0.2">
      <c r="A11" s="110" t="s">
        <v>323</v>
      </c>
      <c r="B11" s="110">
        <v>32712</v>
      </c>
      <c r="C11" s="110">
        <v>12704</v>
      </c>
      <c r="D11" s="110">
        <v>12607.556079476401</v>
      </c>
      <c r="E11" s="110">
        <v>-120.41869862134</v>
      </c>
      <c r="F11" s="110">
        <v>-11.5510789488448</v>
      </c>
      <c r="G11" s="110">
        <v>6.0624251010752399</v>
      </c>
      <c r="H11" s="110">
        <v>-374.385212835419</v>
      </c>
      <c r="I11" s="110">
        <v>596.63095887155396</v>
      </c>
      <c r="J11" s="110"/>
      <c r="K11" s="284">
        <v>9.4644167278063094</v>
      </c>
      <c r="L11" s="284">
        <v>2.4516996820738601</v>
      </c>
      <c r="M11" s="284">
        <v>0.284299339691856</v>
      </c>
      <c r="N11" s="284"/>
      <c r="O11" s="284">
        <v>4.20640743458058</v>
      </c>
      <c r="P11" s="284">
        <v>2.5311812179016902</v>
      </c>
      <c r="Q11" s="284">
        <v>1.16165321594522</v>
      </c>
      <c r="R11" s="182"/>
    </row>
    <row r="12" spans="1:19" x14ac:dyDescent="0.2">
      <c r="A12" s="110" t="s">
        <v>324</v>
      </c>
      <c r="B12" s="110">
        <v>28879</v>
      </c>
      <c r="C12" s="110">
        <v>8160</v>
      </c>
      <c r="D12" s="110">
        <v>8073.5540515652001</v>
      </c>
      <c r="E12" s="110">
        <v>30.485989732425502</v>
      </c>
      <c r="F12" s="110">
        <v>-11.5510789488448</v>
      </c>
      <c r="G12" s="110">
        <v>-15.302075189038099</v>
      </c>
      <c r="H12" s="110">
        <v>-126.45233467710599</v>
      </c>
      <c r="I12" s="110">
        <v>209.30348061747699</v>
      </c>
      <c r="J12" s="110"/>
      <c r="K12" s="284">
        <v>8.9926936528273096</v>
      </c>
      <c r="L12" s="284">
        <v>2.0118425153225501</v>
      </c>
      <c r="M12" s="284">
        <v>9.3493542020152989E-2</v>
      </c>
      <c r="N12" s="284"/>
      <c r="O12" s="284">
        <v>3.9855950690813402</v>
      </c>
      <c r="P12" s="284">
        <v>1.5928529381211298</v>
      </c>
      <c r="Q12" s="284">
        <v>0.477855881436338</v>
      </c>
      <c r="R12" s="182"/>
    </row>
    <row r="13" spans="1:19" x14ac:dyDescent="0.2">
      <c r="A13" s="110" t="s">
        <v>325</v>
      </c>
      <c r="B13" s="110">
        <v>93690</v>
      </c>
      <c r="C13" s="110">
        <v>7291</v>
      </c>
      <c r="D13" s="110">
        <v>7181.3610530199103</v>
      </c>
      <c r="E13" s="110">
        <v>-97.770806684739199</v>
      </c>
      <c r="F13" s="110">
        <v>-11.5510789488448</v>
      </c>
      <c r="G13" s="110">
        <v>14.162284675204599</v>
      </c>
      <c r="H13" s="110">
        <v>55.491293548155703</v>
      </c>
      <c r="I13" s="110">
        <v>149.40594496737</v>
      </c>
      <c r="J13" s="110"/>
      <c r="K13" s="284">
        <v>7.0818657273988697</v>
      </c>
      <c r="L13" s="284">
        <v>1.37688120397054</v>
      </c>
      <c r="M13" s="284">
        <v>8.6455331412103709E-2</v>
      </c>
      <c r="N13" s="284"/>
      <c r="O13" s="284">
        <v>4.5042160315935496</v>
      </c>
      <c r="P13" s="284">
        <v>1.5273775216138299</v>
      </c>
      <c r="Q13" s="284">
        <v>0.34902337495997399</v>
      </c>
      <c r="R13" s="182"/>
    </row>
    <row r="14" spans="1:19" x14ac:dyDescent="0.2">
      <c r="A14" s="110" t="s">
        <v>326</v>
      </c>
      <c r="B14" s="110">
        <v>113234</v>
      </c>
      <c r="C14" s="110">
        <v>7010</v>
      </c>
      <c r="D14" s="110">
        <v>6989.05521902694</v>
      </c>
      <c r="E14" s="110">
        <v>-125.88805972275399</v>
      </c>
      <c r="F14" s="110">
        <v>-11.5510789488448</v>
      </c>
      <c r="G14" s="110">
        <v>27.268704744697299</v>
      </c>
      <c r="H14" s="110">
        <v>-28.418746698491699</v>
      </c>
      <c r="I14" s="110">
        <v>159.79924590231499</v>
      </c>
      <c r="J14" s="110"/>
      <c r="K14" s="284">
        <v>6.2419414663440298</v>
      </c>
      <c r="L14" s="284">
        <v>1.20458519525937</v>
      </c>
      <c r="M14" s="284">
        <v>0.10155960223961001</v>
      </c>
      <c r="N14" s="284"/>
      <c r="O14" s="284">
        <v>4.0526696928484398</v>
      </c>
      <c r="P14" s="284">
        <v>1.4889520815302801</v>
      </c>
      <c r="Q14" s="284">
        <v>0.41418655174240998</v>
      </c>
      <c r="R14" s="182"/>
    </row>
    <row r="15" spans="1:19" x14ac:dyDescent="0.2">
      <c r="A15" s="110" t="s">
        <v>327</v>
      </c>
      <c r="B15" s="110">
        <v>81274</v>
      </c>
      <c r="C15" s="110">
        <v>9012</v>
      </c>
      <c r="D15" s="110">
        <v>8982.0112653184697</v>
      </c>
      <c r="E15" s="110">
        <v>-114.35590445444301</v>
      </c>
      <c r="F15" s="110">
        <v>-11.5510789488448</v>
      </c>
      <c r="G15" s="110">
        <v>32.963926296919901</v>
      </c>
      <c r="H15" s="110">
        <v>-113.893183909692</v>
      </c>
      <c r="I15" s="110">
        <v>236.47331664384299</v>
      </c>
      <c r="J15" s="110"/>
      <c r="K15" s="284">
        <v>7.4464158279400507</v>
      </c>
      <c r="L15" s="284">
        <v>1.7508674360804202</v>
      </c>
      <c r="M15" s="284">
        <v>0.12673179614636898</v>
      </c>
      <c r="N15" s="284"/>
      <c r="O15" s="284">
        <v>4.45406895194035</v>
      </c>
      <c r="P15" s="284">
        <v>1.9526539852843499</v>
      </c>
      <c r="Q15" s="284">
        <v>0.58813396658217898</v>
      </c>
      <c r="R15" s="182"/>
    </row>
    <row r="16" spans="1:19" x14ac:dyDescent="0.2">
      <c r="A16" s="110" t="s">
        <v>328</v>
      </c>
      <c r="B16" s="110">
        <v>48005</v>
      </c>
      <c r="C16" s="110">
        <v>12502</v>
      </c>
      <c r="D16" s="110">
        <v>12487.1017459412</v>
      </c>
      <c r="E16" s="110">
        <v>-118.01362684480701</v>
      </c>
      <c r="F16" s="110">
        <v>-11.5510789488448</v>
      </c>
      <c r="G16" s="110">
        <v>9.6335433408982407</v>
      </c>
      <c r="H16" s="110">
        <v>-275.85104424653599</v>
      </c>
      <c r="I16" s="110">
        <v>411.060292599842</v>
      </c>
      <c r="J16" s="110"/>
      <c r="K16" s="284">
        <v>9.3219456306634694</v>
      </c>
      <c r="L16" s="284">
        <v>2.12894490157275</v>
      </c>
      <c r="M16" s="284">
        <v>0.23955837933548599</v>
      </c>
      <c r="N16" s="284"/>
      <c r="O16" s="284">
        <v>5.3161129049057401</v>
      </c>
      <c r="P16" s="284">
        <v>2.4601603999583399</v>
      </c>
      <c r="Q16" s="284">
        <v>1.10613477762733</v>
      </c>
      <c r="R16" s="182"/>
    </row>
    <row r="17" spans="1:18" x14ac:dyDescent="0.2">
      <c r="A17" s="110" t="s">
        <v>329</v>
      </c>
      <c r="B17" s="110">
        <v>106505</v>
      </c>
      <c r="C17" s="110">
        <v>8723</v>
      </c>
      <c r="D17" s="110">
        <v>8642.6865313352791</v>
      </c>
      <c r="E17" s="110">
        <v>-120.38377169706</v>
      </c>
      <c r="F17" s="110">
        <v>-11.5510789488448</v>
      </c>
      <c r="G17" s="110">
        <v>11.6312821249356</v>
      </c>
      <c r="H17" s="110">
        <v>-106.52282465351399</v>
      </c>
      <c r="I17" s="110">
        <v>306.78486735718201</v>
      </c>
      <c r="J17" s="110"/>
      <c r="K17" s="284">
        <v>7.7479930519693898</v>
      </c>
      <c r="L17" s="284">
        <v>1.4703535045303</v>
      </c>
      <c r="M17" s="284">
        <v>0.14271630439885499</v>
      </c>
      <c r="N17" s="284"/>
      <c r="O17" s="284">
        <v>4.5040138960612204</v>
      </c>
      <c r="P17" s="284">
        <v>1.7642364208253098</v>
      </c>
      <c r="Q17" s="284">
        <v>0.60842213980564297</v>
      </c>
      <c r="R17" s="182"/>
    </row>
    <row r="18" spans="1:18" x14ac:dyDescent="0.2">
      <c r="A18" s="110" t="s">
        <v>330</v>
      </c>
      <c r="B18" s="110">
        <v>63673</v>
      </c>
      <c r="C18" s="110">
        <v>14548</v>
      </c>
      <c r="D18" s="110">
        <v>14017.136839331</v>
      </c>
      <c r="E18" s="110">
        <v>160.40919971000901</v>
      </c>
      <c r="F18" s="110">
        <v>-11.5510789488448</v>
      </c>
      <c r="G18" s="110">
        <v>-19.865334482033099</v>
      </c>
      <c r="H18" s="110">
        <v>39.046592110921303</v>
      </c>
      <c r="I18" s="110">
        <v>362.90142828373098</v>
      </c>
      <c r="J18" s="110"/>
      <c r="K18" s="284">
        <v>13.3604510546071</v>
      </c>
      <c r="L18" s="284">
        <v>2.5678073908878201</v>
      </c>
      <c r="M18" s="284">
        <v>0.24657233050115399</v>
      </c>
      <c r="N18" s="284"/>
      <c r="O18" s="284">
        <v>6.9511409859752193</v>
      </c>
      <c r="P18" s="284">
        <v>2.9180343316633399</v>
      </c>
      <c r="Q18" s="284">
        <v>0.94074411445981798</v>
      </c>
      <c r="R18" s="182"/>
    </row>
    <row r="19" spans="1:18" x14ac:dyDescent="0.2">
      <c r="A19" s="110" t="s">
        <v>331</v>
      </c>
      <c r="B19" s="110">
        <v>11222</v>
      </c>
      <c r="C19" s="110">
        <v>6751</v>
      </c>
      <c r="D19" s="110">
        <v>6843.6519643118399</v>
      </c>
      <c r="E19" s="110">
        <v>-83.563079419401504</v>
      </c>
      <c r="F19" s="110">
        <v>-11.5510789488448</v>
      </c>
      <c r="G19" s="110">
        <v>-26.913346780660401</v>
      </c>
      <c r="H19" s="110">
        <v>-61.886130191703998</v>
      </c>
      <c r="I19" s="110">
        <v>91.374737551631995</v>
      </c>
      <c r="J19" s="110"/>
      <c r="K19" s="284">
        <v>9.8021743004811999</v>
      </c>
      <c r="L19" s="284">
        <v>1.86241311709143</v>
      </c>
      <c r="M19" s="284">
        <v>6.2377472821244E-2</v>
      </c>
      <c r="N19" s="284"/>
      <c r="O19" s="284">
        <v>3.4753163428978802</v>
      </c>
      <c r="P19" s="284">
        <v>1.40794867225094</v>
      </c>
      <c r="Q19" s="284">
        <v>0.285154161468544</v>
      </c>
      <c r="R19" s="182"/>
    </row>
    <row r="20" spans="1:18" x14ac:dyDescent="0.2">
      <c r="A20" s="110" t="s">
        <v>332</v>
      </c>
      <c r="B20" s="110">
        <v>28811</v>
      </c>
      <c r="C20" s="110">
        <v>11227</v>
      </c>
      <c r="D20" s="110">
        <v>10992.570478937299</v>
      </c>
      <c r="E20" s="110">
        <v>23.698237747402199</v>
      </c>
      <c r="F20" s="110">
        <v>-11.5510789488448</v>
      </c>
      <c r="G20" s="110">
        <v>-12.573364939751301</v>
      </c>
      <c r="H20" s="110">
        <v>86.248365531472302</v>
      </c>
      <c r="I20" s="110">
        <v>148.73526698633501</v>
      </c>
      <c r="J20" s="110"/>
      <c r="K20" s="284">
        <v>10.7389538717851</v>
      </c>
      <c r="L20" s="284">
        <v>2.1831939189892702</v>
      </c>
      <c r="M20" s="284">
        <v>0.15271944743327201</v>
      </c>
      <c r="N20" s="284"/>
      <c r="O20" s="284">
        <v>6.0567144493422704</v>
      </c>
      <c r="P20" s="284">
        <v>2.31855888375968</v>
      </c>
      <c r="Q20" s="284">
        <v>0.62823227239595991</v>
      </c>
      <c r="R20" s="182"/>
    </row>
    <row r="21" spans="1:18" x14ac:dyDescent="0.2">
      <c r="A21" s="110" t="s">
        <v>333</v>
      </c>
      <c r="B21" s="110">
        <v>16959</v>
      </c>
      <c r="C21" s="110">
        <v>9304</v>
      </c>
      <c r="D21" s="110">
        <v>9361.0419269021695</v>
      </c>
      <c r="E21" s="110">
        <v>-137.92958077651801</v>
      </c>
      <c r="F21" s="110">
        <v>-11.5510789488448</v>
      </c>
      <c r="G21" s="110">
        <v>6.2559927879017696</v>
      </c>
      <c r="H21" s="110">
        <v>-57.905125085207501</v>
      </c>
      <c r="I21" s="110">
        <v>143.84796092784001</v>
      </c>
      <c r="J21" s="110"/>
      <c r="K21" s="284">
        <v>8.6089981720620301</v>
      </c>
      <c r="L21" s="284">
        <v>2.2524913025532198</v>
      </c>
      <c r="M21" s="284">
        <v>0.14151777817088299</v>
      </c>
      <c r="N21" s="284"/>
      <c r="O21" s="284">
        <v>4.0273601037797002</v>
      </c>
      <c r="P21" s="284">
        <v>1.98714546848281</v>
      </c>
      <c r="Q21" s="284">
        <v>0.60734713131670504</v>
      </c>
      <c r="R21" s="182"/>
    </row>
    <row r="22" spans="1:18" x14ac:dyDescent="0.2">
      <c r="A22" s="110" t="s">
        <v>334</v>
      </c>
      <c r="B22" s="110">
        <v>49537</v>
      </c>
      <c r="C22" s="110">
        <v>7671</v>
      </c>
      <c r="D22" s="110">
        <v>7471.4550129195704</v>
      </c>
      <c r="E22" s="110">
        <v>-76.342146891437395</v>
      </c>
      <c r="F22" s="110">
        <v>-11.5510789488448</v>
      </c>
      <c r="G22" s="110">
        <v>15.035455798690499</v>
      </c>
      <c r="H22" s="110">
        <v>91.890144819137802</v>
      </c>
      <c r="I22" s="110">
        <v>180.58943277924499</v>
      </c>
      <c r="J22" s="110"/>
      <c r="K22" s="284">
        <v>6.52643478611947</v>
      </c>
      <c r="L22" s="284">
        <v>1.51200113046813</v>
      </c>
      <c r="M22" s="284">
        <v>9.8915961806326599E-2</v>
      </c>
      <c r="N22" s="284"/>
      <c r="O22" s="284">
        <v>4.0313301168823301</v>
      </c>
      <c r="P22" s="284">
        <v>1.79259947110241</v>
      </c>
      <c r="Q22" s="284">
        <v>0.349233905969275</v>
      </c>
      <c r="R22" s="182"/>
    </row>
    <row r="23" spans="1:18" x14ac:dyDescent="0.2">
      <c r="A23" s="110" t="s">
        <v>335</v>
      </c>
      <c r="B23" s="110">
        <v>73990</v>
      </c>
      <c r="C23" s="110">
        <v>8490</v>
      </c>
      <c r="D23" s="110">
        <v>8380.4997710632906</v>
      </c>
      <c r="E23" s="110">
        <v>-125.093656824315</v>
      </c>
      <c r="F23" s="110">
        <v>-11.5510789488448</v>
      </c>
      <c r="G23" s="110">
        <v>25.300225607429301</v>
      </c>
      <c r="H23" s="110">
        <v>-71.344627431170395</v>
      </c>
      <c r="I23" s="110">
        <v>292.24210362026201</v>
      </c>
      <c r="J23" s="110"/>
      <c r="K23" s="284">
        <v>7.5726449520205392</v>
      </c>
      <c r="L23" s="284">
        <v>1.7137451006892801</v>
      </c>
      <c r="M23" s="284">
        <v>0.11488038924178899</v>
      </c>
      <c r="N23" s="284"/>
      <c r="O23" s="284">
        <v>4.0532504392485498</v>
      </c>
      <c r="P23" s="284">
        <v>1.6718475469658101</v>
      </c>
      <c r="Q23" s="284">
        <v>0.60548722800378407</v>
      </c>
      <c r="R23" s="182"/>
    </row>
    <row r="24" spans="1:18" x14ac:dyDescent="0.2">
      <c r="A24" s="110" t="s">
        <v>336</v>
      </c>
      <c r="B24" s="110">
        <v>83162</v>
      </c>
      <c r="C24" s="110">
        <v>9158</v>
      </c>
      <c r="D24" s="110">
        <v>9067.5705765286493</v>
      </c>
      <c r="E24" s="110">
        <v>-107.29025011905701</v>
      </c>
      <c r="F24" s="110">
        <v>-11.5510789488448</v>
      </c>
      <c r="G24" s="110">
        <v>33.930895102758399</v>
      </c>
      <c r="H24" s="110">
        <v>-71.4413594444963</v>
      </c>
      <c r="I24" s="110">
        <v>247.03471891228199</v>
      </c>
      <c r="J24" s="110"/>
      <c r="K24" s="284">
        <v>6.0219811933334899</v>
      </c>
      <c r="L24" s="284">
        <v>1.2337365623722401</v>
      </c>
      <c r="M24" s="284">
        <v>0.128664534282485</v>
      </c>
      <c r="N24" s="284"/>
      <c r="O24" s="284">
        <v>5.4003030230153204</v>
      </c>
      <c r="P24" s="284">
        <v>1.84459248214329</v>
      </c>
      <c r="Q24" s="284">
        <v>0.68059931218585401</v>
      </c>
      <c r="R24" s="182"/>
    </row>
    <row r="25" spans="1:18" x14ac:dyDescent="0.2">
      <c r="A25" s="110" t="s">
        <v>321</v>
      </c>
      <c r="B25" s="110">
        <v>975551</v>
      </c>
      <c r="C25" s="110">
        <v>8929</v>
      </c>
      <c r="D25" s="110">
        <v>8830.3495887835998</v>
      </c>
      <c r="E25" s="110">
        <v>-116.829809789188</v>
      </c>
      <c r="F25" s="110">
        <v>-11.5510789488448</v>
      </c>
      <c r="G25" s="110">
        <v>24.8270975348014</v>
      </c>
      <c r="H25" s="110">
        <v>-77.619588810876294</v>
      </c>
      <c r="I25" s="110">
        <v>280.29265812217602</v>
      </c>
      <c r="J25" s="110"/>
      <c r="K25" s="284">
        <v>6.0811787389895597</v>
      </c>
      <c r="L25" s="284">
        <v>1.08513035197545</v>
      </c>
      <c r="M25" s="284">
        <v>0.119932222918125</v>
      </c>
      <c r="N25" s="284"/>
      <c r="O25" s="284">
        <v>5.4963810195468996</v>
      </c>
      <c r="P25" s="284">
        <v>1.7341994421614</v>
      </c>
      <c r="Q25" s="284">
        <v>0.68176855951149695</v>
      </c>
      <c r="R25" s="182"/>
    </row>
    <row r="26" spans="1:18" x14ac:dyDescent="0.2">
      <c r="A26" s="110" t="s">
        <v>337</v>
      </c>
      <c r="B26" s="110">
        <v>52801</v>
      </c>
      <c r="C26" s="110">
        <v>7173</v>
      </c>
      <c r="D26" s="110">
        <v>6971.4402152921302</v>
      </c>
      <c r="E26" s="110">
        <v>-115.809211853745</v>
      </c>
      <c r="F26" s="110">
        <v>-11.5510789488448</v>
      </c>
      <c r="G26" s="110">
        <v>21.1059167052587</v>
      </c>
      <c r="H26" s="110">
        <v>88.869749321919301</v>
      </c>
      <c r="I26" s="110">
        <v>219.42120705844999</v>
      </c>
      <c r="J26" s="110"/>
      <c r="K26" s="284">
        <v>4.9089979356451607</v>
      </c>
      <c r="L26" s="284">
        <v>0.78786386621465498</v>
      </c>
      <c r="M26" s="284">
        <v>6.0604912785742704E-2</v>
      </c>
      <c r="N26" s="284"/>
      <c r="O26" s="284">
        <v>4.8900589003996107</v>
      </c>
      <c r="P26" s="284">
        <v>1.3484593094827702</v>
      </c>
      <c r="Q26" s="284">
        <v>0.50567224105604103</v>
      </c>
      <c r="R26" s="182"/>
    </row>
    <row r="27" spans="1:18" x14ac:dyDescent="0.2">
      <c r="A27" s="110" t="s">
        <v>338</v>
      </c>
      <c r="B27" s="110">
        <v>100111</v>
      </c>
      <c r="C27" s="110">
        <v>8932</v>
      </c>
      <c r="D27" s="110">
        <v>8750.7117708627793</v>
      </c>
      <c r="E27" s="110">
        <v>-88.643420321166303</v>
      </c>
      <c r="F27" s="110">
        <v>-11.5510789488448</v>
      </c>
      <c r="G27" s="110">
        <v>64.3459526180892</v>
      </c>
      <c r="H27" s="110">
        <v>54.226024721556797</v>
      </c>
      <c r="I27" s="110">
        <v>163.01115353097299</v>
      </c>
      <c r="J27" s="110"/>
      <c r="K27" s="284">
        <v>6.9213173377550898</v>
      </c>
      <c r="L27" s="284">
        <v>1.54428584271459</v>
      </c>
      <c r="M27" s="284">
        <v>0.11487249153439699</v>
      </c>
      <c r="N27" s="284"/>
      <c r="O27" s="284">
        <v>4.7866867776767803</v>
      </c>
      <c r="P27" s="284">
        <v>1.9598245946998798</v>
      </c>
      <c r="Q27" s="284">
        <v>0.53141013475042698</v>
      </c>
      <c r="R27" s="182"/>
    </row>
    <row r="28" spans="1:18" x14ac:dyDescent="0.2">
      <c r="A28" s="110" t="s">
        <v>339</v>
      </c>
      <c r="B28" s="110">
        <v>48678</v>
      </c>
      <c r="C28" s="110">
        <v>8854</v>
      </c>
      <c r="D28" s="110">
        <v>8848.7067491707203</v>
      </c>
      <c r="E28" s="110">
        <v>-125.03779609659</v>
      </c>
      <c r="F28" s="110">
        <v>-11.5510789488448</v>
      </c>
      <c r="G28" s="110">
        <v>3.0693843612164402</v>
      </c>
      <c r="H28" s="110">
        <v>-107.616566297708</v>
      </c>
      <c r="I28" s="110">
        <v>246.88830671268599</v>
      </c>
      <c r="J28" s="110"/>
      <c r="K28" s="284">
        <v>7.8947368421052602</v>
      </c>
      <c r="L28" s="284">
        <v>2.0214470602736299</v>
      </c>
      <c r="M28" s="284">
        <v>0.18694276675294799</v>
      </c>
      <c r="N28" s="284"/>
      <c r="O28" s="284">
        <v>4.1045236040921997</v>
      </c>
      <c r="P28" s="284">
        <v>1.9207855704835901</v>
      </c>
      <c r="Q28" s="284">
        <v>0.51563334565923002</v>
      </c>
      <c r="R28" s="182"/>
    </row>
    <row r="29" spans="1:18" x14ac:dyDescent="0.2">
      <c r="A29" s="110" t="s">
        <v>340</v>
      </c>
      <c r="B29" s="110">
        <v>72755</v>
      </c>
      <c r="C29" s="110">
        <v>10401</v>
      </c>
      <c r="D29" s="110">
        <v>10348.1537384321</v>
      </c>
      <c r="E29" s="110">
        <v>-128.73808198876699</v>
      </c>
      <c r="F29" s="110">
        <v>-11.5510789488448</v>
      </c>
      <c r="G29" s="110">
        <v>14.601378170773099</v>
      </c>
      <c r="H29" s="110">
        <v>-239.46676154288599</v>
      </c>
      <c r="I29" s="110">
        <v>417.939954948462</v>
      </c>
      <c r="J29" s="110"/>
      <c r="K29" s="284">
        <v>9.3491856229812402</v>
      </c>
      <c r="L29" s="284">
        <v>2.3256133599065398</v>
      </c>
      <c r="M29" s="284">
        <v>0.21029482509793102</v>
      </c>
      <c r="N29" s="284"/>
      <c r="O29" s="284">
        <v>4.2320115455982403</v>
      </c>
      <c r="P29" s="284">
        <v>2.0809566352828002</v>
      </c>
      <c r="Q29" s="284">
        <v>0.76420864545392098</v>
      </c>
      <c r="R29" s="182"/>
    </row>
    <row r="30" spans="1:18" x14ac:dyDescent="0.2">
      <c r="A30" s="110" t="s">
        <v>341</v>
      </c>
      <c r="B30" s="110">
        <v>47184</v>
      </c>
      <c r="C30" s="110">
        <v>8499</v>
      </c>
      <c r="D30" s="110">
        <v>8380.0895321414901</v>
      </c>
      <c r="E30" s="110">
        <v>-130.95356591298801</v>
      </c>
      <c r="F30" s="110">
        <v>-11.5510789488448</v>
      </c>
      <c r="G30" s="110">
        <v>20.923543777822701</v>
      </c>
      <c r="H30" s="110">
        <v>-16.1568008538556</v>
      </c>
      <c r="I30" s="110">
        <v>257.02874716342501</v>
      </c>
      <c r="J30" s="110"/>
      <c r="K30" s="284">
        <v>7.7844184469311601</v>
      </c>
      <c r="L30" s="284">
        <v>1.5874025093252</v>
      </c>
      <c r="M30" s="284">
        <v>0.11656493726687001</v>
      </c>
      <c r="N30" s="284"/>
      <c r="O30" s="284">
        <v>4.7516107154967795</v>
      </c>
      <c r="P30" s="284">
        <v>1.8268904713462202</v>
      </c>
      <c r="Q30" s="284">
        <v>0.45778229908443496</v>
      </c>
      <c r="R30" s="182"/>
    </row>
    <row r="31" spans="1:18" x14ac:dyDescent="0.2">
      <c r="A31" s="110" t="s">
        <v>342</v>
      </c>
      <c r="B31" s="110">
        <v>30195</v>
      </c>
      <c r="C31" s="110">
        <v>7342</v>
      </c>
      <c r="D31" s="110">
        <v>7301.1740472195697</v>
      </c>
      <c r="E31" s="110">
        <v>-60.716022255010103</v>
      </c>
      <c r="F31" s="110">
        <v>-11.5510789488448</v>
      </c>
      <c r="G31" s="110">
        <v>4.5475487651750397</v>
      </c>
      <c r="H31" s="110">
        <v>-5.1442028861151199</v>
      </c>
      <c r="I31" s="110">
        <v>113.81312458157799</v>
      </c>
      <c r="J31" s="110"/>
      <c r="K31" s="284">
        <v>7.5873488988243105</v>
      </c>
      <c r="L31" s="284">
        <v>1.2419274714356701</v>
      </c>
      <c r="M31" s="284">
        <v>7.6171551581387609E-2</v>
      </c>
      <c r="N31" s="284"/>
      <c r="O31" s="284">
        <v>4.3782083126345395</v>
      </c>
      <c r="P31" s="284">
        <v>1.4605067064083499</v>
      </c>
      <c r="Q31" s="284">
        <v>0.45040569630733601</v>
      </c>
      <c r="R31" s="182"/>
    </row>
    <row r="32" spans="1:18" x14ac:dyDescent="0.2">
      <c r="A32" s="110" t="s">
        <v>343</v>
      </c>
      <c r="B32" s="110">
        <v>34119</v>
      </c>
      <c r="C32" s="110">
        <v>7999</v>
      </c>
      <c r="D32" s="110">
        <v>7951.2280606198901</v>
      </c>
      <c r="E32" s="110">
        <v>-28.010581276598</v>
      </c>
      <c r="F32" s="110">
        <v>-11.5510789488448</v>
      </c>
      <c r="G32" s="110">
        <v>-11.9824233585142</v>
      </c>
      <c r="H32" s="110">
        <v>-105.04838614383701</v>
      </c>
      <c r="I32" s="110">
        <v>204.470308848673</v>
      </c>
      <c r="J32" s="110"/>
      <c r="K32" s="284">
        <v>7.9515812303994808</v>
      </c>
      <c r="L32" s="284">
        <v>1.73803452621706</v>
      </c>
      <c r="M32" s="284">
        <v>0.10844397549752301</v>
      </c>
      <c r="N32" s="284"/>
      <c r="O32" s="284">
        <v>3.8570884258037998</v>
      </c>
      <c r="P32" s="284">
        <v>1.7321726897036802</v>
      </c>
      <c r="Q32" s="284">
        <v>0.46015416630030204</v>
      </c>
      <c r="R32" s="182"/>
    </row>
    <row r="33" spans="1:18" x14ac:dyDescent="0.2">
      <c r="A33" s="110" t="s">
        <v>344</v>
      </c>
      <c r="B33" s="110">
        <v>11886</v>
      </c>
      <c r="C33" s="110">
        <v>10083</v>
      </c>
      <c r="D33" s="110">
        <v>9992.5916111468505</v>
      </c>
      <c r="E33" s="110">
        <v>-0.38541941948061698</v>
      </c>
      <c r="F33" s="110">
        <v>-11.5510789488448</v>
      </c>
      <c r="G33" s="110">
        <v>-18.178849876668899</v>
      </c>
      <c r="H33" s="110">
        <v>-210.82827253190399</v>
      </c>
      <c r="I33" s="110">
        <v>331.41769212188098</v>
      </c>
      <c r="J33" s="110"/>
      <c r="K33" s="284">
        <v>12.0730270906949</v>
      </c>
      <c r="L33" s="284">
        <v>1.6321723035503999</v>
      </c>
      <c r="M33" s="284">
        <v>0.17667844522968199</v>
      </c>
      <c r="N33" s="284"/>
      <c r="O33" s="284">
        <v>5.34241965337372</v>
      </c>
      <c r="P33" s="284">
        <v>1.8761568231532899</v>
      </c>
      <c r="Q33" s="284">
        <v>0.68988726232542497</v>
      </c>
      <c r="R33" s="182"/>
    </row>
    <row r="34" spans="1:18" x14ac:dyDescent="0.2">
      <c r="A34" s="110" t="s">
        <v>345</v>
      </c>
      <c r="B34" s="110">
        <v>45566</v>
      </c>
      <c r="C34" s="110">
        <v>7906</v>
      </c>
      <c r="D34" s="110">
        <v>7752.5325224825401</v>
      </c>
      <c r="E34" s="110">
        <v>76.588658461963107</v>
      </c>
      <c r="F34" s="110">
        <v>-11.5510789488448</v>
      </c>
      <c r="G34" s="110">
        <v>-14.1567247142941</v>
      </c>
      <c r="H34" s="110">
        <v>-87.245227538494404</v>
      </c>
      <c r="I34" s="110">
        <v>189.869715495516</v>
      </c>
      <c r="J34" s="110"/>
      <c r="K34" s="284">
        <v>9.1822850370890592</v>
      </c>
      <c r="L34" s="284">
        <v>1.4199183601808401</v>
      </c>
      <c r="M34" s="284">
        <v>8.9979370583329707E-2</v>
      </c>
      <c r="N34" s="284"/>
      <c r="O34" s="284">
        <v>4.6372295132335495</v>
      </c>
      <c r="P34" s="284">
        <v>1.5515954878637601</v>
      </c>
      <c r="Q34" s="284">
        <v>0.42575604617477897</v>
      </c>
      <c r="R34" s="182"/>
    </row>
    <row r="35" spans="1:18" x14ac:dyDescent="0.2">
      <c r="A35" s="110" t="s">
        <v>346</v>
      </c>
      <c r="B35" s="110">
        <v>46644</v>
      </c>
      <c r="C35" s="110">
        <v>8811</v>
      </c>
      <c r="D35" s="110">
        <v>8727.3015158583694</v>
      </c>
      <c r="E35" s="110">
        <v>-61.350001020960399</v>
      </c>
      <c r="F35" s="110">
        <v>-11.5510789488448</v>
      </c>
      <c r="G35" s="110">
        <v>-9.4808214529006598</v>
      </c>
      <c r="H35" s="110">
        <v>-67.826231531570002</v>
      </c>
      <c r="I35" s="110">
        <v>233.663699026106</v>
      </c>
      <c r="J35" s="110"/>
      <c r="K35" s="284">
        <v>9.6732698739387697</v>
      </c>
      <c r="L35" s="284">
        <v>1.8373209844781702</v>
      </c>
      <c r="M35" s="284">
        <v>0.16079238487265202</v>
      </c>
      <c r="N35" s="284"/>
      <c r="O35" s="284">
        <v>4.47860389331961</v>
      </c>
      <c r="P35" s="284">
        <v>1.7601406397393</v>
      </c>
      <c r="Q35" s="284">
        <v>0.51024783466254997</v>
      </c>
      <c r="R35" s="182"/>
    </row>
    <row r="36" spans="1:18" ht="14.25" customHeight="1" x14ac:dyDescent="0.2">
      <c r="A36" s="18" t="s">
        <v>347</v>
      </c>
      <c r="B36" s="110"/>
      <c r="C36" s="110"/>
      <c r="D36" s="110"/>
      <c r="E36" s="110"/>
      <c r="F36" s="110"/>
      <c r="G36" s="110"/>
      <c r="H36" s="110"/>
      <c r="I36" s="110"/>
      <c r="J36" s="110"/>
      <c r="K36" s="284"/>
      <c r="L36" s="284"/>
      <c r="M36" s="284"/>
      <c r="N36" s="284"/>
      <c r="O36" s="284"/>
      <c r="P36" s="284"/>
      <c r="Q36" s="284"/>
      <c r="R36" s="182"/>
    </row>
    <row r="37" spans="1:18" x14ac:dyDescent="0.2">
      <c r="A37" s="110" t="s">
        <v>348</v>
      </c>
      <c r="B37" s="110">
        <v>46240</v>
      </c>
      <c r="C37" s="110">
        <v>10791</v>
      </c>
      <c r="D37" s="110">
        <v>10843.9107197583</v>
      </c>
      <c r="E37" s="110">
        <v>47.242655836594203</v>
      </c>
      <c r="F37" s="110">
        <v>-11.5510789488448</v>
      </c>
      <c r="G37" s="110">
        <v>-19.186450878661301</v>
      </c>
      <c r="H37" s="110">
        <v>-2.0717270119634499</v>
      </c>
      <c r="I37" s="110">
        <v>-67.684389558515605</v>
      </c>
      <c r="J37" s="110"/>
      <c r="K37" s="284">
        <v>10.413062283737</v>
      </c>
      <c r="L37" s="284">
        <v>2.1128892733564002</v>
      </c>
      <c r="M37" s="284">
        <v>0.179498269896194</v>
      </c>
      <c r="N37" s="284"/>
      <c r="O37" s="284">
        <v>4.8875432525951599</v>
      </c>
      <c r="P37" s="284">
        <v>2.2880622837370201</v>
      </c>
      <c r="Q37" s="284">
        <v>0.75475778546712802</v>
      </c>
      <c r="R37" s="182"/>
    </row>
    <row r="38" spans="1:18" x14ac:dyDescent="0.2">
      <c r="A38" s="110" t="s">
        <v>349</v>
      </c>
      <c r="B38" s="110">
        <v>14101</v>
      </c>
      <c r="C38" s="110">
        <v>13585</v>
      </c>
      <c r="D38" s="110">
        <v>13228.922887181099</v>
      </c>
      <c r="E38" s="110">
        <v>390.86706491347798</v>
      </c>
      <c r="F38" s="110">
        <v>-11.5510789488448</v>
      </c>
      <c r="G38" s="110">
        <v>-27.019858268379</v>
      </c>
      <c r="H38" s="110">
        <v>105.157564835709</v>
      </c>
      <c r="I38" s="110">
        <v>-101.121715596285</v>
      </c>
      <c r="J38" s="110"/>
      <c r="K38" s="284">
        <v>12.048790865896001</v>
      </c>
      <c r="L38" s="284">
        <v>2.5175519466704497</v>
      </c>
      <c r="M38" s="284">
        <v>0.26239273810368102</v>
      </c>
      <c r="N38" s="284"/>
      <c r="O38" s="284">
        <v>6.0846748457556199</v>
      </c>
      <c r="P38" s="284">
        <v>2.8295865541451</v>
      </c>
      <c r="Q38" s="284">
        <v>0.89355364867739895</v>
      </c>
      <c r="R38" s="182"/>
    </row>
    <row r="39" spans="1:18" x14ac:dyDescent="0.2">
      <c r="A39" s="110" t="s">
        <v>350</v>
      </c>
      <c r="B39" s="110">
        <v>22019</v>
      </c>
      <c r="C39" s="110">
        <v>7513</v>
      </c>
      <c r="D39" s="110">
        <v>7574.58521886581</v>
      </c>
      <c r="E39" s="110">
        <v>-66.799968706271898</v>
      </c>
      <c r="F39" s="110">
        <v>-11.5510789488448</v>
      </c>
      <c r="G39" s="110">
        <v>-16.724496988152101</v>
      </c>
      <c r="H39" s="110">
        <v>25.346242955820902</v>
      </c>
      <c r="I39" s="110">
        <v>8.1861430994778708</v>
      </c>
      <c r="J39" s="110"/>
      <c r="K39" s="284">
        <v>9.8142513283981998</v>
      </c>
      <c r="L39" s="284">
        <v>1.5895363095508399</v>
      </c>
      <c r="M39" s="284">
        <v>0.11353830782506</v>
      </c>
      <c r="N39" s="284"/>
      <c r="O39" s="284">
        <v>4.1555020663972</v>
      </c>
      <c r="P39" s="284">
        <v>1.5804532449248399</v>
      </c>
      <c r="Q39" s="284">
        <v>0.35878105272719002</v>
      </c>
      <c r="R39" s="182"/>
    </row>
    <row r="40" spans="1:18" x14ac:dyDescent="0.2">
      <c r="A40" s="110" t="s">
        <v>351</v>
      </c>
      <c r="B40" s="110">
        <v>19106</v>
      </c>
      <c r="C40" s="110">
        <v>6074</v>
      </c>
      <c r="D40" s="110">
        <v>6187.2691162988704</v>
      </c>
      <c r="E40" s="110">
        <v>-16.710513784002998</v>
      </c>
      <c r="F40" s="110">
        <v>-11.5510789488448</v>
      </c>
      <c r="G40" s="110">
        <v>-27.772655845118202</v>
      </c>
      <c r="H40" s="110">
        <v>-81.630338961381696</v>
      </c>
      <c r="I40" s="110">
        <v>24.7183586593268</v>
      </c>
      <c r="J40" s="110"/>
      <c r="K40" s="284">
        <v>7.9085104155762602</v>
      </c>
      <c r="L40" s="284">
        <v>1.1567047000942099</v>
      </c>
      <c r="M40" s="284">
        <v>9.4211242541609994E-2</v>
      </c>
      <c r="N40" s="284"/>
      <c r="O40" s="284">
        <v>3.0304616350884501</v>
      </c>
      <c r="P40" s="284">
        <v>1.26138385847378</v>
      </c>
      <c r="Q40" s="284">
        <v>0.38207892808541799</v>
      </c>
      <c r="R40" s="182"/>
    </row>
    <row r="41" spans="1:18" x14ac:dyDescent="0.2">
      <c r="A41" s="110" t="s">
        <v>352</v>
      </c>
      <c r="B41" s="110">
        <v>21327</v>
      </c>
      <c r="C41" s="110">
        <v>13285</v>
      </c>
      <c r="D41" s="110">
        <v>13259.4963959456</v>
      </c>
      <c r="E41" s="110">
        <v>202.15818496000799</v>
      </c>
      <c r="F41" s="110">
        <v>-11.5510789488448</v>
      </c>
      <c r="G41" s="110">
        <v>-29.0431793296178</v>
      </c>
      <c r="H41" s="110">
        <v>-35.4241267466127</v>
      </c>
      <c r="I41" s="110">
        <v>-101.121715596285</v>
      </c>
      <c r="J41" s="110"/>
      <c r="K41" s="284">
        <v>11.450274300182899</v>
      </c>
      <c r="L41" s="284">
        <v>2.4522905237492401</v>
      </c>
      <c r="M41" s="284">
        <v>0.276644628874197</v>
      </c>
      <c r="N41" s="284"/>
      <c r="O41" s="284">
        <v>6.0299151310545298</v>
      </c>
      <c r="P41" s="284">
        <v>2.70080180053453</v>
      </c>
      <c r="Q41" s="284">
        <v>0.9940451071411831</v>
      </c>
      <c r="R41" s="182"/>
    </row>
    <row r="42" spans="1:18" x14ac:dyDescent="0.2">
      <c r="A42" s="110" t="s">
        <v>347</v>
      </c>
      <c r="B42" s="110">
        <v>233839</v>
      </c>
      <c r="C42" s="110">
        <v>8765</v>
      </c>
      <c r="D42" s="110">
        <v>8978.4925897393496</v>
      </c>
      <c r="E42" s="110">
        <v>-46.074321725010499</v>
      </c>
      <c r="F42" s="110">
        <v>-11.5510789488448</v>
      </c>
      <c r="G42" s="110">
        <v>3.97287180475865</v>
      </c>
      <c r="H42" s="110">
        <v>-146.21160874313401</v>
      </c>
      <c r="I42" s="110">
        <v>-14.0347717320243</v>
      </c>
      <c r="J42" s="110"/>
      <c r="K42" s="284">
        <v>8.04057492548292</v>
      </c>
      <c r="L42" s="284">
        <v>1.49590102591954</v>
      </c>
      <c r="M42" s="284">
        <v>0.15138621017024501</v>
      </c>
      <c r="N42" s="284"/>
      <c r="O42" s="284">
        <v>4.6553397850657898</v>
      </c>
      <c r="P42" s="284">
        <v>1.80893691813598</v>
      </c>
      <c r="Q42" s="284">
        <v>0.65130281946125301</v>
      </c>
      <c r="R42" s="182"/>
    </row>
    <row r="43" spans="1:18" x14ac:dyDescent="0.2">
      <c r="A43" s="110" t="s">
        <v>353</v>
      </c>
      <c r="B43" s="110">
        <v>9511</v>
      </c>
      <c r="C43" s="110">
        <v>12429</v>
      </c>
      <c r="D43" s="110">
        <v>12607.679006032</v>
      </c>
      <c r="E43" s="110">
        <v>-1.9076960595721599</v>
      </c>
      <c r="F43" s="110">
        <v>-11.5510789488448</v>
      </c>
      <c r="G43" s="110">
        <v>-28.116755584471299</v>
      </c>
      <c r="H43" s="110">
        <v>-35.8912814641957</v>
      </c>
      <c r="I43" s="110">
        <v>-101.121715596285</v>
      </c>
      <c r="J43" s="110"/>
      <c r="K43" s="284">
        <v>12.711597098096899</v>
      </c>
      <c r="L43" s="284">
        <v>2.2920828514351803</v>
      </c>
      <c r="M43" s="284">
        <v>0.17874040584586298</v>
      </c>
      <c r="N43" s="284"/>
      <c r="O43" s="284">
        <v>5.6986647040269203</v>
      </c>
      <c r="P43" s="284">
        <v>2.5969929555251801</v>
      </c>
      <c r="Q43" s="284">
        <v>0.93575859531069305</v>
      </c>
      <c r="R43" s="182"/>
    </row>
    <row r="44" spans="1:18" x14ac:dyDescent="0.2">
      <c r="A44" s="110" t="s">
        <v>354</v>
      </c>
      <c r="B44" s="110">
        <v>22251</v>
      </c>
      <c r="C44" s="110">
        <v>14492</v>
      </c>
      <c r="D44" s="110">
        <v>14498.118819994899</v>
      </c>
      <c r="E44" s="110">
        <v>254.33091909154501</v>
      </c>
      <c r="F44" s="110">
        <v>-11.5510789488448</v>
      </c>
      <c r="G44" s="110">
        <v>-31.2755438045841</v>
      </c>
      <c r="H44" s="110">
        <v>-116.447807107618</v>
      </c>
      <c r="I44" s="110">
        <v>-101.121715596285</v>
      </c>
      <c r="J44" s="110"/>
      <c r="K44" s="284">
        <v>13.931958114242098</v>
      </c>
      <c r="L44" s="284">
        <v>2.6560604017797003</v>
      </c>
      <c r="M44" s="284">
        <v>0.26515662217428398</v>
      </c>
      <c r="N44" s="284"/>
      <c r="O44" s="284">
        <v>6.6918340748730403</v>
      </c>
      <c r="P44" s="284">
        <v>3.0245831648015802</v>
      </c>
      <c r="Q44" s="284">
        <v>1.0246730484023201</v>
      </c>
      <c r="R44" s="182"/>
    </row>
    <row r="45" spans="1:18" ht="14.25" customHeight="1" x14ac:dyDescent="0.2">
      <c r="A45" s="18" t="s">
        <v>355</v>
      </c>
      <c r="B45" s="110"/>
      <c r="C45" s="110"/>
      <c r="D45" s="110"/>
      <c r="E45" s="110"/>
      <c r="F45" s="110"/>
      <c r="G45" s="110"/>
      <c r="H45" s="110"/>
      <c r="I45" s="110"/>
      <c r="J45" s="110"/>
      <c r="K45" s="284"/>
      <c r="L45" s="284"/>
      <c r="M45" s="284"/>
      <c r="N45" s="284"/>
      <c r="O45" s="284"/>
      <c r="P45" s="284"/>
      <c r="Q45" s="284"/>
      <c r="R45" s="182"/>
    </row>
    <row r="46" spans="1:18" x14ac:dyDescent="0.2">
      <c r="A46" s="110" t="s">
        <v>356</v>
      </c>
      <c r="B46" s="110">
        <v>106975</v>
      </c>
      <c r="C46" s="110">
        <v>10829</v>
      </c>
      <c r="D46" s="110">
        <v>10887.4443105022</v>
      </c>
      <c r="E46" s="110">
        <v>-60.355848397178903</v>
      </c>
      <c r="F46" s="110">
        <v>-11.5510789488448</v>
      </c>
      <c r="G46" s="110">
        <v>7.4932311888634002</v>
      </c>
      <c r="H46" s="110">
        <v>106.592557710121</v>
      </c>
      <c r="I46" s="110">
        <v>-101.121715596285</v>
      </c>
      <c r="J46" s="110"/>
      <c r="K46" s="284">
        <v>9.4255667211965406</v>
      </c>
      <c r="L46" s="284">
        <v>1.9584014956765601</v>
      </c>
      <c r="M46" s="284">
        <v>0.156111240944146</v>
      </c>
      <c r="N46" s="284"/>
      <c r="O46" s="284">
        <v>5.2675858845524699</v>
      </c>
      <c r="P46" s="284">
        <v>2.2472540313157303</v>
      </c>
      <c r="Q46" s="284">
        <v>0.80673054451974802</v>
      </c>
      <c r="R46" s="182"/>
    </row>
    <row r="47" spans="1:18" x14ac:dyDescent="0.2">
      <c r="A47" s="110" t="s">
        <v>357</v>
      </c>
      <c r="B47" s="110">
        <v>16431</v>
      </c>
      <c r="C47" s="110">
        <v>14575</v>
      </c>
      <c r="D47" s="110">
        <v>14424.775388025</v>
      </c>
      <c r="E47" s="110">
        <v>149.189026238292</v>
      </c>
      <c r="F47" s="110">
        <v>-11.5510789488448</v>
      </c>
      <c r="G47" s="110">
        <v>-1.99015947115539</v>
      </c>
      <c r="H47" s="110">
        <v>115.730255084055</v>
      </c>
      <c r="I47" s="110">
        <v>-101.121715596285</v>
      </c>
      <c r="J47" s="110"/>
      <c r="K47" s="284">
        <v>13.742316353234699</v>
      </c>
      <c r="L47" s="284">
        <v>2.8056722049783898</v>
      </c>
      <c r="M47" s="284">
        <v>0.176495648469357</v>
      </c>
      <c r="N47" s="284"/>
      <c r="O47" s="284">
        <v>7.2119773598685404</v>
      </c>
      <c r="P47" s="284">
        <v>3.04302842188546</v>
      </c>
      <c r="Q47" s="284">
        <v>0.94942486762826395</v>
      </c>
      <c r="R47" s="182"/>
    </row>
    <row r="48" spans="1:18" x14ac:dyDescent="0.2">
      <c r="A48" s="110" t="s">
        <v>358</v>
      </c>
      <c r="B48" s="110">
        <v>11421</v>
      </c>
      <c r="C48" s="110">
        <v>11066</v>
      </c>
      <c r="D48" s="110">
        <v>10945.1669615547</v>
      </c>
      <c r="E48" s="110">
        <v>261.10881342663498</v>
      </c>
      <c r="F48" s="110">
        <v>-11.5510789488448</v>
      </c>
      <c r="G48" s="110">
        <v>-17.9473646929513</v>
      </c>
      <c r="H48" s="110">
        <v>-10.1019427429468</v>
      </c>
      <c r="I48" s="110">
        <v>-101.121715596285</v>
      </c>
      <c r="J48" s="110"/>
      <c r="K48" s="284">
        <v>12.4595044216794</v>
      </c>
      <c r="L48" s="284">
        <v>1.9963225636984501</v>
      </c>
      <c r="M48" s="284">
        <v>0.192627615795465</v>
      </c>
      <c r="N48" s="284"/>
      <c r="O48" s="284">
        <v>6.0852814989930799</v>
      </c>
      <c r="P48" s="284">
        <v>2.3027755888276</v>
      </c>
      <c r="Q48" s="284">
        <v>0.58663864810436894</v>
      </c>
      <c r="R48" s="182"/>
    </row>
    <row r="49" spans="1:18" x14ac:dyDescent="0.2">
      <c r="A49" s="110" t="s">
        <v>359</v>
      </c>
      <c r="B49" s="110">
        <v>34765</v>
      </c>
      <c r="C49" s="110">
        <v>12990</v>
      </c>
      <c r="D49" s="110">
        <v>13072.4050929777</v>
      </c>
      <c r="E49" s="110">
        <v>38.5238145112681</v>
      </c>
      <c r="F49" s="110">
        <v>-11.5510789488448</v>
      </c>
      <c r="G49" s="110">
        <v>-7.5354530771709198</v>
      </c>
      <c r="H49" s="110">
        <v>-0.440610292350755</v>
      </c>
      <c r="I49" s="110">
        <v>-101.121715596285</v>
      </c>
      <c r="J49" s="110"/>
      <c r="K49" s="284">
        <v>11.0484682870703</v>
      </c>
      <c r="L49" s="284">
        <v>2.24363584064433</v>
      </c>
      <c r="M49" s="284">
        <v>0.23586940888825</v>
      </c>
      <c r="N49" s="284"/>
      <c r="O49" s="284">
        <v>5.8161944484395196</v>
      </c>
      <c r="P49" s="284">
        <v>2.64058679706601</v>
      </c>
      <c r="Q49" s="284">
        <v>1.06428879620308</v>
      </c>
      <c r="R49" s="182"/>
    </row>
    <row r="50" spans="1:18" x14ac:dyDescent="0.2">
      <c r="A50" s="110" t="s">
        <v>360</v>
      </c>
      <c r="B50" s="110">
        <v>57071</v>
      </c>
      <c r="C50" s="110">
        <v>12925</v>
      </c>
      <c r="D50" s="110">
        <v>13131.998702712301</v>
      </c>
      <c r="E50" s="110">
        <v>28.191037017329599</v>
      </c>
      <c r="F50" s="110">
        <v>-11.5510789488448</v>
      </c>
      <c r="G50" s="110">
        <v>-11.424458158893099</v>
      </c>
      <c r="H50" s="110">
        <v>-110.61705158922901</v>
      </c>
      <c r="I50" s="110">
        <v>-101.121715596285</v>
      </c>
      <c r="J50" s="110"/>
      <c r="K50" s="284">
        <v>11.4576580049412</v>
      </c>
      <c r="L50" s="284">
        <v>2.6107830596975701</v>
      </c>
      <c r="M50" s="284">
        <v>0.23654745842897401</v>
      </c>
      <c r="N50" s="284"/>
      <c r="O50" s="284">
        <v>5.7875278162289101</v>
      </c>
      <c r="P50" s="284">
        <v>2.7737379755042002</v>
      </c>
      <c r="Q50" s="284">
        <v>0.94093322352858699</v>
      </c>
      <c r="R50" s="182"/>
    </row>
    <row r="51" spans="1:18" x14ac:dyDescent="0.2">
      <c r="A51" s="110" t="s">
        <v>361</v>
      </c>
      <c r="B51" s="110">
        <v>11995</v>
      </c>
      <c r="C51" s="110">
        <v>15688</v>
      </c>
      <c r="D51" s="110">
        <v>15633.173174424701</v>
      </c>
      <c r="E51" s="110">
        <v>-96.311833939798902</v>
      </c>
      <c r="F51" s="110">
        <v>-11.5510789488448</v>
      </c>
      <c r="G51" s="110">
        <v>8.6390864747909397</v>
      </c>
      <c r="H51" s="110">
        <v>254.993011149951</v>
      </c>
      <c r="I51" s="110">
        <v>-101.121715596285</v>
      </c>
      <c r="J51" s="110"/>
      <c r="K51" s="284">
        <v>12.988745310546099</v>
      </c>
      <c r="L51" s="284">
        <v>2.87619841600667</v>
      </c>
      <c r="M51" s="284">
        <v>0.21675698207586502</v>
      </c>
      <c r="N51" s="284"/>
      <c r="O51" s="284">
        <v>7.0696123384743599</v>
      </c>
      <c r="P51" s="284">
        <v>3.48478532721967</v>
      </c>
      <c r="Q51" s="284">
        <v>1.1004585243851599</v>
      </c>
      <c r="R51" s="182"/>
    </row>
    <row r="52" spans="1:18" x14ac:dyDescent="0.2">
      <c r="A52" s="110" t="s">
        <v>362</v>
      </c>
      <c r="B52" s="110">
        <v>37290</v>
      </c>
      <c r="C52" s="110">
        <v>10937</v>
      </c>
      <c r="D52" s="110">
        <v>11004.082227680599</v>
      </c>
      <c r="E52" s="110">
        <v>69.939557776021601</v>
      </c>
      <c r="F52" s="110">
        <v>-11.5510789488448</v>
      </c>
      <c r="G52" s="110">
        <v>-18.210889857029301</v>
      </c>
      <c r="H52" s="110">
        <v>-8.3142251508301701</v>
      </c>
      <c r="I52" s="110">
        <v>-99.009424574126896</v>
      </c>
      <c r="J52" s="110"/>
      <c r="K52" s="284">
        <v>11.9227674979887</v>
      </c>
      <c r="L52" s="284">
        <v>2.1668007508715501</v>
      </c>
      <c r="M52" s="284">
        <v>0.163582729954411</v>
      </c>
      <c r="N52" s="284"/>
      <c r="O52" s="284">
        <v>5.3150978814695593</v>
      </c>
      <c r="P52" s="284">
        <v>2.3008849557522097</v>
      </c>
      <c r="Q52" s="284">
        <v>0.69991954947707202</v>
      </c>
      <c r="R52" s="182"/>
    </row>
    <row r="53" spans="1:18" x14ac:dyDescent="0.2">
      <c r="A53" s="110" t="s">
        <v>363</v>
      </c>
      <c r="B53" s="110">
        <v>14309</v>
      </c>
      <c r="C53" s="110">
        <v>10111</v>
      </c>
      <c r="D53" s="110">
        <v>10272.009929882501</v>
      </c>
      <c r="E53" s="110">
        <v>-34.310994019966202</v>
      </c>
      <c r="F53" s="110">
        <v>-11.5510789488448</v>
      </c>
      <c r="G53" s="110">
        <v>-20.828711099559399</v>
      </c>
      <c r="H53" s="110">
        <v>-51.525966845726899</v>
      </c>
      <c r="I53" s="110">
        <v>-43.2610460852488</v>
      </c>
      <c r="J53" s="110"/>
      <c r="K53" s="284">
        <v>14.1938640016773</v>
      </c>
      <c r="L53" s="284">
        <v>2.1734572646586101</v>
      </c>
      <c r="M53" s="284">
        <v>0.15374938849674999</v>
      </c>
      <c r="N53" s="284"/>
      <c r="O53" s="284">
        <v>5.3323083374100202</v>
      </c>
      <c r="P53" s="284">
        <v>2.0756167447061302</v>
      </c>
      <c r="Q53" s="284">
        <v>0.53113425117059199</v>
      </c>
      <c r="R53" s="182"/>
    </row>
    <row r="54" spans="1:18" x14ac:dyDescent="0.2">
      <c r="A54" s="110" t="s">
        <v>364</v>
      </c>
      <c r="B54" s="110">
        <v>9144</v>
      </c>
      <c r="C54" s="110">
        <v>12662</v>
      </c>
      <c r="D54" s="110">
        <v>12111.8393307603</v>
      </c>
      <c r="E54" s="110">
        <v>236.79470669146201</v>
      </c>
      <c r="F54" s="110">
        <v>-11.5510789488448</v>
      </c>
      <c r="G54" s="110">
        <v>-14.805908469536099</v>
      </c>
      <c r="H54" s="110">
        <v>440.47773023313499</v>
      </c>
      <c r="I54" s="110">
        <v>-101.121715596285</v>
      </c>
      <c r="J54" s="110"/>
      <c r="K54" s="284">
        <v>14.085739282589699</v>
      </c>
      <c r="L54" s="284">
        <v>2.5371828521434803</v>
      </c>
      <c r="M54" s="284">
        <v>0.196850393700787</v>
      </c>
      <c r="N54" s="284"/>
      <c r="O54" s="284">
        <v>6.18985126859143</v>
      </c>
      <c r="P54" s="284">
        <v>2.41688538932633</v>
      </c>
      <c r="Q54" s="284">
        <v>0.721784776902887</v>
      </c>
      <c r="R54" s="182"/>
    </row>
    <row r="55" spans="1:18" ht="14.25" customHeight="1" x14ac:dyDescent="0.2">
      <c r="A55" s="18" t="s">
        <v>365</v>
      </c>
      <c r="B55" s="110"/>
      <c r="C55" s="110"/>
      <c r="D55" s="110"/>
      <c r="E55" s="110"/>
      <c r="F55" s="110"/>
      <c r="G55" s="110"/>
      <c r="H55" s="110"/>
      <c r="I55" s="110"/>
      <c r="J55" s="110"/>
      <c r="K55" s="284"/>
      <c r="L55" s="284"/>
      <c r="M55" s="284"/>
      <c r="N55" s="284"/>
      <c r="O55" s="284"/>
      <c r="P55" s="284"/>
      <c r="Q55" s="284"/>
      <c r="R55" s="182"/>
    </row>
    <row r="56" spans="1:18" x14ac:dyDescent="0.2">
      <c r="A56" s="110" t="s">
        <v>366</v>
      </c>
      <c r="B56" s="110">
        <v>5441</v>
      </c>
      <c r="C56" s="110">
        <v>13551</v>
      </c>
      <c r="D56" s="110">
        <v>13471.871998894499</v>
      </c>
      <c r="E56" s="110">
        <v>341.45220131366602</v>
      </c>
      <c r="F56" s="110">
        <v>-11.5510789488448</v>
      </c>
      <c r="G56" s="110">
        <v>-26.274893357572001</v>
      </c>
      <c r="H56" s="110">
        <v>-123.213424608523</v>
      </c>
      <c r="I56" s="110">
        <v>-101.121715596285</v>
      </c>
      <c r="J56" s="110"/>
      <c r="K56" s="284">
        <v>13.949641609998201</v>
      </c>
      <c r="L56" s="284">
        <v>2.57305642345157</v>
      </c>
      <c r="M56" s="284">
        <v>0.23892666789193201</v>
      </c>
      <c r="N56" s="284"/>
      <c r="O56" s="284">
        <v>6.6348097776144099</v>
      </c>
      <c r="P56" s="284">
        <v>2.6465723212644701</v>
      </c>
      <c r="Q56" s="284">
        <v>0.93732769711450092</v>
      </c>
      <c r="R56" s="182"/>
    </row>
    <row r="57" spans="1:18" x14ac:dyDescent="0.2">
      <c r="A57" s="110" t="s">
        <v>367</v>
      </c>
      <c r="B57" s="110">
        <v>21765</v>
      </c>
      <c r="C57" s="110">
        <v>13421</v>
      </c>
      <c r="D57" s="110">
        <v>13341.416229274</v>
      </c>
      <c r="E57" s="110">
        <v>139.36456852608299</v>
      </c>
      <c r="F57" s="110">
        <v>-11.5510789488448</v>
      </c>
      <c r="G57" s="110">
        <v>-15.9908405329437</v>
      </c>
      <c r="H57" s="110">
        <v>68.544929752668907</v>
      </c>
      <c r="I57" s="110">
        <v>-101.121715596285</v>
      </c>
      <c r="J57" s="110"/>
      <c r="K57" s="284">
        <v>12.7819894325752</v>
      </c>
      <c r="L57" s="284">
        <v>2.5178038134619802</v>
      </c>
      <c r="M57" s="284">
        <v>0.22053756030323898</v>
      </c>
      <c r="N57" s="284"/>
      <c r="O57" s="284">
        <v>5.5456007351252001</v>
      </c>
      <c r="P57" s="284">
        <v>2.9129336090052802</v>
      </c>
      <c r="Q57" s="284">
        <v>0.95566276131403594</v>
      </c>
      <c r="R57" s="182"/>
    </row>
    <row r="58" spans="1:18" x14ac:dyDescent="0.2">
      <c r="A58" s="110" t="s">
        <v>368</v>
      </c>
      <c r="B58" s="110">
        <v>9991</v>
      </c>
      <c r="C58" s="110">
        <v>14977</v>
      </c>
      <c r="D58" s="110">
        <v>14710.664962365699</v>
      </c>
      <c r="E58" s="110">
        <v>391.91752774056198</v>
      </c>
      <c r="F58" s="110">
        <v>-11.5510789488448</v>
      </c>
      <c r="G58" s="110">
        <v>-26.581526516915901</v>
      </c>
      <c r="H58" s="110">
        <v>13.5595165156088</v>
      </c>
      <c r="I58" s="110">
        <v>-101.121715596285</v>
      </c>
      <c r="J58" s="110"/>
      <c r="K58" s="284">
        <v>13.9025122610349</v>
      </c>
      <c r="L58" s="284">
        <v>2.7024321889700698</v>
      </c>
      <c r="M58" s="284">
        <v>0.25022520268241399</v>
      </c>
      <c r="N58" s="284"/>
      <c r="O58" s="284">
        <v>6.0554499049144201</v>
      </c>
      <c r="P58" s="284">
        <v>3.2028825943349002</v>
      </c>
      <c r="Q58" s="284">
        <v>1.0809728755880301</v>
      </c>
      <c r="R58" s="182"/>
    </row>
    <row r="59" spans="1:18" x14ac:dyDescent="0.2">
      <c r="A59" s="110" t="s">
        <v>369</v>
      </c>
      <c r="B59" s="110">
        <v>164616</v>
      </c>
      <c r="C59" s="110">
        <v>9642</v>
      </c>
      <c r="D59" s="110">
        <v>9908.3104979118307</v>
      </c>
      <c r="E59" s="110">
        <v>-62.799347445001402</v>
      </c>
      <c r="F59" s="110">
        <v>-11.5510789488448</v>
      </c>
      <c r="G59" s="110">
        <v>-11.9914464056051</v>
      </c>
      <c r="H59" s="110">
        <v>-122.878592555293</v>
      </c>
      <c r="I59" s="110">
        <v>-56.990632869079299</v>
      </c>
      <c r="J59" s="110"/>
      <c r="K59" s="284">
        <v>8.3466977693541313</v>
      </c>
      <c r="L59" s="284">
        <v>1.9961607620158399</v>
      </c>
      <c r="M59" s="284">
        <v>0.20775623268698101</v>
      </c>
      <c r="N59" s="284"/>
      <c r="O59" s="284">
        <v>4.0609661272294302</v>
      </c>
      <c r="P59" s="284">
        <v>2.0204597365991201</v>
      </c>
      <c r="Q59" s="284">
        <v>0.77270739174806802</v>
      </c>
      <c r="R59" s="182"/>
    </row>
    <row r="60" spans="1:18" x14ac:dyDescent="0.2">
      <c r="A60" s="110" t="s">
        <v>370</v>
      </c>
      <c r="B60" s="110">
        <v>27960</v>
      </c>
      <c r="C60" s="110">
        <v>11542</v>
      </c>
      <c r="D60" s="110">
        <v>11584.8034106875</v>
      </c>
      <c r="E60" s="110">
        <v>-42.249932877910098</v>
      </c>
      <c r="F60" s="110">
        <v>-11.5510789488448</v>
      </c>
      <c r="G60" s="110">
        <v>-27.722646833228001</v>
      </c>
      <c r="H60" s="110">
        <v>140.320313543682</v>
      </c>
      <c r="I60" s="110">
        <v>-101.121715596285</v>
      </c>
      <c r="J60" s="110"/>
      <c r="K60" s="284">
        <v>10.600858369098699</v>
      </c>
      <c r="L60" s="284">
        <v>2.21387696709585</v>
      </c>
      <c r="M60" s="284">
        <v>0.21101573676681001</v>
      </c>
      <c r="N60" s="284"/>
      <c r="O60" s="284">
        <v>4.9821173104434902</v>
      </c>
      <c r="P60" s="284">
        <v>2.3891273247496398</v>
      </c>
      <c r="Q60" s="284">
        <v>0.876251788268956</v>
      </c>
      <c r="R60" s="182"/>
    </row>
    <row r="61" spans="1:18" x14ac:dyDescent="0.2">
      <c r="A61" s="110" t="s">
        <v>371</v>
      </c>
      <c r="B61" s="110">
        <v>43640</v>
      </c>
      <c r="C61" s="110">
        <v>12572</v>
      </c>
      <c r="D61" s="110">
        <v>12702.219553340299</v>
      </c>
      <c r="E61" s="110">
        <v>32.369388624983998</v>
      </c>
      <c r="F61" s="110">
        <v>-11.5510789488448</v>
      </c>
      <c r="G61" s="110">
        <v>-9.9394435147167197</v>
      </c>
      <c r="H61" s="110">
        <v>-40.348606897058197</v>
      </c>
      <c r="I61" s="110">
        <v>-101.121715596285</v>
      </c>
      <c r="J61" s="110"/>
      <c r="K61" s="284">
        <v>11.8194317140238</v>
      </c>
      <c r="L61" s="284">
        <v>2.3693858845096201</v>
      </c>
      <c r="M61" s="284">
        <v>0.24289642529789199</v>
      </c>
      <c r="N61" s="284"/>
      <c r="O61" s="284">
        <v>5.4193400549954207</v>
      </c>
      <c r="P61" s="284">
        <v>2.7153987167736</v>
      </c>
      <c r="Q61" s="284">
        <v>0.91888175985334608</v>
      </c>
      <c r="R61" s="182"/>
    </row>
    <row r="62" spans="1:18" x14ac:dyDescent="0.2">
      <c r="A62" s="110" t="s">
        <v>372</v>
      </c>
      <c r="B62" s="110">
        <v>143478</v>
      </c>
      <c r="C62" s="110">
        <v>10336</v>
      </c>
      <c r="D62" s="110">
        <v>10419.837106921799</v>
      </c>
      <c r="E62" s="110">
        <v>-60.8631991892046</v>
      </c>
      <c r="F62" s="110">
        <v>-11.5510789488448</v>
      </c>
      <c r="G62" s="110">
        <v>8.1724543574085793</v>
      </c>
      <c r="H62" s="110">
        <v>81.395641291712806</v>
      </c>
      <c r="I62" s="110">
        <v>-101.121715596285</v>
      </c>
      <c r="J62" s="110"/>
      <c r="K62" s="284">
        <v>9.2432289270828996</v>
      </c>
      <c r="L62" s="284">
        <v>1.8685791549923998</v>
      </c>
      <c r="M62" s="284">
        <v>0.154727554050098</v>
      </c>
      <c r="N62" s="284"/>
      <c r="O62" s="284">
        <v>5.0941607772620197</v>
      </c>
      <c r="P62" s="284">
        <v>2.1724584953790802</v>
      </c>
      <c r="Q62" s="284">
        <v>0.74715287361128502</v>
      </c>
      <c r="R62" s="182"/>
    </row>
    <row r="63" spans="1:18" x14ac:dyDescent="0.2">
      <c r="A63" s="110" t="s">
        <v>373</v>
      </c>
      <c r="B63" s="110">
        <v>14616</v>
      </c>
      <c r="C63" s="110">
        <v>12084</v>
      </c>
      <c r="D63" s="110">
        <v>11879.949930192801</v>
      </c>
      <c r="E63" s="110">
        <v>229.896873394355</v>
      </c>
      <c r="F63" s="110">
        <v>-11.5510789488448</v>
      </c>
      <c r="G63" s="110">
        <v>-30.537756523664701</v>
      </c>
      <c r="H63" s="110">
        <v>117.307828671661</v>
      </c>
      <c r="I63" s="110">
        <v>-101.121715596285</v>
      </c>
      <c r="J63" s="110"/>
      <c r="K63" s="284">
        <v>13.875205254515599</v>
      </c>
      <c r="L63" s="284">
        <v>2.4493705528188299</v>
      </c>
      <c r="M63" s="284">
        <v>0.22577996715927701</v>
      </c>
      <c r="N63" s="284"/>
      <c r="O63" s="284">
        <v>5.6718664477285197</v>
      </c>
      <c r="P63" s="284">
        <v>2.33305966064587</v>
      </c>
      <c r="Q63" s="284">
        <v>0.76628352490421503</v>
      </c>
      <c r="R63" s="182"/>
    </row>
    <row r="64" spans="1:18" x14ac:dyDescent="0.2">
      <c r="A64" s="110" t="s">
        <v>374</v>
      </c>
      <c r="B64" s="110">
        <v>7423</v>
      </c>
      <c r="C64" s="110">
        <v>18056</v>
      </c>
      <c r="D64" s="110">
        <v>17849.430612963599</v>
      </c>
      <c r="E64" s="110">
        <v>150.549056890527</v>
      </c>
      <c r="F64" s="110">
        <v>-11.5510789488448</v>
      </c>
      <c r="G64" s="110">
        <v>-17.1908717356742</v>
      </c>
      <c r="H64" s="110">
        <v>186.36070296187799</v>
      </c>
      <c r="I64" s="110">
        <v>-101.121715596285</v>
      </c>
      <c r="J64" s="110"/>
      <c r="K64" s="284">
        <v>15.936952714535902</v>
      </c>
      <c r="L64" s="284">
        <v>3.0984777044321699</v>
      </c>
      <c r="M64" s="284">
        <v>0.39067762360231695</v>
      </c>
      <c r="N64" s="284"/>
      <c r="O64" s="284">
        <v>7.9078539673986299</v>
      </c>
      <c r="P64" s="284">
        <v>3.9471911626027198</v>
      </c>
      <c r="Q64" s="284">
        <v>1.22591943957968</v>
      </c>
      <c r="R64" s="182"/>
    </row>
    <row r="65" spans="1:18" x14ac:dyDescent="0.2">
      <c r="A65" s="110" t="s">
        <v>375</v>
      </c>
      <c r="B65" s="110">
        <v>7737</v>
      </c>
      <c r="C65" s="110">
        <v>16260</v>
      </c>
      <c r="D65" s="110">
        <v>15800.4687082444</v>
      </c>
      <c r="E65" s="110">
        <v>525.18940085534598</v>
      </c>
      <c r="F65" s="110">
        <v>-11.5510789488448</v>
      </c>
      <c r="G65" s="110">
        <v>-20.531797097726098</v>
      </c>
      <c r="H65" s="110">
        <v>67.712319983546493</v>
      </c>
      <c r="I65" s="110">
        <v>-101.121715596285</v>
      </c>
      <c r="J65" s="110"/>
      <c r="K65" s="284">
        <v>17.035026496057899</v>
      </c>
      <c r="L65" s="284">
        <v>2.8693291973633199</v>
      </c>
      <c r="M65" s="284">
        <v>0.31019775106630504</v>
      </c>
      <c r="N65" s="284"/>
      <c r="O65" s="284">
        <v>7.4447460255913107</v>
      </c>
      <c r="P65" s="284">
        <v>3.1019775106630498</v>
      </c>
      <c r="Q65" s="284">
        <v>1.13739175390978</v>
      </c>
      <c r="R65" s="182"/>
    </row>
    <row r="66" spans="1:18" x14ac:dyDescent="0.2">
      <c r="A66" s="110" t="s">
        <v>376</v>
      </c>
      <c r="B66" s="110">
        <v>3726</v>
      </c>
      <c r="C66" s="110">
        <v>16443</v>
      </c>
      <c r="D66" s="110">
        <v>15468.3646571562</v>
      </c>
      <c r="E66" s="110">
        <v>622.44209895931397</v>
      </c>
      <c r="F66" s="110">
        <v>509.08491113246998</v>
      </c>
      <c r="G66" s="110">
        <v>-7.78354645479578</v>
      </c>
      <c r="H66" s="110">
        <v>-47.522742258344302</v>
      </c>
      <c r="I66" s="110">
        <v>-101.121715596285</v>
      </c>
      <c r="J66" s="110"/>
      <c r="K66" s="284">
        <v>16.129898013956002</v>
      </c>
      <c r="L66" s="284">
        <v>2.8717122920021501</v>
      </c>
      <c r="M66" s="284">
        <v>0.37573805689747697</v>
      </c>
      <c r="N66" s="284"/>
      <c r="O66" s="284">
        <v>6.6290928609769209</v>
      </c>
      <c r="P66" s="284">
        <v>3.2206119162640898</v>
      </c>
      <c r="Q66" s="284">
        <v>1.0735373054213599</v>
      </c>
      <c r="R66" s="182"/>
    </row>
    <row r="67" spans="1:18" x14ac:dyDescent="0.2">
      <c r="A67" s="110" t="s">
        <v>377</v>
      </c>
      <c r="B67" s="110">
        <v>11427</v>
      </c>
      <c r="C67" s="110">
        <v>14339</v>
      </c>
      <c r="D67" s="110">
        <v>14355.4212702474</v>
      </c>
      <c r="E67" s="110">
        <v>177.18552136567601</v>
      </c>
      <c r="F67" s="110">
        <v>-11.5510789488448</v>
      </c>
      <c r="G67" s="110">
        <v>-28.474441288701399</v>
      </c>
      <c r="H67" s="110">
        <v>-52.7619090597777</v>
      </c>
      <c r="I67" s="110">
        <v>-101.121715596285</v>
      </c>
      <c r="J67" s="110"/>
      <c r="K67" s="284">
        <v>13.7393891660103</v>
      </c>
      <c r="L67" s="284">
        <v>2.9841603220442803</v>
      </c>
      <c r="M67" s="284">
        <v>0.18377526909950098</v>
      </c>
      <c r="N67" s="284"/>
      <c r="O67" s="284">
        <v>5.5482628861468504</v>
      </c>
      <c r="P67" s="284">
        <v>3.2379452174673999</v>
      </c>
      <c r="Q67" s="284">
        <v>1.00638837840203</v>
      </c>
      <c r="R67" s="182"/>
    </row>
    <row r="68" spans="1:18" x14ac:dyDescent="0.2">
      <c r="A68" s="110" t="s">
        <v>378</v>
      </c>
      <c r="B68" s="110">
        <v>5338</v>
      </c>
      <c r="C68" s="110">
        <v>14909</v>
      </c>
      <c r="D68" s="110">
        <v>14913.1882878786</v>
      </c>
      <c r="E68" s="110">
        <v>197.467925141633</v>
      </c>
      <c r="F68" s="110">
        <v>-11.5510789488448</v>
      </c>
      <c r="G68" s="110">
        <v>-18.708505710565401</v>
      </c>
      <c r="H68" s="110">
        <v>-70.656138427566901</v>
      </c>
      <c r="I68" s="110">
        <v>-101.121715596285</v>
      </c>
      <c r="J68" s="110"/>
      <c r="K68" s="284">
        <v>13.9003372049457</v>
      </c>
      <c r="L68" s="284">
        <v>2.4915698763581897</v>
      </c>
      <c r="M68" s="284">
        <v>0.24353690520794299</v>
      </c>
      <c r="N68" s="284"/>
      <c r="O68" s="284">
        <v>6.7440989134507303</v>
      </c>
      <c r="P68" s="284">
        <v>3.0723117272386702</v>
      </c>
      <c r="Q68" s="284">
        <v>1.1614837017609601</v>
      </c>
      <c r="R68" s="182"/>
    </row>
    <row r="69" spans="1:18" ht="14.25" customHeight="1" x14ac:dyDescent="0.2">
      <c r="A69" s="18" t="s">
        <v>379</v>
      </c>
      <c r="B69" s="110"/>
      <c r="C69" s="110"/>
      <c r="D69" s="110"/>
      <c r="E69" s="110"/>
      <c r="F69" s="110"/>
      <c r="G69" s="110"/>
      <c r="H69" s="110"/>
      <c r="I69" s="110"/>
      <c r="J69" s="110"/>
      <c r="K69" s="284"/>
      <c r="L69" s="284"/>
      <c r="M69" s="284"/>
      <c r="N69" s="284"/>
      <c r="O69" s="284"/>
      <c r="P69" s="284"/>
      <c r="Q69" s="284"/>
      <c r="R69" s="182"/>
    </row>
    <row r="70" spans="1:18" x14ac:dyDescent="0.2">
      <c r="A70" s="110" t="s">
        <v>380</v>
      </c>
      <c r="B70" s="110">
        <v>6821</v>
      </c>
      <c r="C70" s="110">
        <v>11374</v>
      </c>
      <c r="D70" s="110">
        <v>11286.5133087718</v>
      </c>
      <c r="E70" s="110">
        <v>156.36772340268499</v>
      </c>
      <c r="F70" s="110">
        <v>-11.5510789488448</v>
      </c>
      <c r="G70" s="110">
        <v>-23.734459818075401</v>
      </c>
      <c r="H70" s="110">
        <v>67.768050797935402</v>
      </c>
      <c r="I70" s="110">
        <v>-101.121715596285</v>
      </c>
      <c r="J70" s="110"/>
      <c r="K70" s="284">
        <v>12.0950007330303</v>
      </c>
      <c r="L70" s="284">
        <v>2.3310365049113</v>
      </c>
      <c r="M70" s="284">
        <v>0.146606069491277</v>
      </c>
      <c r="N70" s="284"/>
      <c r="O70" s="284">
        <v>5.1018912182964398</v>
      </c>
      <c r="P70" s="284">
        <v>2.2577334701656597</v>
      </c>
      <c r="Q70" s="284">
        <v>0.806333382202023</v>
      </c>
      <c r="R70" s="182"/>
    </row>
    <row r="71" spans="1:18" x14ac:dyDescent="0.2">
      <c r="A71" s="110" t="s">
        <v>381</v>
      </c>
      <c r="B71" s="110">
        <v>17788</v>
      </c>
      <c r="C71" s="110">
        <v>13928</v>
      </c>
      <c r="D71" s="110">
        <v>13948.968471473599</v>
      </c>
      <c r="E71" s="110">
        <v>94.071928500506203</v>
      </c>
      <c r="F71" s="110">
        <v>-11.5510789488448</v>
      </c>
      <c r="G71" s="110">
        <v>-17.267534265519402</v>
      </c>
      <c r="H71" s="110">
        <v>14.951641786362</v>
      </c>
      <c r="I71" s="110">
        <v>-101.121715596285</v>
      </c>
      <c r="J71" s="110"/>
      <c r="K71" s="284">
        <v>12.4690802788397</v>
      </c>
      <c r="L71" s="284">
        <v>2.6366089498538301</v>
      </c>
      <c r="M71" s="284">
        <v>0.24173600179896601</v>
      </c>
      <c r="N71" s="284"/>
      <c r="O71" s="284">
        <v>5.6217674836968694</v>
      </c>
      <c r="P71" s="284">
        <v>2.89521025410389</v>
      </c>
      <c r="Q71" s="284">
        <v>1.1131099617719802</v>
      </c>
      <c r="R71" s="182"/>
    </row>
    <row r="72" spans="1:18" x14ac:dyDescent="0.2">
      <c r="A72" s="110" t="s">
        <v>382</v>
      </c>
      <c r="B72" s="110">
        <v>29635</v>
      </c>
      <c r="C72" s="110">
        <v>11548</v>
      </c>
      <c r="D72" s="110">
        <v>11603.574389563601</v>
      </c>
      <c r="E72" s="110">
        <v>52.829924494669598</v>
      </c>
      <c r="F72" s="110">
        <v>-11.5510789488448</v>
      </c>
      <c r="G72" s="110">
        <v>7.9232607087140803</v>
      </c>
      <c r="H72" s="110">
        <v>-3.1569059120042202</v>
      </c>
      <c r="I72" s="110">
        <v>-101.121715596285</v>
      </c>
      <c r="J72" s="110"/>
      <c r="K72" s="284">
        <v>10.3593723637591</v>
      </c>
      <c r="L72" s="284">
        <v>2.2102243968280701</v>
      </c>
      <c r="M72" s="284">
        <v>0.21933524548675598</v>
      </c>
      <c r="N72" s="284"/>
      <c r="O72" s="284">
        <v>4.545301164164</v>
      </c>
      <c r="P72" s="284">
        <v>2.5442888476463601</v>
      </c>
      <c r="Q72" s="284">
        <v>0.86384342837860595</v>
      </c>
      <c r="R72" s="182"/>
    </row>
    <row r="73" spans="1:18" x14ac:dyDescent="0.2">
      <c r="A73" s="110" t="s">
        <v>383</v>
      </c>
      <c r="B73" s="110">
        <v>9614</v>
      </c>
      <c r="C73" s="110">
        <v>10908</v>
      </c>
      <c r="D73" s="110">
        <v>11128.817181411199</v>
      </c>
      <c r="E73" s="110">
        <v>38.451818158432701</v>
      </c>
      <c r="F73" s="110">
        <v>-11.5510789488448</v>
      </c>
      <c r="G73" s="110">
        <v>4.6157180834137197</v>
      </c>
      <c r="H73" s="110">
        <v>-151.35919164081699</v>
      </c>
      <c r="I73" s="110">
        <v>-101.121715596285</v>
      </c>
      <c r="J73" s="110"/>
      <c r="K73" s="284">
        <v>11.5560640732265</v>
      </c>
      <c r="L73" s="284">
        <v>2.03869357187435</v>
      </c>
      <c r="M73" s="284">
        <v>0.20802995631370902</v>
      </c>
      <c r="N73" s="284"/>
      <c r="O73" s="284">
        <v>4.3270230913251506</v>
      </c>
      <c r="P73" s="284">
        <v>2.1739130434782603</v>
      </c>
      <c r="Q73" s="284">
        <v>0.93613480341169097</v>
      </c>
      <c r="R73" s="182"/>
    </row>
    <row r="74" spans="1:18" x14ac:dyDescent="0.2">
      <c r="A74" s="110" t="s">
        <v>384</v>
      </c>
      <c r="B74" s="110">
        <v>12589</v>
      </c>
      <c r="C74" s="110">
        <v>7518</v>
      </c>
      <c r="D74" s="110">
        <v>7737.4608091055898</v>
      </c>
      <c r="E74" s="110">
        <v>22.278730007128999</v>
      </c>
      <c r="F74" s="110">
        <v>-11.5510789488448</v>
      </c>
      <c r="G74" s="110">
        <v>-28.047991142247199</v>
      </c>
      <c r="H74" s="110">
        <v>-101.505517886661</v>
      </c>
      <c r="I74" s="110">
        <v>-101.121715596285</v>
      </c>
      <c r="J74" s="110"/>
      <c r="K74" s="284">
        <v>10.826912383827199</v>
      </c>
      <c r="L74" s="284">
        <v>1.8428787036301499</v>
      </c>
      <c r="M74" s="284">
        <v>9.5321312256732099E-2</v>
      </c>
      <c r="N74" s="284"/>
      <c r="O74" s="284">
        <v>3.0026213360870599</v>
      </c>
      <c r="P74" s="284">
        <v>1.6204623083644498</v>
      </c>
      <c r="Q74" s="284">
        <v>0.46866311859559906</v>
      </c>
      <c r="R74" s="182"/>
    </row>
    <row r="75" spans="1:18" x14ac:dyDescent="0.2">
      <c r="A75" s="110" t="s">
        <v>379</v>
      </c>
      <c r="B75" s="110">
        <v>142427</v>
      </c>
      <c r="C75" s="110">
        <v>10470</v>
      </c>
      <c r="D75" s="110">
        <v>10768.2474830556</v>
      </c>
      <c r="E75" s="110">
        <v>-72.610243143144601</v>
      </c>
      <c r="F75" s="110">
        <v>-11.5510789488448</v>
      </c>
      <c r="G75" s="110">
        <v>1.4711342258381399</v>
      </c>
      <c r="H75" s="110">
        <v>-114.066345130049</v>
      </c>
      <c r="I75" s="110">
        <v>-101.121715596285</v>
      </c>
      <c r="J75" s="110"/>
      <c r="K75" s="284">
        <v>9.2938838843758607</v>
      </c>
      <c r="L75" s="284">
        <v>2.0031314287319102</v>
      </c>
      <c r="M75" s="284">
        <v>0.18816656954088801</v>
      </c>
      <c r="N75" s="284"/>
      <c r="O75" s="284">
        <v>4.2604281491571099</v>
      </c>
      <c r="P75" s="284">
        <v>2.2825728267814398</v>
      </c>
      <c r="Q75" s="284">
        <v>0.86008973017756496</v>
      </c>
      <c r="R75" s="182"/>
    </row>
    <row r="76" spans="1:18" x14ac:dyDescent="0.2">
      <c r="A76" s="110" t="s">
        <v>385</v>
      </c>
      <c r="B76" s="110">
        <v>7385</v>
      </c>
      <c r="C76" s="110">
        <v>11553</v>
      </c>
      <c r="D76" s="110">
        <v>11825.2188894627</v>
      </c>
      <c r="E76" s="110">
        <v>2.9788835195262302</v>
      </c>
      <c r="F76" s="110">
        <v>-11.5510789488448</v>
      </c>
      <c r="G76" s="110">
        <v>-21.101930580190601</v>
      </c>
      <c r="H76" s="110">
        <v>-141.10028916284099</v>
      </c>
      <c r="I76" s="110">
        <v>-101.121715596285</v>
      </c>
      <c r="J76" s="110"/>
      <c r="K76" s="284">
        <v>13.7034529451591</v>
      </c>
      <c r="L76" s="284">
        <v>2.2071767095463799</v>
      </c>
      <c r="M76" s="284">
        <v>0.28436018957345999</v>
      </c>
      <c r="N76" s="284"/>
      <c r="O76" s="284">
        <v>4.9695328368314096</v>
      </c>
      <c r="P76" s="284">
        <v>2.2071767095463799</v>
      </c>
      <c r="Q76" s="284">
        <v>0.92078537576167907</v>
      </c>
      <c r="R76" s="182"/>
    </row>
    <row r="77" spans="1:18" x14ac:dyDescent="0.2">
      <c r="A77" s="110" t="s">
        <v>386</v>
      </c>
      <c r="B77" s="110">
        <v>31563</v>
      </c>
      <c r="C77" s="110">
        <v>11745</v>
      </c>
      <c r="D77" s="110">
        <v>11837.652089813801</v>
      </c>
      <c r="E77" s="110">
        <v>42.045622055982797</v>
      </c>
      <c r="F77" s="110">
        <v>-11.5510789488448</v>
      </c>
      <c r="G77" s="110">
        <v>-16.124302772565901</v>
      </c>
      <c r="H77" s="110">
        <v>-5.5257094981438399</v>
      </c>
      <c r="I77" s="110">
        <v>-101.121715596285</v>
      </c>
      <c r="J77" s="110"/>
      <c r="K77" s="284">
        <v>10.8196305801096</v>
      </c>
      <c r="L77" s="284">
        <v>2.17343091594589</v>
      </c>
      <c r="M77" s="284">
        <v>0.218610398251117</v>
      </c>
      <c r="N77" s="284"/>
      <c r="O77" s="284">
        <v>4.8791306276336197</v>
      </c>
      <c r="P77" s="284">
        <v>2.3825365142730401</v>
      </c>
      <c r="Q77" s="284">
        <v>0.96632132560276296</v>
      </c>
      <c r="R77" s="182"/>
    </row>
    <row r="78" spans="1:18" x14ac:dyDescent="0.2">
      <c r="A78" s="110" t="s">
        <v>387</v>
      </c>
      <c r="B78" s="110">
        <v>11721</v>
      </c>
      <c r="C78" s="110">
        <v>13459</v>
      </c>
      <c r="D78" s="110">
        <v>13388.889793615401</v>
      </c>
      <c r="E78" s="110">
        <v>292.49163724245102</v>
      </c>
      <c r="F78" s="110">
        <v>-11.5510789488448</v>
      </c>
      <c r="G78" s="110">
        <v>-9.3835265788665208</v>
      </c>
      <c r="H78" s="110">
        <v>-100.308378632613</v>
      </c>
      <c r="I78" s="110">
        <v>-101.121715596285</v>
      </c>
      <c r="J78" s="110"/>
      <c r="K78" s="284">
        <v>12.1064755566931</v>
      </c>
      <c r="L78" s="284">
        <v>2.3376844979097302</v>
      </c>
      <c r="M78" s="284">
        <v>0.20476068594829799</v>
      </c>
      <c r="N78" s="284"/>
      <c r="O78" s="284">
        <v>4.7009640815630096</v>
      </c>
      <c r="P78" s="284">
        <v>3.0372835082330898</v>
      </c>
      <c r="Q78" s="284">
        <v>1.0749936012285599</v>
      </c>
      <c r="R78" s="182"/>
    </row>
    <row r="79" spans="1:18" x14ac:dyDescent="0.2">
      <c r="A79" s="110" t="s">
        <v>388</v>
      </c>
      <c r="B79" s="110">
        <v>18903</v>
      </c>
      <c r="C79" s="110">
        <v>14365</v>
      </c>
      <c r="D79" s="110">
        <v>14625.759123034</v>
      </c>
      <c r="E79" s="110">
        <v>25.477630250792199</v>
      </c>
      <c r="F79" s="110">
        <v>-11.5510789488448</v>
      </c>
      <c r="G79" s="110">
        <v>-15.720219801558899</v>
      </c>
      <c r="H79" s="110">
        <v>-157.88253122420801</v>
      </c>
      <c r="I79" s="110">
        <v>-101.121715596285</v>
      </c>
      <c r="J79" s="110"/>
      <c r="K79" s="284">
        <v>11.685975771041599</v>
      </c>
      <c r="L79" s="284">
        <v>2.9519123948579602</v>
      </c>
      <c r="M79" s="284">
        <v>0.31740993493096298</v>
      </c>
      <c r="N79" s="284"/>
      <c r="O79" s="284">
        <v>5.3377770724223703</v>
      </c>
      <c r="P79" s="284">
        <v>3.1688091837274501</v>
      </c>
      <c r="Q79" s="284">
        <v>1.1426757657514699</v>
      </c>
      <c r="R79" s="182"/>
    </row>
    <row r="80" spans="1:18" x14ac:dyDescent="0.2">
      <c r="A80" s="110" t="s">
        <v>389</v>
      </c>
      <c r="B80" s="110">
        <v>14532</v>
      </c>
      <c r="C80" s="110">
        <v>10254</v>
      </c>
      <c r="D80" s="110">
        <v>10328.190940312001</v>
      </c>
      <c r="E80" s="110">
        <v>99.7644727686301</v>
      </c>
      <c r="F80" s="110">
        <v>-11.5510789488448</v>
      </c>
      <c r="G80" s="110">
        <v>-11.0914421023167</v>
      </c>
      <c r="H80" s="110">
        <v>-50.333631280539898</v>
      </c>
      <c r="I80" s="110">
        <v>-101.121715596285</v>
      </c>
      <c r="J80" s="110"/>
      <c r="K80" s="284">
        <v>10.6936416184971</v>
      </c>
      <c r="L80" s="284">
        <v>1.9474263693916902</v>
      </c>
      <c r="M80" s="284">
        <v>0.18579686209743998</v>
      </c>
      <c r="N80" s="284"/>
      <c r="O80" s="284">
        <v>4.0806496008808102</v>
      </c>
      <c r="P80" s="284">
        <v>2.17451142306634</v>
      </c>
      <c r="Q80" s="284">
        <v>0.77759427470410103</v>
      </c>
      <c r="R80" s="182"/>
    </row>
    <row r="81" spans="1:18" x14ac:dyDescent="0.2">
      <c r="A81" s="110" t="s">
        <v>390</v>
      </c>
      <c r="B81" s="110">
        <v>27502</v>
      </c>
      <c r="C81" s="110">
        <v>13250</v>
      </c>
      <c r="D81" s="110">
        <v>13320.0962609364</v>
      </c>
      <c r="E81" s="110">
        <v>133.81480235099801</v>
      </c>
      <c r="F81" s="110">
        <v>-11.5510789488448</v>
      </c>
      <c r="G81" s="110">
        <v>-5.8558376432945201</v>
      </c>
      <c r="H81" s="110">
        <v>-85.125046620680607</v>
      </c>
      <c r="I81" s="110">
        <v>-101.121715596285</v>
      </c>
      <c r="J81" s="110"/>
      <c r="K81" s="284">
        <v>12.439095338520801</v>
      </c>
      <c r="L81" s="284">
        <v>2.7088938986255502</v>
      </c>
      <c r="M81" s="284">
        <v>0.25089084430223302</v>
      </c>
      <c r="N81" s="284"/>
      <c r="O81" s="284">
        <v>4.9487310013817201</v>
      </c>
      <c r="P81" s="284">
        <v>2.7016217002399801</v>
      </c>
      <c r="Q81" s="284">
        <v>1.08719365864301</v>
      </c>
      <c r="R81" s="182"/>
    </row>
    <row r="82" spans="1:18" x14ac:dyDescent="0.2">
      <c r="A82" s="110" t="s">
        <v>391</v>
      </c>
      <c r="B82" s="110">
        <v>34530</v>
      </c>
      <c r="C82" s="110">
        <v>11799</v>
      </c>
      <c r="D82" s="110">
        <v>11879.7175314624</v>
      </c>
      <c r="E82" s="110">
        <v>48.132709867483499</v>
      </c>
      <c r="F82" s="110">
        <v>-11.5510789488448</v>
      </c>
      <c r="G82" s="110">
        <v>3.1713342283197301</v>
      </c>
      <c r="H82" s="110">
        <v>-18.9640160827507</v>
      </c>
      <c r="I82" s="110">
        <v>-101.121715596285</v>
      </c>
      <c r="J82" s="110"/>
      <c r="K82" s="284">
        <v>10.938314509122501</v>
      </c>
      <c r="L82" s="284">
        <v>2.26469736461048</v>
      </c>
      <c r="M82" s="284">
        <v>0.18245004344048701</v>
      </c>
      <c r="N82" s="284"/>
      <c r="O82" s="284">
        <v>4.6133796698523</v>
      </c>
      <c r="P82" s="284">
        <v>2.6353895163625798</v>
      </c>
      <c r="Q82" s="284">
        <v>0.88618592528236295</v>
      </c>
      <c r="R82" s="182"/>
    </row>
    <row r="83" spans="1:18" ht="14.25" customHeight="1" x14ac:dyDescent="0.2">
      <c r="A83" s="18" t="s">
        <v>392</v>
      </c>
      <c r="B83" s="110"/>
      <c r="C83" s="110"/>
      <c r="D83" s="110"/>
      <c r="E83" s="110"/>
      <c r="F83" s="110"/>
      <c r="G83" s="110"/>
      <c r="H83" s="110"/>
      <c r="I83" s="110"/>
      <c r="J83" s="110"/>
      <c r="K83" s="284"/>
      <c r="L83" s="284"/>
      <c r="M83" s="284"/>
      <c r="N83" s="284"/>
      <c r="O83" s="284"/>
      <c r="P83" s="284"/>
      <c r="Q83" s="284"/>
      <c r="R83" s="182"/>
    </row>
    <row r="84" spans="1:18" x14ac:dyDescent="0.2">
      <c r="A84" s="110" t="s">
        <v>393</v>
      </c>
      <c r="B84" s="110">
        <v>20224</v>
      </c>
      <c r="C84" s="110">
        <v>12158</v>
      </c>
      <c r="D84" s="110">
        <v>12282.374764185701</v>
      </c>
      <c r="E84" s="110">
        <v>65.710425991819093</v>
      </c>
      <c r="F84" s="110">
        <v>-11.5510789488448</v>
      </c>
      <c r="G84" s="110">
        <v>-3.4777460144171801</v>
      </c>
      <c r="H84" s="110">
        <v>-73.739528362427706</v>
      </c>
      <c r="I84" s="110">
        <v>-101.121715596285</v>
      </c>
      <c r="J84" s="110"/>
      <c r="K84" s="284">
        <v>11.6000791139241</v>
      </c>
      <c r="L84" s="284">
        <v>2.4129746835443</v>
      </c>
      <c r="M84" s="284">
        <v>0.24228639240506303</v>
      </c>
      <c r="N84" s="284"/>
      <c r="O84" s="284">
        <v>4.5243275316455698</v>
      </c>
      <c r="P84" s="284">
        <v>2.4821993670886102</v>
      </c>
      <c r="Q84" s="284">
        <v>1.0185917721519</v>
      </c>
      <c r="R84" s="182"/>
    </row>
    <row r="85" spans="1:18" x14ac:dyDescent="0.2">
      <c r="A85" s="110" t="s">
        <v>394</v>
      </c>
      <c r="B85" s="110">
        <v>8655</v>
      </c>
      <c r="C85" s="110">
        <v>12645</v>
      </c>
      <c r="D85" s="110">
        <v>12492.955540487401</v>
      </c>
      <c r="E85" s="110">
        <v>261.716610537821</v>
      </c>
      <c r="F85" s="110">
        <v>-11.5510789488448</v>
      </c>
      <c r="G85" s="110">
        <v>18.8896276682934</v>
      </c>
      <c r="H85" s="110">
        <v>-16.090452439247599</v>
      </c>
      <c r="I85" s="110">
        <v>-101.121715596285</v>
      </c>
      <c r="J85" s="110"/>
      <c r="K85" s="284">
        <v>12.062391681109199</v>
      </c>
      <c r="L85" s="284">
        <v>2.3801270941652199</v>
      </c>
      <c r="M85" s="284">
        <v>0.26574234546504899</v>
      </c>
      <c r="N85" s="284"/>
      <c r="O85" s="284">
        <v>5.3495089543616396</v>
      </c>
      <c r="P85" s="284">
        <v>2.5303292894280802</v>
      </c>
      <c r="Q85" s="284">
        <v>0.93587521663778195</v>
      </c>
      <c r="R85" s="182"/>
    </row>
    <row r="86" spans="1:18" x14ac:dyDescent="0.2">
      <c r="A86" s="110" t="s">
        <v>395</v>
      </c>
      <c r="B86" s="110">
        <v>28401</v>
      </c>
      <c r="C86" s="110">
        <v>13482</v>
      </c>
      <c r="D86" s="110">
        <v>13567.9185922335</v>
      </c>
      <c r="E86" s="110">
        <v>189.20790817367899</v>
      </c>
      <c r="F86" s="110">
        <v>-11.5510789488448</v>
      </c>
      <c r="G86" s="110">
        <v>8.3062023643974108</v>
      </c>
      <c r="H86" s="110">
        <v>-171.10101747154999</v>
      </c>
      <c r="I86" s="110">
        <v>-101.121715596285</v>
      </c>
      <c r="J86" s="110"/>
      <c r="K86" s="284">
        <v>11.798880321115499</v>
      </c>
      <c r="L86" s="284">
        <v>2.47878595824091</v>
      </c>
      <c r="M86" s="284">
        <v>0.242949191929862</v>
      </c>
      <c r="N86" s="284"/>
      <c r="O86" s="284">
        <v>5.10193303052709</v>
      </c>
      <c r="P86" s="284">
        <v>3.0351043977324701</v>
      </c>
      <c r="Q86" s="284">
        <v>1.0422168233512901</v>
      </c>
      <c r="R86" s="182"/>
    </row>
    <row r="87" spans="1:18" x14ac:dyDescent="0.2">
      <c r="A87" s="110" t="s">
        <v>396</v>
      </c>
      <c r="B87" s="110">
        <v>10373</v>
      </c>
      <c r="C87" s="110">
        <v>14153</v>
      </c>
      <c r="D87" s="110">
        <v>14289.592763655601</v>
      </c>
      <c r="E87" s="110">
        <v>4.9007175707301798</v>
      </c>
      <c r="F87" s="110">
        <v>-11.5510789488448</v>
      </c>
      <c r="G87" s="110">
        <v>7.3929132499499302</v>
      </c>
      <c r="H87" s="110">
        <v>-35.8877382930172</v>
      </c>
      <c r="I87" s="110">
        <v>-101.121715596285</v>
      </c>
      <c r="J87" s="110"/>
      <c r="K87" s="284">
        <v>12.243324014267799</v>
      </c>
      <c r="L87" s="284">
        <v>2.8535621324592699</v>
      </c>
      <c r="M87" s="284">
        <v>0.250650727851152</v>
      </c>
      <c r="N87" s="284"/>
      <c r="O87" s="284">
        <v>5.6782030270895598</v>
      </c>
      <c r="P87" s="284">
        <v>2.9017641955075701</v>
      </c>
      <c r="Q87" s="284">
        <v>1.1664899257688199</v>
      </c>
      <c r="R87" s="182"/>
    </row>
    <row r="88" spans="1:18" x14ac:dyDescent="0.2">
      <c r="A88" s="110" t="s">
        <v>397</v>
      </c>
      <c r="B88" s="110">
        <v>12369</v>
      </c>
      <c r="C88" s="110">
        <v>17400</v>
      </c>
      <c r="D88" s="110">
        <v>17134.0432670843</v>
      </c>
      <c r="E88" s="110">
        <v>370.70917431065499</v>
      </c>
      <c r="F88" s="110">
        <v>-11.5510789488448</v>
      </c>
      <c r="G88" s="110">
        <v>0.54573048690220105</v>
      </c>
      <c r="H88" s="110">
        <v>7.6895236132100404</v>
      </c>
      <c r="I88" s="110">
        <v>-101.121715596285</v>
      </c>
      <c r="J88" s="110"/>
      <c r="K88" s="284">
        <v>13.056835637480798</v>
      </c>
      <c r="L88" s="284">
        <v>2.8377395100654903</v>
      </c>
      <c r="M88" s="284">
        <v>0.34764330180289399</v>
      </c>
      <c r="N88" s="284"/>
      <c r="O88" s="284">
        <v>6.6294769181017097</v>
      </c>
      <c r="P88" s="284">
        <v>3.6057886652114202</v>
      </c>
      <c r="Q88" s="284">
        <v>1.48758994259843</v>
      </c>
      <c r="R88" s="182"/>
    </row>
    <row r="89" spans="1:18" x14ac:dyDescent="0.2">
      <c r="A89" s="110" t="s">
        <v>398</v>
      </c>
      <c r="B89" s="110">
        <v>9498</v>
      </c>
      <c r="C89" s="110">
        <v>14453</v>
      </c>
      <c r="D89" s="110">
        <v>14024.9874457967</v>
      </c>
      <c r="E89" s="110">
        <v>376.48350328898499</v>
      </c>
      <c r="F89" s="110">
        <v>-11.5510789488448</v>
      </c>
      <c r="G89" s="110">
        <v>0.93904283774991604</v>
      </c>
      <c r="H89" s="110">
        <v>163.18106952108101</v>
      </c>
      <c r="I89" s="110">
        <v>-101.121715596285</v>
      </c>
      <c r="J89" s="110"/>
      <c r="K89" s="284">
        <v>12.192040429564099</v>
      </c>
      <c r="L89" s="284">
        <v>2.56896188671299</v>
      </c>
      <c r="M89" s="284">
        <v>0.26321330806485599</v>
      </c>
      <c r="N89" s="284"/>
      <c r="O89" s="284">
        <v>5.2537376289745197</v>
      </c>
      <c r="P89" s="284">
        <v>2.6637186776163402</v>
      </c>
      <c r="Q89" s="284">
        <v>1.3055380080016801</v>
      </c>
      <c r="R89" s="182"/>
    </row>
    <row r="90" spans="1:18" x14ac:dyDescent="0.2">
      <c r="A90" s="110" t="s">
        <v>399</v>
      </c>
      <c r="B90" s="110">
        <v>94859</v>
      </c>
      <c r="C90" s="110">
        <v>9909</v>
      </c>
      <c r="D90" s="110">
        <v>10134.753409430699</v>
      </c>
      <c r="E90" s="110">
        <v>9.7351178101205793</v>
      </c>
      <c r="F90" s="110">
        <v>-11.5510789488448</v>
      </c>
      <c r="G90" s="110">
        <v>0.77040645201430602</v>
      </c>
      <c r="H90" s="110">
        <v>-123.977959232914</v>
      </c>
      <c r="I90" s="110">
        <v>-101.121715596285</v>
      </c>
      <c r="J90" s="110"/>
      <c r="K90" s="284">
        <v>9.3834006261925609</v>
      </c>
      <c r="L90" s="284">
        <v>1.9934850673104298</v>
      </c>
      <c r="M90" s="284">
        <v>0.18343014368694602</v>
      </c>
      <c r="N90" s="284"/>
      <c r="O90" s="284">
        <v>4.3411800672577199</v>
      </c>
      <c r="P90" s="284">
        <v>2.1094466523998801</v>
      </c>
      <c r="Q90" s="284">
        <v>0.74637092948481398</v>
      </c>
      <c r="R90" s="182"/>
    </row>
    <row r="91" spans="1:18" x14ac:dyDescent="0.2">
      <c r="A91" s="110" t="s">
        <v>400</v>
      </c>
      <c r="B91" s="110">
        <v>17884</v>
      </c>
      <c r="C91" s="110">
        <v>11433</v>
      </c>
      <c r="D91" s="110">
        <v>11358.3044354864</v>
      </c>
      <c r="E91" s="110">
        <v>235.73074155620299</v>
      </c>
      <c r="F91" s="110">
        <v>-11.5510789488448</v>
      </c>
      <c r="G91" s="110">
        <v>-12.5443308932904</v>
      </c>
      <c r="H91" s="110">
        <v>-36.304090894019701</v>
      </c>
      <c r="I91" s="110">
        <v>-101.121715596285</v>
      </c>
      <c r="J91" s="110"/>
      <c r="K91" s="284">
        <v>9.9642138224110894</v>
      </c>
      <c r="L91" s="284">
        <v>2.0632968016103801</v>
      </c>
      <c r="M91" s="284">
        <v>0.19570565868933099</v>
      </c>
      <c r="N91" s="284"/>
      <c r="O91" s="284">
        <v>4.2160590471930197</v>
      </c>
      <c r="P91" s="284">
        <v>2.4491165287407699</v>
      </c>
      <c r="Q91" s="284">
        <v>0.92820398121225689</v>
      </c>
      <c r="R91" s="182"/>
    </row>
    <row r="92" spans="1:18" ht="14.25" customHeight="1" x14ac:dyDescent="0.2">
      <c r="A92" s="18" t="s">
        <v>401</v>
      </c>
      <c r="B92" s="110"/>
      <c r="C92" s="110"/>
      <c r="D92" s="110"/>
      <c r="E92" s="110"/>
      <c r="F92" s="110"/>
      <c r="G92" s="110"/>
      <c r="H92" s="110"/>
      <c r="I92" s="110"/>
      <c r="J92" s="110"/>
      <c r="K92" s="284"/>
      <c r="L92" s="284"/>
      <c r="M92" s="284"/>
      <c r="N92" s="284"/>
      <c r="O92" s="284"/>
      <c r="P92" s="284"/>
      <c r="Q92" s="284"/>
      <c r="R92" s="182"/>
    </row>
    <row r="93" spans="1:18" x14ac:dyDescent="0.2">
      <c r="A93" s="110" t="s">
        <v>402</v>
      </c>
      <c r="B93" s="110">
        <v>10836</v>
      </c>
      <c r="C93" s="110">
        <v>19040</v>
      </c>
      <c r="D93" s="110">
        <v>18550.5044279127</v>
      </c>
      <c r="E93" s="110">
        <v>501.477459295274</v>
      </c>
      <c r="F93" s="110">
        <v>-11.5510789488448</v>
      </c>
      <c r="G93" s="110">
        <v>-12.3292516517288</v>
      </c>
      <c r="H93" s="110">
        <v>112.570835920177</v>
      </c>
      <c r="I93" s="110">
        <v>-101.121715596285</v>
      </c>
      <c r="J93" s="110"/>
      <c r="K93" s="284">
        <v>18.7153931339978</v>
      </c>
      <c r="L93" s="284">
        <v>3.7190845330380204</v>
      </c>
      <c r="M93" s="284">
        <v>0.26762643041712803</v>
      </c>
      <c r="N93" s="284"/>
      <c r="O93" s="284">
        <v>8.7947582133628597</v>
      </c>
      <c r="P93" s="284">
        <v>3.97748246585456</v>
      </c>
      <c r="Q93" s="284">
        <v>1.1812476928755999</v>
      </c>
      <c r="R93" s="182"/>
    </row>
    <row r="94" spans="1:18" x14ac:dyDescent="0.2">
      <c r="A94" s="110" t="s">
        <v>403</v>
      </c>
      <c r="B94" s="110">
        <v>9360</v>
      </c>
      <c r="C94" s="110">
        <v>15911</v>
      </c>
      <c r="D94" s="110">
        <v>15883.777415906001</v>
      </c>
      <c r="E94" s="110">
        <v>153.09810293433199</v>
      </c>
      <c r="F94" s="110">
        <v>-11.5510789488448</v>
      </c>
      <c r="G94" s="110">
        <v>16.233870213789501</v>
      </c>
      <c r="H94" s="110">
        <v>-29.712886591164899</v>
      </c>
      <c r="I94" s="110">
        <v>-101.121715596285</v>
      </c>
      <c r="J94" s="110"/>
      <c r="K94" s="284">
        <v>13.0982905982906</v>
      </c>
      <c r="L94" s="284">
        <v>2.7777777777777799</v>
      </c>
      <c r="M94" s="284">
        <v>0.26709401709401703</v>
      </c>
      <c r="N94" s="284"/>
      <c r="O94" s="284">
        <v>6.25</v>
      </c>
      <c r="P94" s="284">
        <v>3.5897435897435903</v>
      </c>
      <c r="Q94" s="284">
        <v>1.2179487179487201</v>
      </c>
      <c r="R94" s="182"/>
    </row>
    <row r="95" spans="1:18" x14ac:dyDescent="0.2">
      <c r="A95" s="110" t="s">
        <v>404</v>
      </c>
      <c r="B95" s="110">
        <v>14107</v>
      </c>
      <c r="C95" s="110">
        <v>15633</v>
      </c>
      <c r="D95" s="110">
        <v>15369.2796688055</v>
      </c>
      <c r="E95" s="110">
        <v>205.02525933674801</v>
      </c>
      <c r="F95" s="110">
        <v>-11.5510789488448</v>
      </c>
      <c r="G95" s="110">
        <v>7.99776753236939</v>
      </c>
      <c r="H95" s="110">
        <v>163.59541746303699</v>
      </c>
      <c r="I95" s="110">
        <v>-101.121715596285</v>
      </c>
      <c r="J95" s="110"/>
      <c r="K95" s="284">
        <v>13.007726660523101</v>
      </c>
      <c r="L95" s="284">
        <v>2.82838307223364</v>
      </c>
      <c r="M95" s="284">
        <v>0.20557170199191899</v>
      </c>
      <c r="N95" s="284"/>
      <c r="O95" s="284">
        <v>6.3231020060962599</v>
      </c>
      <c r="P95" s="284">
        <v>3.37421138441908</v>
      </c>
      <c r="Q95" s="284">
        <v>1.1838094562982899</v>
      </c>
      <c r="R95" s="182"/>
    </row>
    <row r="96" spans="1:18" x14ac:dyDescent="0.2">
      <c r="A96" s="110" t="s">
        <v>405</v>
      </c>
      <c r="B96" s="110">
        <v>5731</v>
      </c>
      <c r="C96" s="110">
        <v>15197</v>
      </c>
      <c r="D96" s="110">
        <v>14086.7559954464</v>
      </c>
      <c r="E96" s="110">
        <v>551.40599916358701</v>
      </c>
      <c r="F96" s="110">
        <v>-11.5510789488448</v>
      </c>
      <c r="G96" s="110">
        <v>19.8167211706301</v>
      </c>
      <c r="H96" s="110">
        <v>652.08313260274201</v>
      </c>
      <c r="I96" s="110">
        <v>-101.121715596285</v>
      </c>
      <c r="J96" s="110"/>
      <c r="K96" s="284">
        <v>12.9122317222125</v>
      </c>
      <c r="L96" s="284">
        <v>2.5300994590821801</v>
      </c>
      <c r="M96" s="284">
        <v>0.22683650322805801</v>
      </c>
      <c r="N96" s="284"/>
      <c r="O96" s="284">
        <v>7.0144826382830203</v>
      </c>
      <c r="P96" s="284">
        <v>3.0710172744721698</v>
      </c>
      <c r="Q96" s="284">
        <v>0.90734601291223205</v>
      </c>
      <c r="R96" s="182"/>
    </row>
    <row r="97" spans="1:18" x14ac:dyDescent="0.2">
      <c r="A97" s="110" t="s">
        <v>401</v>
      </c>
      <c r="B97" s="110">
        <v>70329</v>
      </c>
      <c r="C97" s="110">
        <v>11064</v>
      </c>
      <c r="D97" s="110">
        <v>11319.640920568399</v>
      </c>
      <c r="E97" s="110">
        <v>-16.365621639218102</v>
      </c>
      <c r="F97" s="110">
        <v>-11.5510789488448</v>
      </c>
      <c r="G97" s="110">
        <v>-17.96357643959</v>
      </c>
      <c r="H97" s="110">
        <v>-108.256120773513</v>
      </c>
      <c r="I97" s="110">
        <v>-101.121715596285</v>
      </c>
      <c r="J97" s="110"/>
      <c r="K97" s="284">
        <v>9.6204979453710404</v>
      </c>
      <c r="L97" s="284">
        <v>2.0503632925251298</v>
      </c>
      <c r="M97" s="284">
        <v>0.14503263234227701</v>
      </c>
      <c r="N97" s="284"/>
      <c r="O97" s="284">
        <v>5.0676108006654399</v>
      </c>
      <c r="P97" s="284">
        <v>2.4285856474569498</v>
      </c>
      <c r="Q97" s="284">
        <v>0.85597690852990904</v>
      </c>
      <c r="R97" s="182"/>
    </row>
    <row r="98" spans="1:18" x14ac:dyDescent="0.2">
      <c r="A98" s="110" t="s">
        <v>406</v>
      </c>
      <c r="B98" s="110">
        <v>13264</v>
      </c>
      <c r="C98" s="110">
        <v>14571</v>
      </c>
      <c r="D98" s="110">
        <v>14417.044440629201</v>
      </c>
      <c r="E98" s="110">
        <v>81.349288609158407</v>
      </c>
      <c r="F98" s="110">
        <v>-11.5510789488448</v>
      </c>
      <c r="G98" s="110">
        <v>-15.858028152291901</v>
      </c>
      <c r="H98" s="110">
        <v>200.88272002536999</v>
      </c>
      <c r="I98" s="110">
        <v>-101.121715596285</v>
      </c>
      <c r="J98" s="110"/>
      <c r="K98" s="284">
        <v>12.9825090470446</v>
      </c>
      <c r="L98" s="284">
        <v>2.4200844390832299</v>
      </c>
      <c r="M98" s="284">
        <v>0.14324487334137501</v>
      </c>
      <c r="N98" s="284"/>
      <c r="O98" s="284">
        <v>6.2952352231604296</v>
      </c>
      <c r="P98" s="284">
        <v>3.3097104945717701</v>
      </c>
      <c r="Q98" s="284">
        <v>1.0404101326899899</v>
      </c>
      <c r="R98" s="182"/>
    </row>
    <row r="99" spans="1:18" x14ac:dyDescent="0.2">
      <c r="A99" s="110" t="s">
        <v>407</v>
      </c>
      <c r="B99" s="110">
        <v>15487</v>
      </c>
      <c r="C99" s="110">
        <v>12964</v>
      </c>
      <c r="D99" s="110">
        <v>12772.0967963281</v>
      </c>
      <c r="E99" s="110">
        <v>202.41296912361901</v>
      </c>
      <c r="F99" s="110">
        <v>-11.5510789488448</v>
      </c>
      <c r="G99" s="110">
        <v>-23.374654583040002</v>
      </c>
      <c r="H99" s="110">
        <v>125.897134112046</v>
      </c>
      <c r="I99" s="110">
        <v>-101.121715596285</v>
      </c>
      <c r="J99" s="110"/>
      <c r="K99" s="284">
        <v>15.206302059792101</v>
      </c>
      <c r="L99" s="284">
        <v>2.4213856783108398</v>
      </c>
      <c r="M99" s="284">
        <v>0.15496868341189399</v>
      </c>
      <c r="N99" s="284"/>
      <c r="O99" s="284">
        <v>6.1922903080002607</v>
      </c>
      <c r="P99" s="284">
        <v>2.7894363014140899</v>
      </c>
      <c r="Q99" s="284">
        <v>0.74901530315748699</v>
      </c>
      <c r="R99" s="182"/>
    </row>
    <row r="100" spans="1:18" x14ac:dyDescent="0.2">
      <c r="A100" s="110" t="s">
        <v>408</v>
      </c>
      <c r="B100" s="110">
        <v>20273</v>
      </c>
      <c r="C100" s="110">
        <v>14778</v>
      </c>
      <c r="D100" s="110">
        <v>14705.443427549601</v>
      </c>
      <c r="E100" s="110">
        <v>134.43337493233699</v>
      </c>
      <c r="F100" s="110">
        <v>-11.5510789488448</v>
      </c>
      <c r="G100" s="110">
        <v>5.9769342658959896</v>
      </c>
      <c r="H100" s="110">
        <v>44.5800894666978</v>
      </c>
      <c r="I100" s="110">
        <v>-101.121715596285</v>
      </c>
      <c r="J100" s="110"/>
      <c r="K100" s="284">
        <v>11.325408178365299</v>
      </c>
      <c r="L100" s="284">
        <v>2.7672273467173101</v>
      </c>
      <c r="M100" s="284">
        <v>0.32555615843732999</v>
      </c>
      <c r="N100" s="284"/>
      <c r="O100" s="284">
        <v>6.2842203916539203</v>
      </c>
      <c r="P100" s="284">
        <v>3.4331376707936698</v>
      </c>
      <c r="Q100" s="284">
        <v>0.95693779904306198</v>
      </c>
      <c r="R100" s="182"/>
    </row>
    <row r="101" spans="1:18" x14ac:dyDescent="0.2">
      <c r="A101" s="110" t="s">
        <v>409</v>
      </c>
      <c r="B101" s="110">
        <v>27147</v>
      </c>
      <c r="C101" s="110">
        <v>13179</v>
      </c>
      <c r="D101" s="110">
        <v>13336.1085814587</v>
      </c>
      <c r="E101" s="110">
        <v>13.949948323091199</v>
      </c>
      <c r="F101" s="110">
        <v>-11.5510789488448</v>
      </c>
      <c r="G101" s="110">
        <v>-13.2575446835811</v>
      </c>
      <c r="H101" s="110">
        <v>-45.389435340953597</v>
      </c>
      <c r="I101" s="110">
        <v>-101.121715596285</v>
      </c>
      <c r="J101" s="110"/>
      <c r="K101" s="284">
        <v>12.399160128190999</v>
      </c>
      <c r="L101" s="284">
        <v>2.4864625925516597</v>
      </c>
      <c r="M101" s="284">
        <v>0.22838619368622698</v>
      </c>
      <c r="N101" s="284"/>
      <c r="O101" s="284">
        <v>5.5512579658894206</v>
      </c>
      <c r="P101" s="284">
        <v>3.1311010424724603</v>
      </c>
      <c r="Q101" s="284">
        <v>0.85829005046598095</v>
      </c>
      <c r="R101" s="182"/>
    </row>
    <row r="102" spans="1:18" x14ac:dyDescent="0.2">
      <c r="A102" s="110" t="s">
        <v>410</v>
      </c>
      <c r="B102" s="110">
        <v>7149</v>
      </c>
      <c r="C102" s="110">
        <v>15800</v>
      </c>
      <c r="D102" s="110">
        <v>15254.478342545901</v>
      </c>
      <c r="E102" s="110">
        <v>328.58512410637297</v>
      </c>
      <c r="F102" s="110">
        <v>-11.5510789488448</v>
      </c>
      <c r="G102" s="110">
        <v>-6.4885413742674096</v>
      </c>
      <c r="H102" s="110">
        <v>336.52776174584602</v>
      </c>
      <c r="I102" s="110">
        <v>-101.121715596285</v>
      </c>
      <c r="J102" s="110"/>
      <c r="K102" s="284">
        <v>14.603441040705</v>
      </c>
      <c r="L102" s="284">
        <v>2.53182263253602</v>
      </c>
      <c r="M102" s="284">
        <v>0.12589173310952601</v>
      </c>
      <c r="N102" s="284"/>
      <c r="O102" s="284">
        <v>6.7002377954958696</v>
      </c>
      <c r="P102" s="284">
        <v>3.2452091201566704</v>
      </c>
      <c r="Q102" s="284">
        <v>1.2169534200587502</v>
      </c>
      <c r="R102" s="182"/>
    </row>
    <row r="103" spans="1:18" x14ac:dyDescent="0.2">
      <c r="A103" s="110" t="s">
        <v>411</v>
      </c>
      <c r="B103" s="110">
        <v>15672</v>
      </c>
      <c r="C103" s="110">
        <v>14309</v>
      </c>
      <c r="D103" s="110">
        <v>14206.0526308914</v>
      </c>
      <c r="E103" s="110">
        <v>367.12999761863199</v>
      </c>
      <c r="F103" s="110">
        <v>-11.5510789488448</v>
      </c>
      <c r="G103" s="110">
        <v>-27.664034943845699</v>
      </c>
      <c r="H103" s="110">
        <v>-123.546188227104</v>
      </c>
      <c r="I103" s="110">
        <v>-101.121715596285</v>
      </c>
      <c r="J103" s="110"/>
      <c r="K103" s="284">
        <v>12.787136294027601</v>
      </c>
      <c r="L103" s="284">
        <v>2.7628892291985703</v>
      </c>
      <c r="M103" s="284">
        <v>0.185043389484431</v>
      </c>
      <c r="N103" s="284"/>
      <c r="O103" s="284">
        <v>5.2769270035732498</v>
      </c>
      <c r="P103" s="284">
        <v>3.1393568147013799</v>
      </c>
      <c r="Q103" s="284">
        <v>1.11026033690658</v>
      </c>
      <c r="R103" s="182"/>
    </row>
    <row r="104" spans="1:18" x14ac:dyDescent="0.2">
      <c r="A104" s="110" t="s">
        <v>412</v>
      </c>
      <c r="B104" s="110">
        <v>36655</v>
      </c>
      <c r="C104" s="110">
        <v>16128</v>
      </c>
      <c r="D104" s="110">
        <v>16186.292092031799</v>
      </c>
      <c r="E104" s="110">
        <v>196.46797405521801</v>
      </c>
      <c r="F104" s="110">
        <v>-11.5510789488448</v>
      </c>
      <c r="G104" s="110">
        <v>-14.6526151403936</v>
      </c>
      <c r="H104" s="110">
        <v>-127.07413231008501</v>
      </c>
      <c r="I104" s="110">
        <v>-101.121715596285</v>
      </c>
      <c r="J104" s="110"/>
      <c r="K104" s="284">
        <v>13.976265175283</v>
      </c>
      <c r="L104" s="284">
        <v>3.0418769608511802</v>
      </c>
      <c r="M104" s="284">
        <v>0.24007638794161798</v>
      </c>
      <c r="N104" s="284"/>
      <c r="O104" s="284">
        <v>7.2377574682853592</v>
      </c>
      <c r="P104" s="284">
        <v>3.3474287273223298</v>
      </c>
      <c r="Q104" s="284">
        <v>1.2440321920611099</v>
      </c>
      <c r="R104" s="182"/>
    </row>
    <row r="105" spans="1:18" ht="14.25" customHeight="1" x14ac:dyDescent="0.2">
      <c r="A105" s="18" t="s">
        <v>413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284"/>
      <c r="L105" s="284"/>
      <c r="M105" s="284"/>
      <c r="N105" s="284"/>
      <c r="O105" s="284"/>
      <c r="P105" s="284"/>
      <c r="Q105" s="284"/>
      <c r="R105" s="182"/>
    </row>
    <row r="106" spans="1:18" x14ac:dyDescent="0.2">
      <c r="A106" s="110" t="s">
        <v>413</v>
      </c>
      <c r="B106" s="110">
        <v>60124</v>
      </c>
      <c r="C106" s="110">
        <v>13756</v>
      </c>
      <c r="D106" s="110">
        <v>13752.858084405199</v>
      </c>
      <c r="E106" s="110">
        <v>209.65728262459399</v>
      </c>
      <c r="F106" s="110">
        <v>-11.5510789488448</v>
      </c>
      <c r="G106" s="110">
        <v>-30.5932264743033</v>
      </c>
      <c r="H106" s="110">
        <v>-63.312727073743602</v>
      </c>
      <c r="I106" s="110">
        <v>-101.121715596285</v>
      </c>
      <c r="J106" s="110"/>
      <c r="K106" s="284">
        <v>12.550728494444799</v>
      </c>
      <c r="L106" s="284">
        <v>2.5247821169582898</v>
      </c>
      <c r="M106" s="284">
        <v>0.19459783114895901</v>
      </c>
      <c r="N106" s="284"/>
      <c r="O106" s="284">
        <v>6.9805734814716205</v>
      </c>
      <c r="P106" s="284">
        <v>2.9522320537555697</v>
      </c>
      <c r="Q106" s="284">
        <v>0.8964806067460579</v>
      </c>
      <c r="R106" s="182"/>
    </row>
    <row r="107" spans="1:18" ht="14.25" customHeight="1" x14ac:dyDescent="0.2">
      <c r="A107" s="18" t="s">
        <v>414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284"/>
      <c r="L107" s="284"/>
      <c r="M107" s="284"/>
      <c r="N107" s="284"/>
      <c r="O107" s="284"/>
      <c r="P107" s="284"/>
      <c r="Q107" s="284"/>
      <c r="R107" s="182"/>
    </row>
    <row r="108" spans="1:18" x14ac:dyDescent="0.2">
      <c r="A108" s="110" t="s">
        <v>415</v>
      </c>
      <c r="B108" s="110">
        <v>32402</v>
      </c>
      <c r="C108" s="110">
        <v>13989</v>
      </c>
      <c r="D108" s="110">
        <v>14039.4361449467</v>
      </c>
      <c r="E108" s="110">
        <v>-7.8098219453346802</v>
      </c>
      <c r="F108" s="110">
        <v>-11.5510789488448</v>
      </c>
      <c r="G108" s="110">
        <v>-14.7422406443828</v>
      </c>
      <c r="H108" s="110">
        <v>84.532185544354903</v>
      </c>
      <c r="I108" s="110">
        <v>-101.121715596285</v>
      </c>
      <c r="J108" s="110"/>
      <c r="K108" s="284">
        <v>11.8788963644219</v>
      </c>
      <c r="L108" s="284">
        <v>2.89796926115672</v>
      </c>
      <c r="M108" s="284">
        <v>0.25615702734399098</v>
      </c>
      <c r="N108" s="284"/>
      <c r="O108" s="284">
        <v>5.8916116289118001</v>
      </c>
      <c r="P108" s="284">
        <v>3.0491944941670299</v>
      </c>
      <c r="Q108" s="284">
        <v>0.99067958767977293</v>
      </c>
      <c r="R108" s="182"/>
    </row>
    <row r="109" spans="1:18" x14ac:dyDescent="0.2">
      <c r="A109" s="110" t="s">
        <v>416</v>
      </c>
      <c r="B109" s="110">
        <v>66515</v>
      </c>
      <c r="C109" s="110">
        <v>12112</v>
      </c>
      <c r="D109" s="110">
        <v>12302.971517013901</v>
      </c>
      <c r="E109" s="110">
        <v>12.916811258646501</v>
      </c>
      <c r="F109" s="110">
        <v>-11.5510789488448</v>
      </c>
      <c r="G109" s="110">
        <v>-23.132726482345301</v>
      </c>
      <c r="H109" s="110">
        <v>-67.8167103674581</v>
      </c>
      <c r="I109" s="110">
        <v>-101.121715596285</v>
      </c>
      <c r="J109" s="110"/>
      <c r="K109" s="284">
        <v>10.835149966172999</v>
      </c>
      <c r="L109" s="284">
        <v>2.27166804480192</v>
      </c>
      <c r="M109" s="284">
        <v>0.19845147711042599</v>
      </c>
      <c r="N109" s="284"/>
      <c r="O109" s="284">
        <v>5.2093512741486903</v>
      </c>
      <c r="P109" s="284">
        <v>2.7106667668946898</v>
      </c>
      <c r="Q109" s="284">
        <v>0.89453506727805809</v>
      </c>
      <c r="R109" s="182"/>
    </row>
    <row r="110" spans="1:18" x14ac:dyDescent="0.2">
      <c r="A110" s="110" t="s">
        <v>417</v>
      </c>
      <c r="B110" s="110">
        <v>13311</v>
      </c>
      <c r="C110" s="110">
        <v>15658</v>
      </c>
      <c r="D110" s="110">
        <v>15724.8369708546</v>
      </c>
      <c r="E110" s="110">
        <v>36.780964774598999</v>
      </c>
      <c r="F110" s="110">
        <v>-11.5510789488448</v>
      </c>
      <c r="G110" s="110">
        <v>42.685827125900701</v>
      </c>
      <c r="H110" s="110">
        <v>-33.532536603042402</v>
      </c>
      <c r="I110" s="110">
        <v>-101.121715596285</v>
      </c>
      <c r="J110" s="110"/>
      <c r="K110" s="284">
        <v>12.2530238148899</v>
      </c>
      <c r="L110" s="284">
        <v>3.1477725189692696</v>
      </c>
      <c r="M110" s="284">
        <v>0.31552851025467699</v>
      </c>
      <c r="N110" s="284"/>
      <c r="O110" s="284">
        <v>5.8598151904439897</v>
      </c>
      <c r="P110" s="284">
        <v>3.66614078581624</v>
      </c>
      <c r="Q110" s="284">
        <v>1.1118623694688599</v>
      </c>
      <c r="R110" s="182"/>
    </row>
    <row r="111" spans="1:18" x14ac:dyDescent="0.2">
      <c r="A111" s="110" t="s">
        <v>418</v>
      </c>
      <c r="B111" s="110">
        <v>29372</v>
      </c>
      <c r="C111" s="110">
        <v>14142</v>
      </c>
      <c r="D111" s="110">
        <v>14098.149297612499</v>
      </c>
      <c r="E111" s="110">
        <v>131.726628209431</v>
      </c>
      <c r="F111" s="110">
        <v>-11.5510789488448</v>
      </c>
      <c r="G111" s="110">
        <v>-12.029288466613201</v>
      </c>
      <c r="H111" s="110">
        <v>37.126897865453898</v>
      </c>
      <c r="I111" s="110">
        <v>-101.121715596285</v>
      </c>
      <c r="J111" s="110"/>
      <c r="K111" s="284">
        <v>11.902492169413</v>
      </c>
      <c r="L111" s="284">
        <v>2.8428435244450498</v>
      </c>
      <c r="M111" s="284">
        <v>0.23151300558354901</v>
      </c>
      <c r="N111" s="284"/>
      <c r="O111" s="284">
        <v>5.77420672749557</v>
      </c>
      <c r="P111" s="284">
        <v>2.9449816151436701</v>
      </c>
      <c r="Q111" s="284">
        <v>1.0962821734985699</v>
      </c>
      <c r="R111" s="182"/>
    </row>
    <row r="112" spans="1:18" x14ac:dyDescent="0.2">
      <c r="A112" s="110" t="s">
        <v>419</v>
      </c>
      <c r="B112" s="110">
        <v>17456</v>
      </c>
      <c r="C112" s="110">
        <v>14075</v>
      </c>
      <c r="D112" s="110">
        <v>14094.6552792734</v>
      </c>
      <c r="E112" s="110">
        <v>69.677650610072206</v>
      </c>
      <c r="F112" s="110">
        <v>-11.5510789488448</v>
      </c>
      <c r="G112" s="110">
        <v>-5.7482273212707602</v>
      </c>
      <c r="H112" s="110">
        <v>28.743649748245399</v>
      </c>
      <c r="I112" s="110">
        <v>-101.121715596285</v>
      </c>
      <c r="J112" s="110"/>
      <c r="K112" s="284">
        <v>13.370760769935799</v>
      </c>
      <c r="L112" s="284">
        <v>2.75549954170486</v>
      </c>
      <c r="M112" s="284">
        <v>0.183318056828598</v>
      </c>
      <c r="N112" s="284"/>
      <c r="O112" s="284">
        <v>6.0093950504124702</v>
      </c>
      <c r="P112" s="284">
        <v>3.1679651695692002</v>
      </c>
      <c r="Q112" s="284">
        <v>0.95669110907424404</v>
      </c>
      <c r="R112" s="182"/>
    </row>
    <row r="113" spans="1:18" ht="14.25" customHeight="1" x14ac:dyDescent="0.2">
      <c r="A113" s="18" t="s">
        <v>420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284"/>
      <c r="L113" s="284"/>
      <c r="M113" s="284"/>
      <c r="N113" s="284"/>
      <c r="O113" s="284"/>
      <c r="P113" s="284"/>
      <c r="Q113" s="284"/>
      <c r="R113" s="182"/>
    </row>
    <row r="114" spans="1:18" x14ac:dyDescent="0.2">
      <c r="A114" s="110" t="s">
        <v>421</v>
      </c>
      <c r="B114" s="110">
        <v>15697</v>
      </c>
      <c r="C114" s="110">
        <v>9011</v>
      </c>
      <c r="D114" s="110">
        <v>8847.9130761636497</v>
      </c>
      <c r="E114" s="110">
        <v>-82.556543174304096</v>
      </c>
      <c r="F114" s="110">
        <v>-11.5510789488448</v>
      </c>
      <c r="G114" s="110">
        <v>15.2612551391545</v>
      </c>
      <c r="H114" s="110">
        <v>343.09877939732797</v>
      </c>
      <c r="I114" s="110">
        <v>-101.121715596285</v>
      </c>
      <c r="J114" s="110"/>
      <c r="K114" s="284">
        <v>9.7916799388418205</v>
      </c>
      <c r="L114" s="284">
        <v>1.66910874689431</v>
      </c>
      <c r="M114" s="284">
        <v>0.101930305153851</v>
      </c>
      <c r="N114" s="284"/>
      <c r="O114" s="284">
        <v>4.4658214945530998</v>
      </c>
      <c r="P114" s="284">
        <v>1.9940115945722099</v>
      </c>
      <c r="Q114" s="284">
        <v>0.49053959355290805</v>
      </c>
      <c r="R114" s="182"/>
    </row>
    <row r="115" spans="1:18" x14ac:dyDescent="0.2">
      <c r="A115" s="110" t="s">
        <v>422</v>
      </c>
      <c r="B115" s="110">
        <v>12759</v>
      </c>
      <c r="C115" s="110">
        <v>12475</v>
      </c>
      <c r="D115" s="110">
        <v>12379.355624972301</v>
      </c>
      <c r="E115" s="110">
        <v>24.1346154290814</v>
      </c>
      <c r="F115" s="110">
        <v>-11.5510789488448</v>
      </c>
      <c r="G115" s="110">
        <v>-7.5509808218715797</v>
      </c>
      <c r="H115" s="110">
        <v>192.13790711044399</v>
      </c>
      <c r="I115" s="110">
        <v>-101.121715596285</v>
      </c>
      <c r="J115" s="110"/>
      <c r="K115" s="284">
        <v>12.9790735951093</v>
      </c>
      <c r="L115" s="284">
        <v>2.6177600125401703</v>
      </c>
      <c r="M115" s="284">
        <v>0.20377772552707898</v>
      </c>
      <c r="N115" s="284"/>
      <c r="O115" s="284">
        <v>5.4001097264675897</v>
      </c>
      <c r="P115" s="284">
        <v>2.6804608511638803</v>
      </c>
      <c r="Q115" s="284">
        <v>0.78376048279645705</v>
      </c>
      <c r="R115" s="182"/>
    </row>
    <row r="116" spans="1:18" x14ac:dyDescent="0.2">
      <c r="A116" s="110" t="s">
        <v>423</v>
      </c>
      <c r="B116" s="110">
        <v>19312</v>
      </c>
      <c r="C116" s="110">
        <v>9370</v>
      </c>
      <c r="D116" s="110">
        <v>9308.9124840664899</v>
      </c>
      <c r="E116" s="110">
        <v>-125.98737004167</v>
      </c>
      <c r="F116" s="110">
        <v>-11.5510789488448</v>
      </c>
      <c r="G116" s="110">
        <v>48.917708728408002</v>
      </c>
      <c r="H116" s="110">
        <v>229.948168775358</v>
      </c>
      <c r="I116" s="110">
        <v>-80.2892570741176</v>
      </c>
      <c r="J116" s="110"/>
      <c r="K116" s="284">
        <v>7.9328914664457297</v>
      </c>
      <c r="L116" s="284">
        <v>1.7553852526926299</v>
      </c>
      <c r="M116" s="284">
        <v>9.3206296603148303E-2</v>
      </c>
      <c r="N116" s="284"/>
      <c r="O116" s="284">
        <v>4.6758492129246099</v>
      </c>
      <c r="P116" s="284">
        <v>2.1178541839270904</v>
      </c>
      <c r="Q116" s="284">
        <v>0.57995028997514497</v>
      </c>
      <c r="R116" s="182"/>
    </row>
    <row r="117" spans="1:18" x14ac:dyDescent="0.2">
      <c r="A117" s="110" t="s">
        <v>424</v>
      </c>
      <c r="B117" s="110">
        <v>15413</v>
      </c>
      <c r="C117" s="110">
        <v>16587</v>
      </c>
      <c r="D117" s="110">
        <v>16752.2620056997</v>
      </c>
      <c r="E117" s="110">
        <v>34.1183637530334</v>
      </c>
      <c r="F117" s="110">
        <v>-11.5510789488448</v>
      </c>
      <c r="G117" s="110">
        <v>-9.7985851491678293</v>
      </c>
      <c r="H117" s="110">
        <v>-171.310328528235</v>
      </c>
      <c r="I117" s="110">
        <v>-6.5635781830855802</v>
      </c>
      <c r="J117" s="110"/>
      <c r="K117" s="284">
        <v>15.655615389606201</v>
      </c>
      <c r="L117" s="284">
        <v>3.3607993252449204</v>
      </c>
      <c r="M117" s="284">
        <v>0.34386556802698998</v>
      </c>
      <c r="N117" s="284"/>
      <c r="O117" s="284">
        <v>7.1108804256147407</v>
      </c>
      <c r="P117" s="284">
        <v>3.4710958281969804</v>
      </c>
      <c r="Q117" s="284">
        <v>1.2132615324725899</v>
      </c>
      <c r="R117" s="182"/>
    </row>
    <row r="118" spans="1:18" x14ac:dyDescent="0.2">
      <c r="A118" s="110" t="s">
        <v>425</v>
      </c>
      <c r="B118" s="110">
        <v>34123</v>
      </c>
      <c r="C118" s="110">
        <v>10073</v>
      </c>
      <c r="D118" s="110">
        <v>10120.5500851658</v>
      </c>
      <c r="E118" s="110">
        <v>2.6379497586668901</v>
      </c>
      <c r="F118" s="110">
        <v>-11.5510789488448</v>
      </c>
      <c r="G118" s="110">
        <v>5.0539336295397197</v>
      </c>
      <c r="H118" s="110">
        <v>56.946144679600003</v>
      </c>
      <c r="I118" s="110">
        <v>-101.121715596285</v>
      </c>
      <c r="J118" s="110"/>
      <c r="K118" s="284">
        <v>9.2723383055417212</v>
      </c>
      <c r="L118" s="284">
        <v>2.0250271078158399</v>
      </c>
      <c r="M118" s="284">
        <v>0.15532045834188102</v>
      </c>
      <c r="N118" s="284"/>
      <c r="O118" s="284">
        <v>4.4310289247721499</v>
      </c>
      <c r="P118" s="284">
        <v>2.0865691762154599</v>
      </c>
      <c r="Q118" s="284">
        <v>0.75315769422383694</v>
      </c>
      <c r="R118" s="182"/>
    </row>
    <row r="119" spans="1:18" x14ac:dyDescent="0.2">
      <c r="A119" s="110" t="s">
        <v>426</v>
      </c>
      <c r="B119" s="110">
        <v>149280</v>
      </c>
      <c r="C119" s="110">
        <v>10470</v>
      </c>
      <c r="D119" s="110">
        <v>10548.2787486739</v>
      </c>
      <c r="E119" s="110">
        <v>-93.265841121563994</v>
      </c>
      <c r="F119" s="110">
        <v>-11.5510789488448</v>
      </c>
      <c r="G119" s="110">
        <v>26.862044158615699</v>
      </c>
      <c r="H119" s="110">
        <v>35.178417084784599</v>
      </c>
      <c r="I119" s="110">
        <v>-35.651561897489003</v>
      </c>
      <c r="J119" s="110"/>
      <c r="K119" s="284">
        <v>8.5101822079313987</v>
      </c>
      <c r="L119" s="284">
        <v>1.70886923901393</v>
      </c>
      <c r="M119" s="284">
        <v>0.17148981779206901</v>
      </c>
      <c r="N119" s="284"/>
      <c r="O119" s="284">
        <v>5.3081457663451204</v>
      </c>
      <c r="P119" s="284">
        <v>2.2715702036441598</v>
      </c>
      <c r="Q119" s="284">
        <v>0.75093783494105004</v>
      </c>
      <c r="R119" s="182"/>
    </row>
    <row r="120" spans="1:18" x14ac:dyDescent="0.2">
      <c r="A120" s="110" t="s">
        <v>427</v>
      </c>
      <c r="B120" s="110">
        <v>52010</v>
      </c>
      <c r="C120" s="110">
        <v>13420</v>
      </c>
      <c r="D120" s="110">
        <v>13683.993970166601</v>
      </c>
      <c r="E120" s="110">
        <v>8.82423612373303</v>
      </c>
      <c r="F120" s="110">
        <v>-11.5510789488448</v>
      </c>
      <c r="G120" s="110">
        <v>-8.5587009004226609</v>
      </c>
      <c r="H120" s="110">
        <v>-151.92679326825501</v>
      </c>
      <c r="I120" s="110">
        <v>-101.121715596285</v>
      </c>
      <c r="J120" s="110"/>
      <c r="K120" s="284">
        <v>11.1747740819073</v>
      </c>
      <c r="L120" s="284">
        <v>2.6091136319938499</v>
      </c>
      <c r="M120" s="284">
        <v>0.29417419726975602</v>
      </c>
      <c r="N120" s="284"/>
      <c r="O120" s="284">
        <v>5.4854835608536803</v>
      </c>
      <c r="P120" s="284">
        <v>2.78023457027495</v>
      </c>
      <c r="Q120" s="284">
        <v>1.1209382810997899</v>
      </c>
      <c r="R120" s="182"/>
    </row>
    <row r="121" spans="1:18" x14ac:dyDescent="0.2">
      <c r="A121" s="110" t="s">
        <v>428</v>
      </c>
      <c r="B121" s="110">
        <v>27168</v>
      </c>
      <c r="C121" s="110">
        <v>13360</v>
      </c>
      <c r="D121" s="110">
        <v>13763.859443957401</v>
      </c>
      <c r="E121" s="110">
        <v>-90.227632588485406</v>
      </c>
      <c r="F121" s="110">
        <v>-11.5510789488448</v>
      </c>
      <c r="G121" s="110">
        <v>-8.9631287955342707</v>
      </c>
      <c r="H121" s="110">
        <v>-192.357680488716</v>
      </c>
      <c r="I121" s="110">
        <v>-101.121715596285</v>
      </c>
      <c r="J121" s="110"/>
      <c r="K121" s="284">
        <v>14.3992932862191</v>
      </c>
      <c r="L121" s="284">
        <v>2.9372791519434598</v>
      </c>
      <c r="M121" s="284">
        <v>0.29078327444051799</v>
      </c>
      <c r="N121" s="284"/>
      <c r="O121" s="284">
        <v>5.7567726737338001</v>
      </c>
      <c r="P121" s="284">
        <v>2.65385747938751</v>
      </c>
      <c r="Q121" s="284">
        <v>1.02694346289753</v>
      </c>
      <c r="R121" s="182"/>
    </row>
    <row r="122" spans="1:18" x14ac:dyDescent="0.2">
      <c r="A122" s="110" t="s">
        <v>429</v>
      </c>
      <c r="B122" s="110">
        <v>15653</v>
      </c>
      <c r="C122" s="110">
        <v>12426</v>
      </c>
      <c r="D122" s="110">
        <v>12430.027328837599</v>
      </c>
      <c r="E122" s="110">
        <v>143.55915402326701</v>
      </c>
      <c r="F122" s="110">
        <v>-11.5510789488448</v>
      </c>
      <c r="G122" s="110">
        <v>-19.268828094712099</v>
      </c>
      <c r="H122" s="110">
        <v>-15.5604446069605</v>
      </c>
      <c r="I122" s="110">
        <v>-101.121715596285</v>
      </c>
      <c r="J122" s="110"/>
      <c r="K122" s="284">
        <v>11.090525777806199</v>
      </c>
      <c r="L122" s="284">
        <v>2.1784961349262102</v>
      </c>
      <c r="M122" s="284">
        <v>0.21721075832108902</v>
      </c>
      <c r="N122" s="284"/>
      <c r="O122" s="284">
        <v>5.7880278540854802</v>
      </c>
      <c r="P122" s="284">
        <v>2.4340382035392598</v>
      </c>
      <c r="Q122" s="284">
        <v>0.99661406759087701</v>
      </c>
      <c r="R122" s="182"/>
    </row>
    <row r="123" spans="1:18" x14ac:dyDescent="0.2">
      <c r="A123" s="110" t="s">
        <v>430</v>
      </c>
      <c r="B123" s="110">
        <v>16830</v>
      </c>
      <c r="C123" s="110">
        <v>10913</v>
      </c>
      <c r="D123" s="110">
        <v>11123.7477970367</v>
      </c>
      <c r="E123" s="110">
        <v>20.636585776300301</v>
      </c>
      <c r="F123" s="110">
        <v>-11.5510789488448</v>
      </c>
      <c r="G123" s="110">
        <v>-16.366339267758502</v>
      </c>
      <c r="H123" s="110">
        <v>-102.60724932267701</v>
      </c>
      <c r="I123" s="110">
        <v>-101.121715596285</v>
      </c>
      <c r="J123" s="110"/>
      <c r="K123" s="284">
        <v>11.1942959001783</v>
      </c>
      <c r="L123" s="284">
        <v>2.1509209744503899</v>
      </c>
      <c r="M123" s="284">
        <v>0.29114676173499698</v>
      </c>
      <c r="N123" s="284"/>
      <c r="O123" s="284">
        <v>4.9019607843137303</v>
      </c>
      <c r="P123" s="284">
        <v>2.0677361853832399</v>
      </c>
      <c r="Q123" s="284">
        <v>0.86155674390968506</v>
      </c>
      <c r="R123" s="182"/>
    </row>
    <row r="124" spans="1:18" x14ac:dyDescent="0.2">
      <c r="A124" s="110" t="s">
        <v>431</v>
      </c>
      <c r="B124" s="110">
        <v>17738</v>
      </c>
      <c r="C124" s="110">
        <v>12270</v>
      </c>
      <c r="D124" s="110">
        <v>12323.211993946699</v>
      </c>
      <c r="E124" s="110">
        <v>-17.8709782492854</v>
      </c>
      <c r="F124" s="110">
        <v>-11.5510789488448</v>
      </c>
      <c r="G124" s="110">
        <v>-13.3351846869787</v>
      </c>
      <c r="H124" s="110">
        <v>90.827737247961096</v>
      </c>
      <c r="I124" s="110">
        <v>-101.121715596285</v>
      </c>
      <c r="J124" s="110"/>
      <c r="K124" s="284">
        <v>10.5592513248393</v>
      </c>
      <c r="L124" s="284">
        <v>2.1310181531176</v>
      </c>
      <c r="M124" s="284">
        <v>0.304431164731086</v>
      </c>
      <c r="N124" s="284"/>
      <c r="O124" s="284">
        <v>6.0153343105197896</v>
      </c>
      <c r="P124" s="284">
        <v>2.6102153568609801</v>
      </c>
      <c r="Q124" s="284">
        <v>0.82872928176795591</v>
      </c>
      <c r="R124" s="182"/>
    </row>
    <row r="125" spans="1:18" x14ac:dyDescent="0.2">
      <c r="A125" s="110" t="s">
        <v>432</v>
      </c>
      <c r="B125" s="110">
        <v>86217</v>
      </c>
      <c r="C125" s="110">
        <v>11814</v>
      </c>
      <c r="D125" s="110">
        <v>12058.173467758599</v>
      </c>
      <c r="E125" s="110">
        <v>-24.7083245406589</v>
      </c>
      <c r="F125" s="110">
        <v>-11.5510789488448</v>
      </c>
      <c r="G125" s="110">
        <v>-1.72069999725097</v>
      </c>
      <c r="H125" s="110">
        <v>-104.69249647099799</v>
      </c>
      <c r="I125" s="110">
        <v>-101.121715596285</v>
      </c>
      <c r="J125" s="110"/>
      <c r="K125" s="284">
        <v>10.758899057030499</v>
      </c>
      <c r="L125" s="284">
        <v>2.2802927496897398</v>
      </c>
      <c r="M125" s="284">
        <v>0.205295939315912</v>
      </c>
      <c r="N125" s="284"/>
      <c r="O125" s="284">
        <v>5.1277590266420798</v>
      </c>
      <c r="P125" s="284">
        <v>2.5482213484579597</v>
      </c>
      <c r="Q125" s="284">
        <v>0.90817356205852695</v>
      </c>
      <c r="R125" s="182"/>
    </row>
    <row r="126" spans="1:18" x14ac:dyDescent="0.2">
      <c r="A126" s="110" t="s">
        <v>433</v>
      </c>
      <c r="B126" s="110">
        <v>32020</v>
      </c>
      <c r="C126" s="110">
        <v>8682</v>
      </c>
      <c r="D126" s="110">
        <v>8931.8271209768991</v>
      </c>
      <c r="E126" s="110">
        <v>-59.229401968911603</v>
      </c>
      <c r="F126" s="110">
        <v>-11.5510789488448</v>
      </c>
      <c r="G126" s="110">
        <v>-18.701350406076401</v>
      </c>
      <c r="H126" s="110">
        <v>-83.051619992517303</v>
      </c>
      <c r="I126" s="110">
        <v>-77.6048778227984</v>
      </c>
      <c r="J126" s="110"/>
      <c r="K126" s="284">
        <v>10.1905059337914</v>
      </c>
      <c r="L126" s="284">
        <v>2.00811992504685</v>
      </c>
      <c r="M126" s="284">
        <v>0.115552779512804</v>
      </c>
      <c r="N126" s="284"/>
      <c r="O126" s="284">
        <v>3.9506558400999396</v>
      </c>
      <c r="P126" s="284">
        <v>1.8113678950655803</v>
      </c>
      <c r="Q126" s="284">
        <v>0.59025608994378498</v>
      </c>
      <c r="R126" s="182"/>
    </row>
    <row r="127" spans="1:18" x14ac:dyDescent="0.2">
      <c r="A127" s="110" t="s">
        <v>434</v>
      </c>
      <c r="B127" s="110">
        <v>46305</v>
      </c>
      <c r="C127" s="110">
        <v>10932</v>
      </c>
      <c r="D127" s="110">
        <v>10909.8203529813</v>
      </c>
      <c r="E127" s="110">
        <v>-73.572938658638904</v>
      </c>
      <c r="F127" s="110">
        <v>-11.5510789488448</v>
      </c>
      <c r="G127" s="110">
        <v>32.241907536905998</v>
      </c>
      <c r="H127" s="110">
        <v>176.608069869172</v>
      </c>
      <c r="I127" s="110">
        <v>-101.121715596285</v>
      </c>
      <c r="J127" s="110"/>
      <c r="K127" s="284">
        <v>9.7419285174387191</v>
      </c>
      <c r="L127" s="284">
        <v>1.8766871828096301</v>
      </c>
      <c r="M127" s="284">
        <v>0.12741604578339299</v>
      </c>
      <c r="N127" s="284"/>
      <c r="O127" s="284">
        <v>5.8049886621315201</v>
      </c>
      <c r="P127" s="284">
        <v>2.3172443580606799</v>
      </c>
      <c r="Q127" s="284">
        <v>0.732102364755426</v>
      </c>
      <c r="R127" s="182"/>
    </row>
    <row r="128" spans="1:18" x14ac:dyDescent="0.2">
      <c r="A128" s="110" t="s">
        <v>435</v>
      </c>
      <c r="B128" s="110">
        <v>24876</v>
      </c>
      <c r="C128" s="110">
        <v>10350</v>
      </c>
      <c r="D128" s="110">
        <v>10693.814747811201</v>
      </c>
      <c r="E128" s="110">
        <v>-111.671215110384</v>
      </c>
      <c r="F128" s="110">
        <v>-11.5510789488448</v>
      </c>
      <c r="G128" s="110">
        <v>-17.498022733517601</v>
      </c>
      <c r="H128" s="110">
        <v>-256.59536468551499</v>
      </c>
      <c r="I128" s="110">
        <v>53.708511862003597</v>
      </c>
      <c r="J128" s="110"/>
      <c r="K128" s="284">
        <v>10.982473066409399</v>
      </c>
      <c r="L128" s="284">
        <v>3.1677118507798703</v>
      </c>
      <c r="M128" s="284">
        <v>0.26129602830037002</v>
      </c>
      <c r="N128" s="284"/>
      <c r="O128" s="284">
        <v>3.6058851905451004</v>
      </c>
      <c r="P128" s="284">
        <v>2.1506673098568898</v>
      </c>
      <c r="Q128" s="284">
        <v>0.68740955137481896</v>
      </c>
      <c r="R128" s="182"/>
    </row>
    <row r="129" spans="1:18" x14ac:dyDescent="0.2">
      <c r="A129" s="110" t="s">
        <v>436</v>
      </c>
      <c r="B129" s="110">
        <v>125941</v>
      </c>
      <c r="C129" s="110">
        <v>8735</v>
      </c>
      <c r="D129" s="110">
        <v>9080.0346182602498</v>
      </c>
      <c r="E129" s="110">
        <v>-95.634527211925203</v>
      </c>
      <c r="F129" s="110">
        <v>-11.5510789488448</v>
      </c>
      <c r="G129" s="110">
        <v>10.831270797778799</v>
      </c>
      <c r="H129" s="110">
        <v>-150.58195352584201</v>
      </c>
      <c r="I129" s="110">
        <v>-98.582455986442397</v>
      </c>
      <c r="J129" s="110"/>
      <c r="K129" s="284">
        <v>8.076003843069369</v>
      </c>
      <c r="L129" s="284">
        <v>1.57534083420014</v>
      </c>
      <c r="M129" s="284">
        <v>0.158010496978744</v>
      </c>
      <c r="N129" s="284"/>
      <c r="O129" s="284">
        <v>4.7101420506427596</v>
      </c>
      <c r="P129" s="284">
        <v>1.8429264496867599</v>
      </c>
      <c r="Q129" s="284">
        <v>0.63918819129592397</v>
      </c>
      <c r="R129" s="182"/>
    </row>
    <row r="130" spans="1:18" x14ac:dyDescent="0.2">
      <c r="A130" s="110" t="s">
        <v>437</v>
      </c>
      <c r="B130" s="110">
        <v>347949</v>
      </c>
      <c r="C130" s="110">
        <v>9092</v>
      </c>
      <c r="D130" s="110">
        <v>9168.62261304618</v>
      </c>
      <c r="E130" s="110">
        <v>-114.910805182747</v>
      </c>
      <c r="F130" s="110">
        <v>-11.5510789488448</v>
      </c>
      <c r="G130" s="110">
        <v>58.844600742035503</v>
      </c>
      <c r="H130" s="110">
        <v>45.667947253076399</v>
      </c>
      <c r="I130" s="110">
        <v>-54.968590081712598</v>
      </c>
      <c r="J130" s="110"/>
      <c r="K130" s="284">
        <v>6.0595087211056802</v>
      </c>
      <c r="L130" s="284">
        <v>1.2869702168996</v>
      </c>
      <c r="M130" s="284">
        <v>0.14714800157494301</v>
      </c>
      <c r="N130" s="284"/>
      <c r="O130" s="284">
        <v>4.9840637564700598</v>
      </c>
      <c r="P130" s="284">
        <v>1.9637935444562298</v>
      </c>
      <c r="Q130" s="284">
        <v>0.68487048389275396</v>
      </c>
      <c r="R130" s="182"/>
    </row>
    <row r="131" spans="1:18" x14ac:dyDescent="0.2">
      <c r="A131" s="110" t="s">
        <v>438</v>
      </c>
      <c r="B131" s="110">
        <v>13198</v>
      </c>
      <c r="C131" s="110">
        <v>14554</v>
      </c>
      <c r="D131" s="110">
        <v>14860.830920787599</v>
      </c>
      <c r="E131" s="110">
        <v>34.793750859444899</v>
      </c>
      <c r="F131" s="110">
        <v>-11.5510789488448</v>
      </c>
      <c r="G131" s="110">
        <v>-13.6321213705369</v>
      </c>
      <c r="H131" s="110">
        <v>-215.19933330830699</v>
      </c>
      <c r="I131" s="110">
        <v>-101.121715596285</v>
      </c>
      <c r="J131" s="110"/>
      <c r="K131" s="284">
        <v>12.168510380360701</v>
      </c>
      <c r="L131" s="284">
        <v>2.9171086528261898</v>
      </c>
      <c r="M131" s="284">
        <v>0.356114562812547</v>
      </c>
      <c r="N131" s="284"/>
      <c r="O131" s="284">
        <v>5.7432944385513007</v>
      </c>
      <c r="P131" s="284">
        <v>3.1065312926200899</v>
      </c>
      <c r="Q131" s="284">
        <v>1.1668434611304699</v>
      </c>
      <c r="R131" s="182"/>
    </row>
    <row r="132" spans="1:18" x14ac:dyDescent="0.2">
      <c r="A132" s="110" t="s">
        <v>439</v>
      </c>
      <c r="B132" s="110">
        <v>7476</v>
      </c>
      <c r="C132" s="110">
        <v>11790</v>
      </c>
      <c r="D132" s="110">
        <v>11865.0747104524</v>
      </c>
      <c r="E132" s="110">
        <v>-49.219474042265702</v>
      </c>
      <c r="F132" s="110">
        <v>-11.5510789488448</v>
      </c>
      <c r="G132" s="110">
        <v>2.6790214211071501</v>
      </c>
      <c r="H132" s="110">
        <v>83.955006289858403</v>
      </c>
      <c r="I132" s="110">
        <v>-101.121715596285</v>
      </c>
      <c r="J132" s="110"/>
      <c r="K132" s="284">
        <v>10.1524879614767</v>
      </c>
      <c r="L132" s="284">
        <v>2.5280898876404501</v>
      </c>
      <c r="M132" s="284">
        <v>0.16051364365971102</v>
      </c>
      <c r="N132" s="284"/>
      <c r="O132" s="284">
        <v>5.4708400214018207</v>
      </c>
      <c r="P132" s="284">
        <v>2.5147137506688102</v>
      </c>
      <c r="Q132" s="284">
        <v>0.81594435527019804</v>
      </c>
      <c r="R132" s="182"/>
    </row>
    <row r="133" spans="1:18" x14ac:dyDescent="0.2">
      <c r="A133" s="110" t="s">
        <v>440</v>
      </c>
      <c r="B133" s="110">
        <v>19227</v>
      </c>
      <c r="C133" s="110">
        <v>18341</v>
      </c>
      <c r="D133" s="110">
        <v>18110.303706180599</v>
      </c>
      <c r="E133" s="110">
        <v>181.71687680344101</v>
      </c>
      <c r="F133" s="110">
        <v>-11.5510789488448</v>
      </c>
      <c r="G133" s="110">
        <v>-5.0364706027885902</v>
      </c>
      <c r="H133" s="110">
        <v>166.816419037705</v>
      </c>
      <c r="I133" s="110">
        <v>-101.121715596285</v>
      </c>
      <c r="J133" s="110"/>
      <c r="K133" s="284">
        <v>17.418213969938101</v>
      </c>
      <c r="L133" s="284">
        <v>3.4066677068705502</v>
      </c>
      <c r="M133" s="284">
        <v>0.270453008789723</v>
      </c>
      <c r="N133" s="284"/>
      <c r="O133" s="284">
        <v>8.0407759920944493</v>
      </c>
      <c r="P133" s="284">
        <v>4.0047849378478197</v>
      </c>
      <c r="Q133" s="284">
        <v>1.2222395589535502</v>
      </c>
      <c r="R133" s="182"/>
    </row>
    <row r="134" spans="1:18" x14ac:dyDescent="0.2">
      <c r="A134" s="110" t="s">
        <v>441</v>
      </c>
      <c r="B134" s="110">
        <v>19412</v>
      </c>
      <c r="C134" s="110">
        <v>12036</v>
      </c>
      <c r="D134" s="110">
        <v>11856.655107558599</v>
      </c>
      <c r="E134" s="110">
        <v>116.809059795708</v>
      </c>
      <c r="F134" s="110">
        <v>-11.5510789488448</v>
      </c>
      <c r="G134" s="110">
        <v>-19.924651854705701</v>
      </c>
      <c r="H134" s="110">
        <v>195.61012080043199</v>
      </c>
      <c r="I134" s="110">
        <v>-101.121715596285</v>
      </c>
      <c r="J134" s="110"/>
      <c r="K134" s="284">
        <v>11.796826705130799</v>
      </c>
      <c r="L134" s="284">
        <v>2.2975479085101997</v>
      </c>
      <c r="M134" s="284">
        <v>0.18545229754790901</v>
      </c>
      <c r="N134" s="284"/>
      <c r="O134" s="284">
        <v>5.8056872037914697</v>
      </c>
      <c r="P134" s="284">
        <v>2.4726973006387798</v>
      </c>
      <c r="Q134" s="284">
        <v>0.77786935915928301</v>
      </c>
      <c r="R134" s="182"/>
    </row>
    <row r="135" spans="1:18" x14ac:dyDescent="0.2">
      <c r="A135" s="110" t="s">
        <v>442</v>
      </c>
      <c r="B135" s="110">
        <v>16042</v>
      </c>
      <c r="C135" s="110">
        <v>10440</v>
      </c>
      <c r="D135" s="110">
        <v>10499.0491093209</v>
      </c>
      <c r="E135" s="110">
        <v>-6.7354946348910403</v>
      </c>
      <c r="F135" s="110">
        <v>-11.5510789488448</v>
      </c>
      <c r="G135" s="110">
        <v>-21.651439495255001</v>
      </c>
      <c r="H135" s="110">
        <v>82.016214662219298</v>
      </c>
      <c r="I135" s="110">
        <v>-101.121715596285</v>
      </c>
      <c r="J135" s="110"/>
      <c r="K135" s="284">
        <v>10.777957860615899</v>
      </c>
      <c r="L135" s="284">
        <v>1.8389228275776099</v>
      </c>
      <c r="M135" s="284">
        <v>0.205710011220546</v>
      </c>
      <c r="N135" s="284"/>
      <c r="O135" s="284">
        <v>4.9557411794040602</v>
      </c>
      <c r="P135" s="284">
        <v>2.2316419399077398</v>
      </c>
      <c r="Q135" s="284">
        <v>0.69816731080912597</v>
      </c>
      <c r="R135" s="182"/>
    </row>
    <row r="136" spans="1:18" x14ac:dyDescent="0.2">
      <c r="A136" s="110" t="s">
        <v>443</v>
      </c>
      <c r="B136" s="110">
        <v>25883</v>
      </c>
      <c r="C136" s="110">
        <v>8970</v>
      </c>
      <c r="D136" s="110">
        <v>9326.9913501544197</v>
      </c>
      <c r="E136" s="110">
        <v>-127.165941755482</v>
      </c>
      <c r="F136" s="110">
        <v>-11.5510789488448</v>
      </c>
      <c r="G136" s="110">
        <v>-14.335012073833701</v>
      </c>
      <c r="H136" s="110">
        <v>-147.598406085102</v>
      </c>
      <c r="I136" s="110">
        <v>-56.149434273004502</v>
      </c>
      <c r="J136" s="110"/>
      <c r="K136" s="284">
        <v>9.0986361704593701</v>
      </c>
      <c r="L136" s="284">
        <v>2.73924970057567</v>
      </c>
      <c r="M136" s="284">
        <v>0.18544990920681501</v>
      </c>
      <c r="N136" s="284"/>
      <c r="O136" s="284">
        <v>3.46559517830236</v>
      </c>
      <c r="P136" s="284">
        <v>1.9201792682455698</v>
      </c>
      <c r="Q136" s="284">
        <v>0.57566742649615599</v>
      </c>
      <c r="R136" s="182"/>
    </row>
    <row r="137" spans="1:18" x14ac:dyDescent="0.2">
      <c r="A137" s="110" t="s">
        <v>444</v>
      </c>
      <c r="B137" s="110">
        <v>14276</v>
      </c>
      <c r="C137" s="110">
        <v>9328</v>
      </c>
      <c r="D137" s="110">
        <v>9193.1994256914295</v>
      </c>
      <c r="E137" s="110">
        <v>70.482155376889295</v>
      </c>
      <c r="F137" s="110">
        <v>-11.5510789488448</v>
      </c>
      <c r="G137" s="110">
        <v>-21.5323086299063</v>
      </c>
      <c r="H137" s="110">
        <v>198.52805739693301</v>
      </c>
      <c r="I137" s="110">
        <v>-101.121715596285</v>
      </c>
      <c r="J137" s="110"/>
      <c r="K137" s="284">
        <v>9.5615018212384406</v>
      </c>
      <c r="L137" s="284">
        <v>1.5690669655365599</v>
      </c>
      <c r="M137" s="284">
        <v>0.147100028019053</v>
      </c>
      <c r="N137" s="284"/>
      <c r="O137" s="284">
        <v>4.3779770243765803</v>
      </c>
      <c r="P137" s="284">
        <v>1.9333146539646999</v>
      </c>
      <c r="Q137" s="284">
        <v>0.63743345474923008</v>
      </c>
      <c r="R137" s="182"/>
    </row>
    <row r="138" spans="1:18" x14ac:dyDescent="0.2">
      <c r="A138" s="110" t="s">
        <v>445</v>
      </c>
      <c r="B138" s="110">
        <v>22665</v>
      </c>
      <c r="C138" s="110">
        <v>8444</v>
      </c>
      <c r="D138" s="110">
        <v>8587.5345491597309</v>
      </c>
      <c r="E138" s="110">
        <v>-4.5386809878622598</v>
      </c>
      <c r="F138" s="110">
        <v>-11.5510789488448</v>
      </c>
      <c r="G138" s="110">
        <v>-16.031515100736002</v>
      </c>
      <c r="H138" s="110">
        <v>-10.661385453080101</v>
      </c>
      <c r="I138" s="110">
        <v>-101.121715596285</v>
      </c>
      <c r="J138" s="110"/>
      <c r="K138" s="284">
        <v>9.6580630928744799</v>
      </c>
      <c r="L138" s="284">
        <v>1.7648356496801201</v>
      </c>
      <c r="M138" s="284">
        <v>0.13236267372600902</v>
      </c>
      <c r="N138" s="284"/>
      <c r="O138" s="284">
        <v>3.7767482903154597</v>
      </c>
      <c r="P138" s="284">
        <v>1.7295389366865199</v>
      </c>
      <c r="Q138" s="284">
        <v>0.60004412089124204</v>
      </c>
      <c r="R138" s="182"/>
    </row>
    <row r="139" spans="1:18" x14ac:dyDescent="0.2">
      <c r="A139" s="110" t="s">
        <v>446</v>
      </c>
      <c r="B139" s="110">
        <v>13663</v>
      </c>
      <c r="C139" s="110">
        <v>13663</v>
      </c>
      <c r="D139" s="110">
        <v>13690.096997204701</v>
      </c>
      <c r="E139" s="110">
        <v>54.0052180307325</v>
      </c>
      <c r="F139" s="110">
        <v>-11.5510789488448</v>
      </c>
      <c r="G139" s="110">
        <v>-19.175263762198199</v>
      </c>
      <c r="H139" s="110">
        <v>50.672409136469099</v>
      </c>
      <c r="I139" s="110">
        <v>-101.121715596285</v>
      </c>
      <c r="J139" s="110"/>
      <c r="K139" s="284">
        <v>12.5082339164166</v>
      </c>
      <c r="L139" s="284">
        <v>2.5763009587938202</v>
      </c>
      <c r="M139" s="284">
        <v>0.2122520676279</v>
      </c>
      <c r="N139" s="284"/>
      <c r="O139" s="284">
        <v>6.1260338139500794</v>
      </c>
      <c r="P139" s="284">
        <v>2.9568908731610901</v>
      </c>
      <c r="Q139" s="284">
        <v>0.966112859547684</v>
      </c>
      <c r="R139" s="182"/>
    </row>
    <row r="140" spans="1:18" x14ac:dyDescent="0.2">
      <c r="A140" s="110" t="s">
        <v>447</v>
      </c>
      <c r="B140" s="110">
        <v>45877</v>
      </c>
      <c r="C140" s="110">
        <v>11528</v>
      </c>
      <c r="D140" s="110">
        <v>11606.2396738348</v>
      </c>
      <c r="E140" s="110">
        <v>-69.023598301374804</v>
      </c>
      <c r="F140" s="110">
        <v>-11.5510789488448</v>
      </c>
      <c r="G140" s="110">
        <v>9.4203583803543403</v>
      </c>
      <c r="H140" s="110">
        <v>93.630378110100096</v>
      </c>
      <c r="I140" s="110">
        <v>-101.121715596285</v>
      </c>
      <c r="J140" s="110"/>
      <c r="K140" s="284">
        <v>10.4475009263901</v>
      </c>
      <c r="L140" s="284">
        <v>2.2429539856572998</v>
      </c>
      <c r="M140" s="284">
        <v>0.17219957713015202</v>
      </c>
      <c r="N140" s="284"/>
      <c r="O140" s="284">
        <v>5.2793338710029003</v>
      </c>
      <c r="P140" s="284">
        <v>2.50452296357652</v>
      </c>
      <c r="Q140" s="284">
        <v>0.80650434858425801</v>
      </c>
      <c r="R140" s="182"/>
    </row>
    <row r="141" spans="1:18" x14ac:dyDescent="0.2">
      <c r="A141" s="110" t="s">
        <v>448</v>
      </c>
      <c r="B141" s="110">
        <v>36915</v>
      </c>
      <c r="C141" s="110">
        <v>10807</v>
      </c>
      <c r="D141" s="110">
        <v>11029.005636872</v>
      </c>
      <c r="E141" s="110">
        <v>-132.83712846451701</v>
      </c>
      <c r="F141" s="110">
        <v>-11.5510789488448</v>
      </c>
      <c r="G141" s="110">
        <v>-21.0208692953167</v>
      </c>
      <c r="H141" s="110">
        <v>-172.09201349504301</v>
      </c>
      <c r="I141" s="110">
        <v>115.30307519250201</v>
      </c>
      <c r="J141" s="110"/>
      <c r="K141" s="284">
        <v>12.9405390762563</v>
      </c>
      <c r="L141" s="284">
        <v>2.5843153189760297</v>
      </c>
      <c r="M141" s="284">
        <v>0.15711770283082799</v>
      </c>
      <c r="N141" s="284"/>
      <c r="O141" s="284">
        <v>4.2096708655018302</v>
      </c>
      <c r="P141" s="284">
        <v>2.32967628335365</v>
      </c>
      <c r="Q141" s="284">
        <v>0.73140999593661105</v>
      </c>
      <c r="R141" s="182"/>
    </row>
    <row r="142" spans="1:18" x14ac:dyDescent="0.2">
      <c r="A142" s="110" t="s">
        <v>449</v>
      </c>
      <c r="B142" s="110">
        <v>30970</v>
      </c>
      <c r="C142" s="110">
        <v>14801</v>
      </c>
      <c r="D142" s="110">
        <v>15008.1446479274</v>
      </c>
      <c r="E142" s="110">
        <v>23.126056713525902</v>
      </c>
      <c r="F142" s="110">
        <v>-11.5510789488448</v>
      </c>
      <c r="G142" s="110">
        <v>-7.1524632018511802</v>
      </c>
      <c r="H142" s="110">
        <v>-110.007979064466</v>
      </c>
      <c r="I142" s="110">
        <v>-101.121715596285</v>
      </c>
      <c r="J142" s="110"/>
      <c r="K142" s="284">
        <v>13.9360671617695</v>
      </c>
      <c r="L142" s="284">
        <v>2.7671940587665498</v>
      </c>
      <c r="M142" s="284">
        <v>0.27445915402001897</v>
      </c>
      <c r="N142" s="284"/>
      <c r="O142" s="284">
        <v>6.6774297707458796</v>
      </c>
      <c r="P142" s="284">
        <v>3.0739425250242198</v>
      </c>
      <c r="Q142" s="284">
        <v>1.1301259283177301</v>
      </c>
      <c r="R142" s="182"/>
    </row>
    <row r="143" spans="1:18" x14ac:dyDescent="0.2">
      <c r="A143" s="110" t="s">
        <v>450</v>
      </c>
      <c r="B143" s="110">
        <v>16063</v>
      </c>
      <c r="C143" s="110">
        <v>8844</v>
      </c>
      <c r="D143" s="110">
        <v>8893.8172941921694</v>
      </c>
      <c r="E143" s="110">
        <v>-95.439387035641801</v>
      </c>
      <c r="F143" s="110">
        <v>-11.5510789488448</v>
      </c>
      <c r="G143" s="110">
        <v>9.0760705633909105</v>
      </c>
      <c r="H143" s="110">
        <v>149.65719847808299</v>
      </c>
      <c r="I143" s="110">
        <v>-101.121715596285</v>
      </c>
      <c r="J143" s="110"/>
      <c r="K143" s="284">
        <v>9.14524061507813</v>
      </c>
      <c r="L143" s="284">
        <v>1.6933325032683799</v>
      </c>
      <c r="M143" s="284">
        <v>0.15563717860922602</v>
      </c>
      <c r="N143" s="284"/>
      <c r="O143" s="284">
        <v>4.1897528481603699</v>
      </c>
      <c r="P143" s="284">
        <v>1.9734794247649901</v>
      </c>
      <c r="Q143" s="284">
        <v>0.53539189441573798</v>
      </c>
      <c r="R143" s="182"/>
    </row>
    <row r="144" spans="1:18" x14ac:dyDescent="0.2">
      <c r="A144" s="110" t="s">
        <v>451</v>
      </c>
      <c r="B144" s="110">
        <v>42910</v>
      </c>
      <c r="C144" s="110">
        <v>13489</v>
      </c>
      <c r="D144" s="110">
        <v>13803.9879184822</v>
      </c>
      <c r="E144" s="110">
        <v>-38.037326430116401</v>
      </c>
      <c r="F144" s="110">
        <v>-11.5510789488448</v>
      </c>
      <c r="G144" s="110">
        <v>-15.028813909639601</v>
      </c>
      <c r="H144" s="110">
        <v>-148.932733489203</v>
      </c>
      <c r="I144" s="110">
        <v>-101.121715596285</v>
      </c>
      <c r="J144" s="110"/>
      <c r="K144" s="284">
        <v>11.7548357026334</v>
      </c>
      <c r="L144" s="284">
        <v>2.33512001864367</v>
      </c>
      <c r="M144" s="284">
        <v>0.26567233745047802</v>
      </c>
      <c r="N144" s="284"/>
      <c r="O144" s="284">
        <v>5.4556047541365702</v>
      </c>
      <c r="P144" s="284">
        <v>2.9713353530645503</v>
      </c>
      <c r="Q144" s="284">
        <v>1.1162899091120999</v>
      </c>
      <c r="R144" s="182"/>
    </row>
    <row r="145" spans="1:18" x14ac:dyDescent="0.2">
      <c r="A145" s="110" t="s">
        <v>452</v>
      </c>
      <c r="B145" s="110">
        <v>10451</v>
      </c>
      <c r="C145" s="110">
        <v>13051</v>
      </c>
      <c r="D145" s="110">
        <v>13085.9536596994</v>
      </c>
      <c r="E145" s="110">
        <v>-2.0033509903056301</v>
      </c>
      <c r="F145" s="110">
        <v>-11.5510789488448</v>
      </c>
      <c r="G145" s="110">
        <v>-10.5168021500932</v>
      </c>
      <c r="H145" s="110">
        <v>89.864000290861995</v>
      </c>
      <c r="I145" s="110">
        <v>-101.121715596285</v>
      </c>
      <c r="J145" s="110"/>
      <c r="K145" s="284">
        <v>11.568270978853699</v>
      </c>
      <c r="L145" s="284">
        <v>2.2868625011960599</v>
      </c>
      <c r="M145" s="284">
        <v>0.19136924696201299</v>
      </c>
      <c r="N145" s="284"/>
      <c r="O145" s="284">
        <v>5.9420151181705103</v>
      </c>
      <c r="P145" s="284">
        <v>2.6408956080757799</v>
      </c>
      <c r="Q145" s="284">
        <v>1.05253085829107</v>
      </c>
      <c r="R145" s="182"/>
    </row>
    <row r="146" spans="1:18" x14ac:dyDescent="0.2">
      <c r="A146" s="110" t="s">
        <v>453</v>
      </c>
      <c r="B146" s="110">
        <v>15017</v>
      </c>
      <c r="C146" s="110">
        <v>11732</v>
      </c>
      <c r="D146" s="110">
        <v>11748.5581120885</v>
      </c>
      <c r="E146" s="110">
        <v>182.71649047900601</v>
      </c>
      <c r="F146" s="110">
        <v>-11.5510789488448</v>
      </c>
      <c r="G146" s="110">
        <v>-16.988903367820399</v>
      </c>
      <c r="H146" s="110">
        <v>-69.410512040938997</v>
      </c>
      <c r="I146" s="110">
        <v>-101.121715596285</v>
      </c>
      <c r="J146" s="110"/>
      <c r="K146" s="284">
        <v>11.014183924885099</v>
      </c>
      <c r="L146" s="284">
        <v>2.3972830791769302</v>
      </c>
      <c r="M146" s="284">
        <v>0.19311447026703099</v>
      </c>
      <c r="N146" s="284"/>
      <c r="O146" s="284">
        <v>5.1075447825797395</v>
      </c>
      <c r="P146" s="284">
        <v>2.35066924152627</v>
      </c>
      <c r="Q146" s="284">
        <v>0.89232203502696905</v>
      </c>
      <c r="R146" s="182"/>
    </row>
    <row r="147" spans="1:18" ht="14.25" customHeight="1" x14ac:dyDescent="0.2">
      <c r="A147" s="18" t="s">
        <v>454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284"/>
      <c r="L147" s="284"/>
      <c r="M147" s="284"/>
      <c r="N147" s="284"/>
      <c r="O147" s="284"/>
      <c r="P147" s="284"/>
      <c r="Q147" s="284"/>
      <c r="R147" s="182"/>
    </row>
    <row r="148" spans="1:18" x14ac:dyDescent="0.2">
      <c r="A148" s="110" t="s">
        <v>455</v>
      </c>
      <c r="B148" s="110">
        <v>46051</v>
      </c>
      <c r="C148" s="110">
        <v>12955</v>
      </c>
      <c r="D148" s="110">
        <v>13049.3727895954</v>
      </c>
      <c r="E148" s="110">
        <v>112.838445732154</v>
      </c>
      <c r="F148" s="110">
        <v>-11.5510789488448</v>
      </c>
      <c r="G148" s="110">
        <v>-10.2380976058359</v>
      </c>
      <c r="H148" s="110">
        <v>-135.96282700642701</v>
      </c>
      <c r="I148" s="110">
        <v>-49.783517717589802</v>
      </c>
      <c r="J148" s="110"/>
      <c r="K148" s="284">
        <v>12.675077631321798</v>
      </c>
      <c r="L148" s="284">
        <v>2.58843456168161</v>
      </c>
      <c r="M148" s="284">
        <v>0.249723133048142</v>
      </c>
      <c r="N148" s="284"/>
      <c r="O148" s="284">
        <v>4.9988056719723799</v>
      </c>
      <c r="P148" s="284">
        <v>2.7056958589390003</v>
      </c>
      <c r="Q148" s="284">
        <v>1.0140930707259301</v>
      </c>
      <c r="R148" s="182"/>
    </row>
    <row r="149" spans="1:18" x14ac:dyDescent="0.2">
      <c r="A149" s="110" t="s">
        <v>456</v>
      </c>
      <c r="B149" s="110">
        <v>103754</v>
      </c>
      <c r="C149" s="110">
        <v>11351</v>
      </c>
      <c r="D149" s="110">
        <v>11620.9810629524</v>
      </c>
      <c r="E149" s="110">
        <v>-49.356378829060901</v>
      </c>
      <c r="F149" s="110">
        <v>-11.5510789488448</v>
      </c>
      <c r="G149" s="110">
        <v>11.0375455469978</v>
      </c>
      <c r="H149" s="110">
        <v>-119.085029724094</v>
      </c>
      <c r="I149" s="110">
        <v>-101.121715596285</v>
      </c>
      <c r="J149" s="110"/>
      <c r="K149" s="284">
        <v>9.8617884611677606</v>
      </c>
      <c r="L149" s="284">
        <v>2.2129267305356901</v>
      </c>
      <c r="M149" s="284">
        <v>0.18216165159897399</v>
      </c>
      <c r="N149" s="284"/>
      <c r="O149" s="284">
        <v>5.0619735142741495</v>
      </c>
      <c r="P149" s="284">
        <v>2.4355687491566602</v>
      </c>
      <c r="Q149" s="284">
        <v>0.88864043795901793</v>
      </c>
      <c r="R149" s="182"/>
    </row>
    <row r="150" spans="1:18" x14ac:dyDescent="0.2">
      <c r="A150" s="110" t="s">
        <v>457</v>
      </c>
      <c r="B150" s="110">
        <v>10649</v>
      </c>
      <c r="C150" s="110">
        <v>13204</v>
      </c>
      <c r="D150" s="110">
        <v>13215.4101581254</v>
      </c>
      <c r="E150" s="110">
        <v>200.16653312932701</v>
      </c>
      <c r="F150" s="110">
        <v>-11.5510789488448</v>
      </c>
      <c r="G150" s="110">
        <v>-4.0236784616750896</v>
      </c>
      <c r="H150" s="110">
        <v>-94.871121359707502</v>
      </c>
      <c r="I150" s="110">
        <v>-101.121715596285</v>
      </c>
      <c r="J150" s="110"/>
      <c r="K150" s="284">
        <v>11.146586533946801</v>
      </c>
      <c r="L150" s="284">
        <v>2.4133721476194898</v>
      </c>
      <c r="M150" s="284">
        <v>0.21598272138228899</v>
      </c>
      <c r="N150" s="284"/>
      <c r="O150" s="284">
        <v>4.8924781669640298</v>
      </c>
      <c r="P150" s="284">
        <v>2.7889942717626099</v>
      </c>
      <c r="Q150" s="284">
        <v>1.12686637242934</v>
      </c>
      <c r="R150" s="182"/>
    </row>
    <row r="151" spans="1:18" x14ac:dyDescent="0.2">
      <c r="A151" s="110" t="s">
        <v>458</v>
      </c>
      <c r="B151" s="110">
        <v>84930</v>
      </c>
      <c r="C151" s="110">
        <v>9950</v>
      </c>
      <c r="D151" s="110">
        <v>10158.4844244013</v>
      </c>
      <c r="E151" s="110">
        <v>-26.814068204249899</v>
      </c>
      <c r="F151" s="110">
        <v>-11.5510789488448</v>
      </c>
      <c r="G151" s="110">
        <v>-24.3330930225118</v>
      </c>
      <c r="H151" s="110">
        <v>-173.743838875763</v>
      </c>
      <c r="I151" s="110">
        <v>27.774355789117099</v>
      </c>
      <c r="J151" s="110"/>
      <c r="K151" s="284">
        <v>10.7335452725774</v>
      </c>
      <c r="L151" s="284">
        <v>2.33368656540681</v>
      </c>
      <c r="M151" s="284">
        <v>0.18721299894030399</v>
      </c>
      <c r="N151" s="284"/>
      <c r="O151" s="284">
        <v>3.8678912045213698</v>
      </c>
      <c r="P151" s="284">
        <v>2.1064405981396401</v>
      </c>
      <c r="Q151" s="284">
        <v>0.71352878841398804</v>
      </c>
      <c r="R151" s="182"/>
    </row>
    <row r="152" spans="1:18" x14ac:dyDescent="0.2">
      <c r="A152" s="110" t="s">
        <v>459</v>
      </c>
      <c r="B152" s="110">
        <v>25967</v>
      </c>
      <c r="C152" s="110">
        <v>12964</v>
      </c>
      <c r="D152" s="110">
        <v>13071.853395955901</v>
      </c>
      <c r="E152" s="110">
        <v>103.881481569686</v>
      </c>
      <c r="F152" s="110">
        <v>-11.5510789488448</v>
      </c>
      <c r="G152" s="110">
        <v>-17.595715039789901</v>
      </c>
      <c r="H152" s="110">
        <v>-81.2220292052356</v>
      </c>
      <c r="I152" s="110">
        <v>-101.121715596285</v>
      </c>
      <c r="J152" s="110"/>
      <c r="K152" s="284">
        <v>13.690453267608902</v>
      </c>
      <c r="L152" s="284">
        <v>2.47621981746062</v>
      </c>
      <c r="M152" s="284">
        <v>0.23491354411368301</v>
      </c>
      <c r="N152" s="284"/>
      <c r="O152" s="284">
        <v>5.4992875572842497</v>
      </c>
      <c r="P152" s="284">
        <v>2.6187083606115502</v>
      </c>
      <c r="Q152" s="284">
        <v>1.00127084376324</v>
      </c>
      <c r="R152" s="182"/>
    </row>
    <row r="153" spans="1:18" x14ac:dyDescent="0.2">
      <c r="A153" s="110" t="s">
        <v>460</v>
      </c>
      <c r="B153" s="110">
        <v>65397</v>
      </c>
      <c r="C153" s="110">
        <v>12199</v>
      </c>
      <c r="D153" s="110">
        <v>12417.084267047299</v>
      </c>
      <c r="E153" s="110">
        <v>21.7228829956148</v>
      </c>
      <c r="F153" s="110">
        <v>-11.5510789488448</v>
      </c>
      <c r="G153" s="110">
        <v>-17.041599483747</v>
      </c>
      <c r="H153" s="110">
        <v>-150.53879251846001</v>
      </c>
      <c r="I153" s="110">
        <v>-61.0407165503049</v>
      </c>
      <c r="J153" s="110"/>
      <c r="K153" s="284">
        <v>12.4975151765371</v>
      </c>
      <c r="L153" s="284">
        <v>2.4267168218725601</v>
      </c>
      <c r="M153" s="284">
        <v>0.23242656390965902</v>
      </c>
      <c r="N153" s="284"/>
      <c r="O153" s="284">
        <v>5.2204229551814301</v>
      </c>
      <c r="P153" s="284">
        <v>2.4848234628499801</v>
      </c>
      <c r="Q153" s="284">
        <v>0.94805572121045312</v>
      </c>
      <c r="R153" s="182"/>
    </row>
    <row r="154" spans="1:18" ht="14.25" customHeight="1" x14ac:dyDescent="0.2">
      <c r="A154" s="18" t="s">
        <v>461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284"/>
      <c r="L154" s="284"/>
      <c r="M154" s="284"/>
      <c r="N154" s="284"/>
      <c r="O154" s="284"/>
      <c r="P154" s="284"/>
      <c r="Q154" s="284"/>
      <c r="R154" s="182"/>
    </row>
    <row r="155" spans="1:18" x14ac:dyDescent="0.2">
      <c r="A155" s="110" t="s">
        <v>462</v>
      </c>
      <c r="B155" s="110">
        <v>31868</v>
      </c>
      <c r="C155" s="110">
        <v>8414</v>
      </c>
      <c r="D155" s="110">
        <v>8487.2513676672297</v>
      </c>
      <c r="E155" s="110">
        <v>-31.637715455501699</v>
      </c>
      <c r="F155" s="110">
        <v>-11.5510789488448</v>
      </c>
      <c r="G155" s="110">
        <v>-10.5980229336284</v>
      </c>
      <c r="H155" s="110">
        <v>61.530334271556598</v>
      </c>
      <c r="I155" s="110">
        <v>-81.221085729773094</v>
      </c>
      <c r="J155" s="110"/>
      <c r="K155" s="284">
        <v>9.0749341031756003</v>
      </c>
      <c r="L155" s="284">
        <v>1.6819379942261798</v>
      </c>
      <c r="M155" s="284">
        <v>9.7276264591439704E-2</v>
      </c>
      <c r="N155" s="284"/>
      <c r="O155" s="284">
        <v>3.9914647922681104</v>
      </c>
      <c r="P155" s="284">
        <v>1.90473201958077</v>
      </c>
      <c r="Q155" s="284">
        <v>0.50520898707167095</v>
      </c>
      <c r="R155" s="182"/>
    </row>
    <row r="156" spans="1:18" x14ac:dyDescent="0.2">
      <c r="A156" s="110" t="s">
        <v>463</v>
      </c>
      <c r="B156" s="110">
        <v>41602</v>
      </c>
      <c r="C156" s="110">
        <v>11732</v>
      </c>
      <c r="D156" s="110">
        <v>11932.0446463719</v>
      </c>
      <c r="E156" s="110">
        <v>-26.829862945021102</v>
      </c>
      <c r="F156" s="110">
        <v>-11.5510789488448</v>
      </c>
      <c r="G156" s="110">
        <v>-16.834342356607301</v>
      </c>
      <c r="H156" s="110">
        <v>-44.190478935483398</v>
      </c>
      <c r="I156" s="110">
        <v>-101.121715596285</v>
      </c>
      <c r="J156" s="110"/>
      <c r="K156" s="284">
        <v>11.487428489015</v>
      </c>
      <c r="L156" s="284">
        <v>2.2498918321234602</v>
      </c>
      <c r="M156" s="284">
        <v>0.22354694485842</v>
      </c>
      <c r="N156" s="284"/>
      <c r="O156" s="284">
        <v>5.10312004230566</v>
      </c>
      <c r="P156" s="284">
        <v>2.4590163934426199</v>
      </c>
      <c r="Q156" s="284">
        <v>0.89418777943368111</v>
      </c>
      <c r="R156" s="182"/>
    </row>
    <row r="157" spans="1:18" x14ac:dyDescent="0.2">
      <c r="A157" s="110" t="s">
        <v>464</v>
      </c>
      <c r="B157" s="110">
        <v>9591</v>
      </c>
      <c r="C157" s="110">
        <v>18308</v>
      </c>
      <c r="D157" s="110">
        <v>17814.123688084699</v>
      </c>
      <c r="E157" s="110">
        <v>529.69331327775103</v>
      </c>
      <c r="F157" s="110">
        <v>-11.5510789488448</v>
      </c>
      <c r="G157" s="110">
        <v>-11.199149229448899</v>
      </c>
      <c r="H157" s="110">
        <v>87.616432536905094</v>
      </c>
      <c r="I157" s="110">
        <v>-101.121715596285</v>
      </c>
      <c r="J157" s="110"/>
      <c r="K157" s="284">
        <v>14.159107496611401</v>
      </c>
      <c r="L157" s="284">
        <v>2.8047127515379002</v>
      </c>
      <c r="M157" s="284">
        <v>0.281513919299343</v>
      </c>
      <c r="N157" s="284"/>
      <c r="O157" s="284">
        <v>7.2463768115942004</v>
      </c>
      <c r="P157" s="284">
        <v>3.4511521217808401</v>
      </c>
      <c r="Q157" s="284">
        <v>1.6995099572515899</v>
      </c>
      <c r="R157" s="182"/>
    </row>
    <row r="158" spans="1:18" x14ac:dyDescent="0.2">
      <c r="A158" s="110" t="s">
        <v>465</v>
      </c>
      <c r="B158" s="110">
        <v>9544</v>
      </c>
      <c r="C158" s="110">
        <v>10036</v>
      </c>
      <c r="D158" s="110">
        <v>10079.8733245852</v>
      </c>
      <c r="E158" s="110">
        <v>145.76401561566001</v>
      </c>
      <c r="F158" s="110">
        <v>-11.5510789488448</v>
      </c>
      <c r="G158" s="110">
        <v>-27.325143755721001</v>
      </c>
      <c r="H158" s="110">
        <v>-49.4395289466988</v>
      </c>
      <c r="I158" s="110">
        <v>-101.121715596285</v>
      </c>
      <c r="J158" s="110"/>
      <c r="K158" s="284">
        <v>11.8294216261526</v>
      </c>
      <c r="L158" s="284">
        <v>2.1584241408214599</v>
      </c>
      <c r="M158" s="284">
        <v>0.15716680637049499</v>
      </c>
      <c r="N158" s="284"/>
      <c r="O158" s="284">
        <v>4.5264040234702403</v>
      </c>
      <c r="P158" s="284">
        <v>1.9279128248114001</v>
      </c>
      <c r="Q158" s="284">
        <v>0.71248952221290907</v>
      </c>
      <c r="R158" s="182"/>
    </row>
    <row r="159" spans="1:18" x14ac:dyDescent="0.2">
      <c r="A159" s="110" t="s">
        <v>466</v>
      </c>
      <c r="B159" s="110">
        <v>113714</v>
      </c>
      <c r="C159" s="110">
        <v>10805</v>
      </c>
      <c r="D159" s="110">
        <v>10963.485836845401</v>
      </c>
      <c r="E159" s="110">
        <v>-67.359772446807597</v>
      </c>
      <c r="F159" s="110">
        <v>-11.5510789488448</v>
      </c>
      <c r="G159" s="110">
        <v>7.7242144740737704</v>
      </c>
      <c r="H159" s="110">
        <v>14.014299462573501</v>
      </c>
      <c r="I159" s="110">
        <v>-101.121715596285</v>
      </c>
      <c r="J159" s="110"/>
      <c r="K159" s="284">
        <v>8.8467558963715991</v>
      </c>
      <c r="L159" s="284">
        <v>2.0120653569481299</v>
      </c>
      <c r="M159" s="284">
        <v>0.18027683486641899</v>
      </c>
      <c r="N159" s="284"/>
      <c r="O159" s="284">
        <v>4.9492586664790599</v>
      </c>
      <c r="P159" s="284">
        <v>2.3541516435970902</v>
      </c>
      <c r="Q159" s="284">
        <v>0.8108060573016509</v>
      </c>
      <c r="R159" s="182"/>
    </row>
    <row r="160" spans="1:18" x14ac:dyDescent="0.2">
      <c r="A160" s="110" t="s">
        <v>467</v>
      </c>
      <c r="B160" s="110">
        <v>4761</v>
      </c>
      <c r="C160" s="110">
        <v>15413</v>
      </c>
      <c r="D160" s="110">
        <v>15088.106054235301</v>
      </c>
      <c r="E160" s="110">
        <v>507.57420316394303</v>
      </c>
      <c r="F160" s="110">
        <v>-11.5510789488448</v>
      </c>
      <c r="G160" s="110">
        <v>-34.159590103506098</v>
      </c>
      <c r="H160" s="110">
        <v>-36.245107882730203</v>
      </c>
      <c r="I160" s="110">
        <v>-101.121715596285</v>
      </c>
      <c r="J160" s="110"/>
      <c r="K160" s="284">
        <v>12.791430371770602</v>
      </c>
      <c r="L160" s="284">
        <v>3.4446544843520299</v>
      </c>
      <c r="M160" s="284">
        <v>0.21003990758244098</v>
      </c>
      <c r="N160" s="284"/>
      <c r="O160" s="284">
        <v>7.05734089477001</v>
      </c>
      <c r="P160" s="284">
        <v>3.4446544843520299</v>
      </c>
      <c r="Q160" s="284">
        <v>0.86116362108800693</v>
      </c>
      <c r="R160" s="182"/>
    </row>
    <row r="161" spans="1:18" x14ac:dyDescent="0.2">
      <c r="A161" s="110" t="s">
        <v>468</v>
      </c>
      <c r="B161" s="110">
        <v>5687</v>
      </c>
      <c r="C161" s="110">
        <v>13685</v>
      </c>
      <c r="D161" s="110">
        <v>13637.278198465199</v>
      </c>
      <c r="E161" s="110">
        <v>145.16898864536401</v>
      </c>
      <c r="F161" s="110">
        <v>-11.5510789488448</v>
      </c>
      <c r="G161" s="110">
        <v>-28.146482913326199</v>
      </c>
      <c r="H161" s="110">
        <v>42.889533031817798</v>
      </c>
      <c r="I161" s="110">
        <v>-101.121715596285</v>
      </c>
      <c r="J161" s="110"/>
      <c r="K161" s="284">
        <v>13.4165640935467</v>
      </c>
      <c r="L161" s="284">
        <v>2.7606822577809003</v>
      </c>
      <c r="M161" s="284">
        <v>0.123087743977493</v>
      </c>
      <c r="N161" s="284"/>
      <c r="O161" s="284">
        <v>6.29505890627747</v>
      </c>
      <c r="P161" s="284">
        <v>2.74309829435555</v>
      </c>
      <c r="Q161" s="284">
        <v>1.0198698786706499</v>
      </c>
      <c r="R161" s="182"/>
    </row>
    <row r="162" spans="1:18" x14ac:dyDescent="0.2">
      <c r="A162" s="110" t="s">
        <v>469</v>
      </c>
      <c r="B162" s="110">
        <v>33238</v>
      </c>
      <c r="C162" s="110">
        <v>13129</v>
      </c>
      <c r="D162" s="110">
        <v>13255.214477634099</v>
      </c>
      <c r="E162" s="110">
        <v>50.983654756643901</v>
      </c>
      <c r="F162" s="110">
        <v>-11.5510789488448</v>
      </c>
      <c r="G162" s="110">
        <v>-23.529182716836502</v>
      </c>
      <c r="H162" s="110">
        <v>-41.323356072639797</v>
      </c>
      <c r="I162" s="110">
        <v>-101.121715596285</v>
      </c>
      <c r="J162" s="110"/>
      <c r="K162" s="284">
        <v>10.5421505505746</v>
      </c>
      <c r="L162" s="284">
        <v>2.2504362476683299</v>
      </c>
      <c r="M162" s="284">
        <v>0.15644743967747801</v>
      </c>
      <c r="N162" s="284"/>
      <c r="O162" s="284">
        <v>5.04242132498947</v>
      </c>
      <c r="P162" s="284">
        <v>3.1289487935495499</v>
      </c>
      <c r="Q162" s="284">
        <v>1.0289427763403298</v>
      </c>
      <c r="R162" s="182"/>
    </row>
    <row r="163" spans="1:18" x14ac:dyDescent="0.2">
      <c r="A163" s="110" t="s">
        <v>470</v>
      </c>
      <c r="B163" s="110">
        <v>6658</v>
      </c>
      <c r="C163" s="110">
        <v>14101</v>
      </c>
      <c r="D163" s="110">
        <v>13400.5350541137</v>
      </c>
      <c r="E163" s="110">
        <v>406.65005188127998</v>
      </c>
      <c r="F163" s="110">
        <v>-11.5510789488448</v>
      </c>
      <c r="G163" s="110">
        <v>-21.926303412725499</v>
      </c>
      <c r="H163" s="110">
        <v>428.08319006196001</v>
      </c>
      <c r="I163" s="110">
        <v>-101.121715596285</v>
      </c>
      <c r="J163" s="110"/>
      <c r="K163" s="284">
        <v>13.1420847101232</v>
      </c>
      <c r="L163" s="284">
        <v>2.2679483328326802</v>
      </c>
      <c r="M163" s="284">
        <v>0.33042955842595401</v>
      </c>
      <c r="N163" s="284"/>
      <c r="O163" s="284">
        <v>6.2781616100931208</v>
      </c>
      <c r="P163" s="284">
        <v>3.0790027035145702</v>
      </c>
      <c r="Q163" s="284">
        <v>0.78101531991589102</v>
      </c>
      <c r="R163" s="182"/>
    </row>
    <row r="164" spans="1:18" x14ac:dyDescent="0.2">
      <c r="A164" s="110" t="s">
        <v>471</v>
      </c>
      <c r="B164" s="110">
        <v>5685</v>
      </c>
      <c r="C164" s="110">
        <v>14325</v>
      </c>
      <c r="D164" s="110">
        <v>14208.0134903249</v>
      </c>
      <c r="E164" s="110">
        <v>205.209234002313</v>
      </c>
      <c r="F164" s="110">
        <v>-11.5510789488448</v>
      </c>
      <c r="G164" s="110">
        <v>-29.1001221001783</v>
      </c>
      <c r="H164" s="110">
        <v>53.7258868594677</v>
      </c>
      <c r="I164" s="110">
        <v>-101.121715596285</v>
      </c>
      <c r="J164" s="110"/>
      <c r="K164" s="284">
        <v>13.2629727352682</v>
      </c>
      <c r="L164" s="284">
        <v>2.7792436235708</v>
      </c>
      <c r="M164" s="284">
        <v>0.19349164467898</v>
      </c>
      <c r="N164" s="284"/>
      <c r="O164" s="284">
        <v>5.7167985927880398</v>
      </c>
      <c r="P164" s="284">
        <v>2.95514511873351</v>
      </c>
      <c r="Q164" s="284">
        <v>1.1257695690413401</v>
      </c>
      <c r="R164" s="182"/>
    </row>
    <row r="165" spans="1:18" x14ac:dyDescent="0.2">
      <c r="A165" s="110" t="s">
        <v>472</v>
      </c>
      <c r="B165" s="110">
        <v>5169</v>
      </c>
      <c r="C165" s="110">
        <v>16838</v>
      </c>
      <c r="D165" s="110">
        <v>16625.691523648598</v>
      </c>
      <c r="E165" s="110">
        <v>107.018265492984</v>
      </c>
      <c r="F165" s="110">
        <v>-11.5510789488448</v>
      </c>
      <c r="G165" s="110">
        <v>-11.9626874391823</v>
      </c>
      <c r="H165" s="110">
        <v>229.86313775665101</v>
      </c>
      <c r="I165" s="110">
        <v>-101.121715596285</v>
      </c>
      <c r="J165" s="110"/>
      <c r="K165" s="284">
        <v>16.328109885857998</v>
      </c>
      <c r="L165" s="284">
        <v>2.57303153414587</v>
      </c>
      <c r="M165" s="284">
        <v>0.27084542464693401</v>
      </c>
      <c r="N165" s="284"/>
      <c r="O165" s="284">
        <v>7.7384407041981005</v>
      </c>
      <c r="P165" s="284">
        <v>3.7918359450570698</v>
      </c>
      <c r="Q165" s="284">
        <v>1.1027278003482299</v>
      </c>
      <c r="R165" s="182"/>
    </row>
    <row r="166" spans="1:18" x14ac:dyDescent="0.2">
      <c r="A166" s="110" t="s">
        <v>473</v>
      </c>
      <c r="B166" s="110">
        <v>583056</v>
      </c>
      <c r="C166" s="110">
        <v>8825</v>
      </c>
      <c r="D166" s="110">
        <v>8888.7935270185408</v>
      </c>
      <c r="E166" s="110">
        <v>-112.273838051502</v>
      </c>
      <c r="F166" s="110">
        <v>-11.5510789488448</v>
      </c>
      <c r="G166" s="110">
        <v>31.007159934071002</v>
      </c>
      <c r="H166" s="110">
        <v>2.74026390771047</v>
      </c>
      <c r="I166" s="110">
        <v>25.886756097571698</v>
      </c>
      <c r="J166" s="110"/>
      <c r="K166" s="284">
        <v>6.6132584177163096</v>
      </c>
      <c r="L166" s="284">
        <v>1.2715759721193201</v>
      </c>
      <c r="M166" s="284">
        <v>0.133949397656486</v>
      </c>
      <c r="N166" s="284"/>
      <c r="O166" s="284">
        <v>5.0778998929776904</v>
      </c>
      <c r="P166" s="284">
        <v>1.83052742789715</v>
      </c>
      <c r="Q166" s="284">
        <v>0.64899426470184707</v>
      </c>
      <c r="R166" s="182"/>
    </row>
    <row r="167" spans="1:18" x14ac:dyDescent="0.2">
      <c r="A167" s="110" t="s">
        <v>474</v>
      </c>
      <c r="B167" s="110">
        <v>13194</v>
      </c>
      <c r="C167" s="110">
        <v>12430</v>
      </c>
      <c r="D167" s="110">
        <v>12567.807327180401</v>
      </c>
      <c r="E167" s="110">
        <v>35.803700257738001</v>
      </c>
      <c r="F167" s="110">
        <v>-11.5510789488448</v>
      </c>
      <c r="G167" s="110">
        <v>-13.6218999090976</v>
      </c>
      <c r="H167" s="110">
        <v>-47.565036631701702</v>
      </c>
      <c r="I167" s="110">
        <v>-101.121715596285</v>
      </c>
      <c r="J167" s="110"/>
      <c r="K167" s="284">
        <v>13.9229953008943</v>
      </c>
      <c r="L167" s="284">
        <v>2.5390328937395799</v>
      </c>
      <c r="M167" s="284">
        <v>0.166742458693345</v>
      </c>
      <c r="N167" s="284"/>
      <c r="O167" s="284">
        <v>5.4949219342125195</v>
      </c>
      <c r="P167" s="284">
        <v>2.5466120964074599</v>
      </c>
      <c r="Q167" s="284">
        <v>0.90192511747764093</v>
      </c>
      <c r="R167" s="182"/>
    </row>
    <row r="168" spans="1:18" x14ac:dyDescent="0.2">
      <c r="A168" s="110" t="s">
        <v>475</v>
      </c>
      <c r="B168" s="110">
        <v>9444</v>
      </c>
      <c r="C168" s="110">
        <v>13088</v>
      </c>
      <c r="D168" s="110">
        <v>13053.383460597601</v>
      </c>
      <c r="E168" s="110">
        <v>154.64376457668601</v>
      </c>
      <c r="F168" s="110">
        <v>-11.5510789488448</v>
      </c>
      <c r="G168" s="110">
        <v>-24.5115550776198</v>
      </c>
      <c r="H168" s="110">
        <v>16.695496572051098</v>
      </c>
      <c r="I168" s="110">
        <v>-101.121715596285</v>
      </c>
      <c r="J168" s="110"/>
      <c r="K168" s="284">
        <v>12.6323591698433</v>
      </c>
      <c r="L168" s="284">
        <v>2.4777636594663299</v>
      </c>
      <c r="M168" s="284">
        <v>0.25412960609911101</v>
      </c>
      <c r="N168" s="284"/>
      <c r="O168" s="284">
        <v>5.7073274036425206</v>
      </c>
      <c r="P168" s="284">
        <v>2.6683608640406602</v>
      </c>
      <c r="Q168" s="284">
        <v>0.96357475645912694</v>
      </c>
      <c r="R168" s="182"/>
    </row>
    <row r="169" spans="1:18" x14ac:dyDescent="0.2">
      <c r="A169" s="110" t="s">
        <v>476</v>
      </c>
      <c r="B169" s="110">
        <v>9229</v>
      </c>
      <c r="C169" s="110">
        <v>13780</v>
      </c>
      <c r="D169" s="110">
        <v>13945.0546706887</v>
      </c>
      <c r="E169" s="110">
        <v>64.761091226801</v>
      </c>
      <c r="F169" s="110">
        <v>-11.5510789488448</v>
      </c>
      <c r="G169" s="110">
        <v>-22.7963709522143</v>
      </c>
      <c r="H169" s="110">
        <v>-94.473796484462994</v>
      </c>
      <c r="I169" s="110">
        <v>-101.121715596285</v>
      </c>
      <c r="J169" s="110"/>
      <c r="K169" s="284">
        <v>14.226893487918499</v>
      </c>
      <c r="L169" s="284">
        <v>2.5679921985047103</v>
      </c>
      <c r="M169" s="284">
        <v>0.21670820240546101</v>
      </c>
      <c r="N169" s="284"/>
      <c r="O169" s="284">
        <v>6.4579044316827403</v>
      </c>
      <c r="P169" s="284">
        <v>2.9797377830750897</v>
      </c>
      <c r="Q169" s="284">
        <v>0.94268068046375608</v>
      </c>
      <c r="R169" s="182"/>
    </row>
    <row r="170" spans="1:18" x14ac:dyDescent="0.2">
      <c r="A170" s="110" t="s">
        <v>477</v>
      </c>
      <c r="B170" s="110">
        <v>38246</v>
      </c>
      <c r="C170" s="110">
        <v>7938</v>
      </c>
      <c r="D170" s="110">
        <v>8105.6811112799796</v>
      </c>
      <c r="E170" s="110">
        <v>-62.610472926350099</v>
      </c>
      <c r="F170" s="110">
        <v>-11.5510789488448</v>
      </c>
      <c r="G170" s="110">
        <v>-16.655099702116001</v>
      </c>
      <c r="H170" s="110">
        <v>-66.850943806728907</v>
      </c>
      <c r="I170" s="110">
        <v>-9.5760667274657703</v>
      </c>
      <c r="J170" s="110"/>
      <c r="K170" s="284">
        <v>8.7250954348167102</v>
      </c>
      <c r="L170" s="284">
        <v>1.81195419128798</v>
      </c>
      <c r="M170" s="284">
        <v>0.14642054071013999</v>
      </c>
      <c r="N170" s="284"/>
      <c r="O170" s="284">
        <v>3.5428541546828405</v>
      </c>
      <c r="P170" s="284">
        <v>1.66030434555248</v>
      </c>
      <c r="Q170" s="284">
        <v>0.52815980756157499</v>
      </c>
      <c r="R170" s="182"/>
    </row>
    <row r="171" spans="1:18" x14ac:dyDescent="0.2">
      <c r="A171" s="110" t="s">
        <v>478</v>
      </c>
      <c r="B171" s="110">
        <v>6962</v>
      </c>
      <c r="C171" s="110">
        <v>15086</v>
      </c>
      <c r="D171" s="110">
        <v>15061.0921649303</v>
      </c>
      <c r="E171" s="110">
        <v>209.96302083416501</v>
      </c>
      <c r="F171" s="110">
        <v>-11.5510789488448</v>
      </c>
      <c r="G171" s="110">
        <v>-17.546698491958399</v>
      </c>
      <c r="H171" s="110">
        <v>-54.614583071940999</v>
      </c>
      <c r="I171" s="110">
        <v>-101.121715596285</v>
      </c>
      <c r="J171" s="110"/>
      <c r="K171" s="284">
        <v>16.173513358230402</v>
      </c>
      <c r="L171" s="284">
        <v>2.9732835392128698</v>
      </c>
      <c r="M171" s="284">
        <v>0.33036483769031899</v>
      </c>
      <c r="N171" s="284"/>
      <c r="O171" s="284">
        <v>6.6216604424016099</v>
      </c>
      <c r="P171" s="284">
        <v>3.0881930479747197</v>
      </c>
      <c r="Q171" s="284">
        <v>1.01982189026142</v>
      </c>
      <c r="R171" s="182"/>
    </row>
    <row r="172" spans="1:18" x14ac:dyDescent="0.2">
      <c r="A172" s="110" t="s">
        <v>479</v>
      </c>
      <c r="B172" s="110">
        <v>47050</v>
      </c>
      <c r="C172" s="110">
        <v>10766</v>
      </c>
      <c r="D172" s="110">
        <v>10869.339605057001</v>
      </c>
      <c r="E172" s="110">
        <v>28.8741227147814</v>
      </c>
      <c r="F172" s="110">
        <v>-11.5510789488448</v>
      </c>
      <c r="G172" s="110">
        <v>-22.978502099817899</v>
      </c>
      <c r="H172" s="110">
        <v>-80.963301456065395</v>
      </c>
      <c r="I172" s="110">
        <v>-16.536823666400998</v>
      </c>
      <c r="J172" s="110"/>
      <c r="K172" s="284">
        <v>10.1424017003188</v>
      </c>
      <c r="L172" s="284">
        <v>2.4250797024442097</v>
      </c>
      <c r="M172" s="284">
        <v>0.20616365568544101</v>
      </c>
      <c r="N172" s="284"/>
      <c r="O172" s="284">
        <v>4.2571732199787498</v>
      </c>
      <c r="P172" s="284">
        <v>2.3188097768331599</v>
      </c>
      <c r="Q172" s="284">
        <v>0.76301806588735399</v>
      </c>
      <c r="R172" s="182"/>
    </row>
    <row r="173" spans="1:18" x14ac:dyDescent="0.2">
      <c r="A173" s="110" t="s">
        <v>480</v>
      </c>
      <c r="B173" s="110">
        <v>43020</v>
      </c>
      <c r="C173" s="110">
        <v>8698</v>
      </c>
      <c r="D173" s="110">
        <v>8945.4521617098508</v>
      </c>
      <c r="E173" s="110">
        <v>-101.36431490185799</v>
      </c>
      <c r="F173" s="110">
        <v>-11.5510789488448</v>
      </c>
      <c r="G173" s="110">
        <v>-17.522817802070598</v>
      </c>
      <c r="H173" s="110">
        <v>-76.174050556504397</v>
      </c>
      <c r="I173" s="110">
        <v>-41.094580632415799</v>
      </c>
      <c r="J173" s="110"/>
      <c r="K173" s="284">
        <v>9.3096234309623398</v>
      </c>
      <c r="L173" s="284">
        <v>2.1338912133891199</v>
      </c>
      <c r="M173" s="284">
        <v>0.155741515574152</v>
      </c>
      <c r="N173" s="284"/>
      <c r="O173" s="284">
        <v>3.6122733612273401</v>
      </c>
      <c r="P173" s="284">
        <v>1.88516968851697</v>
      </c>
      <c r="Q173" s="284">
        <v>0.58112505811250603</v>
      </c>
      <c r="R173" s="182"/>
    </row>
    <row r="174" spans="1:18" x14ac:dyDescent="0.2">
      <c r="A174" s="110" t="s">
        <v>481</v>
      </c>
      <c r="B174" s="110">
        <v>40328</v>
      </c>
      <c r="C174" s="110">
        <v>12445</v>
      </c>
      <c r="D174" s="110">
        <v>12519.638271096601</v>
      </c>
      <c r="E174" s="110">
        <v>35.668826900703401</v>
      </c>
      <c r="F174" s="110">
        <v>-11.5510789488448</v>
      </c>
      <c r="G174" s="110">
        <v>-19.255045601209002</v>
      </c>
      <c r="H174" s="110">
        <v>21.5414291180664</v>
      </c>
      <c r="I174" s="110">
        <v>-101.121715596285</v>
      </c>
      <c r="J174" s="110"/>
      <c r="K174" s="284">
        <v>11.8007339813529</v>
      </c>
      <c r="L174" s="284">
        <v>2.35072406268598</v>
      </c>
      <c r="M174" s="284">
        <v>0.185975004959333</v>
      </c>
      <c r="N174" s="284"/>
      <c r="O174" s="284">
        <v>5.1577068042055103</v>
      </c>
      <c r="P174" s="284">
        <v>2.7549097401309299</v>
      </c>
      <c r="Q174" s="284">
        <v>0.91003769093433806</v>
      </c>
      <c r="R174" s="182"/>
    </row>
    <row r="175" spans="1:18" x14ac:dyDescent="0.2">
      <c r="A175" s="110" t="s">
        <v>482</v>
      </c>
      <c r="B175" s="110">
        <v>14282</v>
      </c>
      <c r="C175" s="110">
        <v>9857</v>
      </c>
      <c r="D175" s="110">
        <v>9766.2244302047402</v>
      </c>
      <c r="E175" s="110">
        <v>76.790390297231198</v>
      </c>
      <c r="F175" s="110">
        <v>-11.5510789488448</v>
      </c>
      <c r="G175" s="110">
        <v>-15.6176857320559</v>
      </c>
      <c r="H175" s="110">
        <v>142.21983131297799</v>
      </c>
      <c r="I175" s="110">
        <v>-101.121715596285</v>
      </c>
      <c r="J175" s="110"/>
      <c r="K175" s="284">
        <v>10.3066797367315</v>
      </c>
      <c r="L175" s="284">
        <v>1.8064696821173498</v>
      </c>
      <c r="M175" s="284">
        <v>0.17504551183307701</v>
      </c>
      <c r="N175" s="284"/>
      <c r="O175" s="284">
        <v>5.1603416888391003</v>
      </c>
      <c r="P175" s="284">
        <v>1.9955188348970703</v>
      </c>
      <c r="Q175" s="284">
        <v>0.60215656070578294</v>
      </c>
      <c r="R175" s="182"/>
    </row>
    <row r="176" spans="1:18" x14ac:dyDescent="0.2">
      <c r="A176" s="110" t="s">
        <v>483</v>
      </c>
      <c r="B176" s="110">
        <v>14366</v>
      </c>
      <c r="C176" s="110">
        <v>16086</v>
      </c>
      <c r="D176" s="110">
        <v>16093.348095372799</v>
      </c>
      <c r="E176" s="110">
        <v>79.471245408959405</v>
      </c>
      <c r="F176" s="110">
        <v>-11.5510789488448</v>
      </c>
      <c r="G176" s="110">
        <v>-12.192711763328299</v>
      </c>
      <c r="H176" s="110">
        <v>38.033745604835097</v>
      </c>
      <c r="I176" s="110">
        <v>-101.121715596285</v>
      </c>
      <c r="J176" s="110"/>
      <c r="K176" s="284">
        <v>15.752471112348601</v>
      </c>
      <c r="L176" s="284">
        <v>3.1463176945565898</v>
      </c>
      <c r="M176" s="284">
        <v>0.285396074063762</v>
      </c>
      <c r="N176" s="284"/>
      <c r="O176" s="284">
        <v>6.8634275372407103</v>
      </c>
      <c r="P176" s="284">
        <v>3.2994570513712898</v>
      </c>
      <c r="Q176" s="284">
        <v>1.1972713350967601</v>
      </c>
      <c r="R176" s="182"/>
    </row>
    <row r="177" spans="1:18" x14ac:dyDescent="0.2">
      <c r="A177" s="110" t="s">
        <v>484</v>
      </c>
      <c r="B177" s="110">
        <v>24513</v>
      </c>
      <c r="C177" s="110">
        <v>14407</v>
      </c>
      <c r="D177" s="110">
        <v>14579.496829116701</v>
      </c>
      <c r="E177" s="110">
        <v>53.100028326454797</v>
      </c>
      <c r="F177" s="110">
        <v>-11.5510789488448</v>
      </c>
      <c r="G177" s="110">
        <v>-17.946925897699298</v>
      </c>
      <c r="H177" s="110">
        <v>-94.932012122684199</v>
      </c>
      <c r="I177" s="110">
        <v>-101.121715596285</v>
      </c>
      <c r="J177" s="110"/>
      <c r="K177" s="284">
        <v>12.7891322971485</v>
      </c>
      <c r="L177" s="284">
        <v>3.1207930485864601</v>
      </c>
      <c r="M177" s="284">
        <v>0.18765552971892499</v>
      </c>
      <c r="N177" s="284"/>
      <c r="O177" s="284">
        <v>6.0743279076408401</v>
      </c>
      <c r="P177" s="284">
        <v>3.0759189001754201</v>
      </c>
      <c r="Q177" s="284">
        <v>1.0851384979398699</v>
      </c>
      <c r="R177" s="182"/>
    </row>
    <row r="178" spans="1:18" x14ac:dyDescent="0.2">
      <c r="A178" s="110" t="s">
        <v>485</v>
      </c>
      <c r="B178" s="110">
        <v>34896</v>
      </c>
      <c r="C178" s="110">
        <v>12505</v>
      </c>
      <c r="D178" s="110">
        <v>12591.8543587312</v>
      </c>
      <c r="E178" s="110">
        <v>74.905780458148399</v>
      </c>
      <c r="F178" s="110">
        <v>-11.5510789488448</v>
      </c>
      <c r="G178" s="110">
        <v>-9.7188931926030495</v>
      </c>
      <c r="H178" s="110">
        <v>-39.004445970641797</v>
      </c>
      <c r="I178" s="110">
        <v>-101.121715596285</v>
      </c>
      <c r="J178" s="110"/>
      <c r="K178" s="284">
        <v>11.697615772581401</v>
      </c>
      <c r="L178" s="284">
        <v>2.2438101788170601</v>
      </c>
      <c r="M178" s="284">
        <v>0.20919303071985301</v>
      </c>
      <c r="N178" s="284"/>
      <c r="O178" s="284">
        <v>5.1266620816139401</v>
      </c>
      <c r="P178" s="284">
        <v>2.7453003209536897</v>
      </c>
      <c r="Q178" s="284">
        <v>0.95139844108207205</v>
      </c>
      <c r="R178" s="182"/>
    </row>
    <row r="179" spans="1:18" x14ac:dyDescent="0.2">
      <c r="A179" s="110" t="s">
        <v>486</v>
      </c>
      <c r="B179" s="110">
        <v>9312</v>
      </c>
      <c r="C179" s="110">
        <v>16243</v>
      </c>
      <c r="D179" s="110">
        <v>15802.5988664376</v>
      </c>
      <c r="E179" s="110">
        <v>248.71464194470499</v>
      </c>
      <c r="F179" s="110">
        <v>-11.5510789488448</v>
      </c>
      <c r="G179" s="110">
        <v>-15.6861626253179</v>
      </c>
      <c r="H179" s="110">
        <v>320.39799138187198</v>
      </c>
      <c r="I179" s="110">
        <v>-101.121715596285</v>
      </c>
      <c r="J179" s="110"/>
      <c r="K179" s="284">
        <v>13.455756013745701</v>
      </c>
      <c r="L179" s="284">
        <v>2.7813573883161502</v>
      </c>
      <c r="M179" s="284">
        <v>0.246993127147766</v>
      </c>
      <c r="N179" s="284"/>
      <c r="O179" s="284">
        <v>6.6795532646048095</v>
      </c>
      <c r="P179" s="284">
        <v>3.3290378006872903</v>
      </c>
      <c r="Q179" s="284">
        <v>1.2671821305841899</v>
      </c>
      <c r="R179" s="182"/>
    </row>
    <row r="180" spans="1:18" x14ac:dyDescent="0.2">
      <c r="A180" s="110" t="s">
        <v>487</v>
      </c>
      <c r="B180" s="110">
        <v>10582</v>
      </c>
      <c r="C180" s="110">
        <v>13792</v>
      </c>
      <c r="D180" s="110">
        <v>13805.594828568799</v>
      </c>
      <c r="E180" s="110">
        <v>148.33370440732</v>
      </c>
      <c r="F180" s="110">
        <v>-11.5510789488448</v>
      </c>
      <c r="G180" s="110">
        <v>-24.645570201112701</v>
      </c>
      <c r="H180" s="110">
        <v>-24.571378637834101</v>
      </c>
      <c r="I180" s="110">
        <v>-101.121715596285</v>
      </c>
      <c r="J180" s="110"/>
      <c r="K180" s="284">
        <v>12.577962577962602</v>
      </c>
      <c r="L180" s="284">
        <v>2.48535248535249</v>
      </c>
      <c r="M180" s="284">
        <v>0.236250236250236</v>
      </c>
      <c r="N180" s="284"/>
      <c r="O180" s="284">
        <v>5.73615573615574</v>
      </c>
      <c r="P180" s="284">
        <v>3.08070308070308</v>
      </c>
      <c r="Q180" s="284">
        <v>0.992250992250992</v>
      </c>
      <c r="R180" s="182"/>
    </row>
    <row r="181" spans="1:18" x14ac:dyDescent="0.2">
      <c r="A181" s="110" t="s">
        <v>488</v>
      </c>
      <c r="B181" s="110">
        <v>69901</v>
      </c>
      <c r="C181" s="110">
        <v>8435</v>
      </c>
      <c r="D181" s="110">
        <v>8546.36218567986</v>
      </c>
      <c r="E181" s="110">
        <v>-100.233234049389</v>
      </c>
      <c r="F181" s="110">
        <v>-11.5510789488448</v>
      </c>
      <c r="G181" s="110">
        <v>-3.0212104811992302</v>
      </c>
      <c r="H181" s="110">
        <v>-7.5788793422484</v>
      </c>
      <c r="I181" s="110">
        <v>11.3635839224201</v>
      </c>
      <c r="J181" s="110"/>
      <c r="K181" s="284">
        <v>7.4119111314573498</v>
      </c>
      <c r="L181" s="284">
        <v>1.6423227135520202</v>
      </c>
      <c r="M181" s="284">
        <v>0.11730876525371599</v>
      </c>
      <c r="N181" s="284"/>
      <c r="O181" s="284">
        <v>4.0042345603067204</v>
      </c>
      <c r="P181" s="284">
        <v>1.8139940773379499</v>
      </c>
      <c r="Q181" s="284">
        <v>0.60800274674182098</v>
      </c>
      <c r="R181" s="182"/>
    </row>
    <row r="182" spans="1:18" x14ac:dyDescent="0.2">
      <c r="A182" s="110" t="s">
        <v>489</v>
      </c>
      <c r="B182" s="110">
        <v>15315</v>
      </c>
      <c r="C182" s="110">
        <v>14831</v>
      </c>
      <c r="D182" s="110">
        <v>14657.6570390423</v>
      </c>
      <c r="E182" s="110">
        <v>409.56247113091598</v>
      </c>
      <c r="F182" s="110">
        <v>-11.5510789488448</v>
      </c>
      <c r="G182" s="110">
        <v>-22.214161520583801</v>
      </c>
      <c r="H182" s="110">
        <v>-101.526264516195</v>
      </c>
      <c r="I182" s="110">
        <v>-101.121715596285</v>
      </c>
      <c r="J182" s="110"/>
      <c r="K182" s="284">
        <v>15.749265426052899</v>
      </c>
      <c r="L182" s="284">
        <v>3.2582435520731297</v>
      </c>
      <c r="M182" s="284">
        <v>0.26771139405811301</v>
      </c>
      <c r="N182" s="284"/>
      <c r="O182" s="284">
        <v>7.1237349004244193</v>
      </c>
      <c r="P182" s="284">
        <v>2.8403525954946098</v>
      </c>
      <c r="Q182" s="284">
        <v>0.94678419849820394</v>
      </c>
      <c r="R182" s="182"/>
    </row>
    <row r="183" spans="1:18" x14ac:dyDescent="0.2">
      <c r="A183" s="110" t="s">
        <v>490</v>
      </c>
      <c r="B183" s="110">
        <v>39512</v>
      </c>
      <c r="C183" s="110">
        <v>9119</v>
      </c>
      <c r="D183" s="110">
        <v>9328.0788285286508</v>
      </c>
      <c r="E183" s="110">
        <v>-122.516800794944</v>
      </c>
      <c r="F183" s="110">
        <v>-11.5510789488448</v>
      </c>
      <c r="G183" s="110">
        <v>13.452399600903</v>
      </c>
      <c r="H183" s="110">
        <v>-117.540297519688</v>
      </c>
      <c r="I183" s="110">
        <v>29.472290793280099</v>
      </c>
      <c r="J183" s="110"/>
      <c r="K183" s="284">
        <v>8.3367078355942503</v>
      </c>
      <c r="L183" s="284">
        <v>1.8019842073294199</v>
      </c>
      <c r="M183" s="284">
        <v>0.217655395829115</v>
      </c>
      <c r="N183" s="284"/>
      <c r="O183" s="284">
        <v>3.84440170074914</v>
      </c>
      <c r="P183" s="284">
        <v>1.9361206722008499</v>
      </c>
      <c r="Q183" s="284">
        <v>0.698521968009719</v>
      </c>
      <c r="R183" s="182"/>
    </row>
    <row r="184" spans="1:18" x14ac:dyDescent="0.2">
      <c r="A184" s="110" t="s">
        <v>491</v>
      </c>
      <c r="B184" s="110">
        <v>18695</v>
      </c>
      <c r="C184" s="110">
        <v>12139</v>
      </c>
      <c r="D184" s="110">
        <v>12146.4712389166</v>
      </c>
      <c r="E184" s="110">
        <v>7.9017224849830896</v>
      </c>
      <c r="F184" s="110">
        <v>-11.5510789488448</v>
      </c>
      <c r="G184" s="110">
        <v>-16.828575384021899</v>
      </c>
      <c r="H184" s="110">
        <v>114.433896742594</v>
      </c>
      <c r="I184" s="110">
        <v>-101.121715596285</v>
      </c>
      <c r="J184" s="110"/>
      <c r="K184" s="284">
        <v>10.805028082374999</v>
      </c>
      <c r="L184" s="284">
        <v>2.2358919497191798</v>
      </c>
      <c r="M184" s="284">
        <v>0.133725595078898</v>
      </c>
      <c r="N184" s="284"/>
      <c r="O184" s="284">
        <v>5.6164749933137204</v>
      </c>
      <c r="P184" s="284">
        <v>2.62637068734956</v>
      </c>
      <c r="Q184" s="284">
        <v>0.87723990371757188</v>
      </c>
      <c r="R184" s="182"/>
    </row>
    <row r="185" spans="1:18" x14ac:dyDescent="0.2">
      <c r="A185" s="110" t="s">
        <v>492</v>
      </c>
      <c r="B185" s="110">
        <v>56791</v>
      </c>
      <c r="C185" s="110">
        <v>10657</v>
      </c>
      <c r="D185" s="110">
        <v>10859.3389900286</v>
      </c>
      <c r="E185" s="110">
        <v>-43.909450117483203</v>
      </c>
      <c r="F185" s="110">
        <v>-11.5510789488448</v>
      </c>
      <c r="G185" s="110">
        <v>-10.862787344918299</v>
      </c>
      <c r="H185" s="110">
        <v>-35.290087819828301</v>
      </c>
      <c r="I185" s="110">
        <v>-101.121715596285</v>
      </c>
      <c r="J185" s="110"/>
      <c r="K185" s="284">
        <v>9.4064200313429893</v>
      </c>
      <c r="L185" s="284">
        <v>2.06194643517459</v>
      </c>
      <c r="M185" s="284">
        <v>0.20954024405275498</v>
      </c>
      <c r="N185" s="284"/>
      <c r="O185" s="284">
        <v>4.7912521350213897</v>
      </c>
      <c r="P185" s="284">
        <v>2.3718546952862298</v>
      </c>
      <c r="Q185" s="284">
        <v>0.75187969924812004</v>
      </c>
      <c r="R185" s="182"/>
    </row>
    <row r="186" spans="1:18" x14ac:dyDescent="0.2">
      <c r="A186" s="110" t="s">
        <v>493</v>
      </c>
      <c r="B186" s="110">
        <v>9100</v>
      </c>
      <c r="C186" s="110">
        <v>17471</v>
      </c>
      <c r="D186" s="110">
        <v>17157.983900213199</v>
      </c>
      <c r="E186" s="110">
        <v>46.940396272208197</v>
      </c>
      <c r="F186" s="110">
        <v>-11.5510789488448</v>
      </c>
      <c r="G186" s="110">
        <v>-27.548188393318402</v>
      </c>
      <c r="H186" s="110">
        <v>315.24248264687299</v>
      </c>
      <c r="I186" s="110">
        <v>-10.0849834399075</v>
      </c>
      <c r="J186" s="110"/>
      <c r="K186" s="284">
        <v>18.527472527472501</v>
      </c>
      <c r="L186" s="284">
        <v>2.6593406593406601</v>
      </c>
      <c r="M186" s="284">
        <v>0.28571428571428603</v>
      </c>
      <c r="N186" s="284"/>
      <c r="O186" s="284">
        <v>7.7472527472527499</v>
      </c>
      <c r="P186" s="284">
        <v>3.3736263736263696</v>
      </c>
      <c r="Q186" s="284">
        <v>1.3846153846153799</v>
      </c>
      <c r="R186" s="182"/>
    </row>
    <row r="187" spans="1:18" x14ac:dyDescent="0.2">
      <c r="A187" s="110" t="s">
        <v>494</v>
      </c>
      <c r="B187" s="110">
        <v>27044</v>
      </c>
      <c r="C187" s="110">
        <v>10088</v>
      </c>
      <c r="D187" s="110">
        <v>10240.3131152552</v>
      </c>
      <c r="E187" s="110">
        <v>30.310747775872901</v>
      </c>
      <c r="F187" s="110">
        <v>-11.5510789488448</v>
      </c>
      <c r="G187" s="110">
        <v>-18.780554299827301</v>
      </c>
      <c r="H187" s="110">
        <v>-107.90639737588199</v>
      </c>
      <c r="I187" s="110">
        <v>-44.2366473065481</v>
      </c>
      <c r="J187" s="110"/>
      <c r="K187" s="284">
        <v>10.002218606715001</v>
      </c>
      <c r="L187" s="284">
        <v>2.42937435290637</v>
      </c>
      <c r="M187" s="284">
        <v>9.2441946457624602E-2</v>
      </c>
      <c r="N187" s="284"/>
      <c r="O187" s="284">
        <v>4.5555391214317398</v>
      </c>
      <c r="P187" s="284">
        <v>2.21490903712469</v>
      </c>
      <c r="Q187" s="284">
        <v>0.64709362520337199</v>
      </c>
      <c r="R187" s="182"/>
    </row>
    <row r="188" spans="1:18" x14ac:dyDescent="0.2">
      <c r="A188" s="110" t="s">
        <v>495</v>
      </c>
      <c r="B188" s="110">
        <v>13244</v>
      </c>
      <c r="C188" s="110">
        <v>12742</v>
      </c>
      <c r="D188" s="110">
        <v>12588.6554390078</v>
      </c>
      <c r="E188" s="110">
        <v>223.43304101207301</v>
      </c>
      <c r="F188" s="110">
        <v>-11.5510789488448</v>
      </c>
      <c r="G188" s="110">
        <v>-16.2227253253341</v>
      </c>
      <c r="H188" s="110">
        <v>-43.989070539198501</v>
      </c>
      <c r="I188" s="110">
        <v>1.7665040036366799</v>
      </c>
      <c r="J188" s="110"/>
      <c r="K188" s="284">
        <v>11.0540622168529</v>
      </c>
      <c r="L188" s="284">
        <v>2.1217154938085199</v>
      </c>
      <c r="M188" s="284">
        <v>0.26427061310782202</v>
      </c>
      <c r="N188" s="284"/>
      <c r="O188" s="284">
        <v>6.0329205678042905</v>
      </c>
      <c r="P188" s="284">
        <v>2.6125037752944702</v>
      </c>
      <c r="Q188" s="284">
        <v>0.91362126245847197</v>
      </c>
      <c r="R188" s="182"/>
    </row>
    <row r="189" spans="1:18" x14ac:dyDescent="0.2">
      <c r="A189" s="110" t="s">
        <v>496</v>
      </c>
      <c r="B189" s="110">
        <v>10751</v>
      </c>
      <c r="C189" s="110">
        <v>13064</v>
      </c>
      <c r="D189" s="110">
        <v>12675.897464225</v>
      </c>
      <c r="E189" s="110">
        <v>407.51014834325701</v>
      </c>
      <c r="F189" s="110">
        <v>-11.5510789488448</v>
      </c>
      <c r="G189" s="110">
        <v>-8.4974734105928906</v>
      </c>
      <c r="H189" s="110">
        <v>101.93570167664301</v>
      </c>
      <c r="I189" s="110">
        <v>-101.121715596285</v>
      </c>
      <c r="J189" s="110"/>
      <c r="K189" s="284">
        <v>13.282485350199998</v>
      </c>
      <c r="L189" s="284">
        <v>2.3718723839642801</v>
      </c>
      <c r="M189" s="284">
        <v>0.18602920658543398</v>
      </c>
      <c r="N189" s="284"/>
      <c r="O189" s="284">
        <v>5.9808389917216997</v>
      </c>
      <c r="P189" s="284">
        <v>2.6602176541716998</v>
      </c>
      <c r="Q189" s="284">
        <v>0.85573435029299605</v>
      </c>
      <c r="R189" s="182"/>
    </row>
    <row r="190" spans="1:18" x14ac:dyDescent="0.2">
      <c r="A190" s="110" t="s">
        <v>497</v>
      </c>
      <c r="B190" s="110">
        <v>12912</v>
      </c>
      <c r="C190" s="110">
        <v>15380</v>
      </c>
      <c r="D190" s="110">
        <v>15080.161855942501</v>
      </c>
      <c r="E190" s="110">
        <v>480.16298676060501</v>
      </c>
      <c r="F190" s="110">
        <v>-11.5510789488448</v>
      </c>
      <c r="G190" s="110">
        <v>-27.262230176316599</v>
      </c>
      <c r="H190" s="110">
        <v>-40.102305731005302</v>
      </c>
      <c r="I190" s="110">
        <v>-101.121715596285</v>
      </c>
      <c r="J190" s="110"/>
      <c r="K190" s="284">
        <v>14.7382280049566</v>
      </c>
      <c r="L190" s="284">
        <v>2.56350681536555</v>
      </c>
      <c r="M190" s="284">
        <v>0.216852540272615</v>
      </c>
      <c r="N190" s="284"/>
      <c r="O190" s="284">
        <v>7.1948574969021104</v>
      </c>
      <c r="P190" s="284">
        <v>3.0436802973977701</v>
      </c>
      <c r="Q190" s="284">
        <v>1.14622057001239</v>
      </c>
      <c r="R190" s="182"/>
    </row>
    <row r="191" spans="1:18" x14ac:dyDescent="0.2">
      <c r="A191" s="110" t="s">
        <v>498</v>
      </c>
      <c r="B191" s="110">
        <v>11297</v>
      </c>
      <c r="C191" s="110">
        <v>13336</v>
      </c>
      <c r="D191" s="110">
        <v>13465.8622566009</v>
      </c>
      <c r="E191" s="110">
        <v>-29.0110572228877</v>
      </c>
      <c r="F191" s="110">
        <v>-11.5510789488448</v>
      </c>
      <c r="G191" s="110">
        <v>-4.57555460091175</v>
      </c>
      <c r="H191" s="110">
        <v>16.2202039351201</v>
      </c>
      <c r="I191" s="110">
        <v>-101.121715596285</v>
      </c>
      <c r="J191" s="110"/>
      <c r="K191" s="284">
        <v>12.127113392936199</v>
      </c>
      <c r="L191" s="284">
        <v>2.8414623351332198</v>
      </c>
      <c r="M191" s="284">
        <v>0.27440913516862903</v>
      </c>
      <c r="N191" s="284"/>
      <c r="O191" s="284">
        <v>5.39966362751173</v>
      </c>
      <c r="P191" s="284">
        <v>2.9388333185801496</v>
      </c>
      <c r="Q191" s="284">
        <v>0.92945029653890388</v>
      </c>
      <c r="R191" s="182"/>
    </row>
    <row r="192" spans="1:18" x14ac:dyDescent="0.2">
      <c r="A192" s="110" t="s">
        <v>499</v>
      </c>
      <c r="B192" s="110">
        <v>12790</v>
      </c>
      <c r="C192" s="110">
        <v>13461</v>
      </c>
      <c r="D192" s="110">
        <v>13578.6236162594</v>
      </c>
      <c r="E192" s="110">
        <v>73.9384072694358</v>
      </c>
      <c r="F192" s="110">
        <v>-11.5510789488448</v>
      </c>
      <c r="G192" s="110">
        <v>-17.8926446538558</v>
      </c>
      <c r="H192" s="110">
        <v>-60.792471279672498</v>
      </c>
      <c r="I192" s="110">
        <v>-101.121715596285</v>
      </c>
      <c r="J192" s="110"/>
      <c r="K192" s="284">
        <v>11.454261141516801</v>
      </c>
      <c r="L192" s="284">
        <v>2.82251759186865</v>
      </c>
      <c r="M192" s="284">
        <v>0.17982799061766999</v>
      </c>
      <c r="N192" s="284"/>
      <c r="O192" s="284">
        <v>5.3713838936669296</v>
      </c>
      <c r="P192" s="284">
        <v>3.0258014073494901</v>
      </c>
      <c r="Q192" s="284">
        <v>0.992963252541048</v>
      </c>
      <c r="R192" s="182"/>
    </row>
    <row r="193" spans="1:18" x14ac:dyDescent="0.2">
      <c r="A193" s="110" t="s">
        <v>500</v>
      </c>
      <c r="B193" s="110">
        <v>16147</v>
      </c>
      <c r="C193" s="110">
        <v>13240</v>
      </c>
      <c r="D193" s="110">
        <v>13330.024831041699</v>
      </c>
      <c r="E193" s="110">
        <v>131.24808308584301</v>
      </c>
      <c r="F193" s="110">
        <v>-11.5510789488448</v>
      </c>
      <c r="G193" s="110">
        <v>-26.552403922045499</v>
      </c>
      <c r="H193" s="110">
        <v>-115.848459685321</v>
      </c>
      <c r="I193" s="110">
        <v>-67.262874184601003</v>
      </c>
      <c r="J193" s="110"/>
      <c r="K193" s="284">
        <v>15.7304762494581</v>
      </c>
      <c r="L193" s="284">
        <v>2.7745091967548201</v>
      </c>
      <c r="M193" s="284">
        <v>0.22914473276769701</v>
      </c>
      <c r="N193" s="284"/>
      <c r="O193" s="284">
        <v>5.6914597138787402</v>
      </c>
      <c r="P193" s="284">
        <v>2.7063850870130701</v>
      </c>
      <c r="Q193" s="284">
        <v>0.90419272929955996</v>
      </c>
      <c r="R193" s="182"/>
    </row>
    <row r="194" spans="1:18" x14ac:dyDescent="0.2">
      <c r="A194" s="110" t="s">
        <v>501</v>
      </c>
      <c r="B194" s="110">
        <v>11885</v>
      </c>
      <c r="C194" s="110">
        <v>13159</v>
      </c>
      <c r="D194" s="110">
        <v>13109.278666001401</v>
      </c>
      <c r="E194" s="110">
        <v>254.93384586206301</v>
      </c>
      <c r="F194" s="110">
        <v>-11.5510789488448</v>
      </c>
      <c r="G194" s="110">
        <v>-12.2043355964223</v>
      </c>
      <c r="H194" s="110">
        <v>-80.439457377581206</v>
      </c>
      <c r="I194" s="110">
        <v>-101.121715596285</v>
      </c>
      <c r="J194" s="110"/>
      <c r="K194" s="284">
        <v>13.2351703828355</v>
      </c>
      <c r="L194" s="284">
        <v>2.6756415649979002</v>
      </c>
      <c r="M194" s="284">
        <v>0.24400504838031101</v>
      </c>
      <c r="N194" s="284"/>
      <c r="O194" s="284">
        <v>4.8632730332351697</v>
      </c>
      <c r="P194" s="284">
        <v>2.5915018931426204</v>
      </c>
      <c r="Q194" s="284">
        <v>1.0769877997475801</v>
      </c>
      <c r="R194" s="182"/>
    </row>
    <row r="195" spans="1:18" x14ac:dyDescent="0.2">
      <c r="A195" s="110" t="s">
        <v>502</v>
      </c>
      <c r="B195" s="110">
        <v>59249</v>
      </c>
      <c r="C195" s="110">
        <v>10573</v>
      </c>
      <c r="D195" s="110">
        <v>10706.735536743199</v>
      </c>
      <c r="E195" s="110">
        <v>-64.697247032499305</v>
      </c>
      <c r="F195" s="110">
        <v>-11.5510789488448</v>
      </c>
      <c r="G195" s="110">
        <v>0.34041210223157498</v>
      </c>
      <c r="H195" s="110">
        <v>43.161910452222003</v>
      </c>
      <c r="I195" s="110">
        <v>-101.121715596285</v>
      </c>
      <c r="J195" s="110"/>
      <c r="K195" s="284">
        <v>9.0904487839457211</v>
      </c>
      <c r="L195" s="284">
        <v>1.94264882107715</v>
      </c>
      <c r="M195" s="284">
        <v>0.17553038869854298</v>
      </c>
      <c r="N195" s="284"/>
      <c r="O195" s="284">
        <v>4.8405880268021404</v>
      </c>
      <c r="P195" s="284">
        <v>2.2785194686830197</v>
      </c>
      <c r="Q195" s="284">
        <v>0.793262333541494</v>
      </c>
      <c r="R195" s="182"/>
    </row>
    <row r="196" spans="1:18" x14ac:dyDescent="0.2">
      <c r="A196" s="110" t="s">
        <v>503</v>
      </c>
      <c r="B196" s="110">
        <v>9281</v>
      </c>
      <c r="C196" s="110">
        <v>14010</v>
      </c>
      <c r="D196" s="110">
        <v>13647.106963227199</v>
      </c>
      <c r="E196" s="110">
        <v>257.179450650305</v>
      </c>
      <c r="F196" s="110">
        <v>-11.5510789488448</v>
      </c>
      <c r="G196" s="110">
        <v>-19.4042384577671</v>
      </c>
      <c r="H196" s="110">
        <v>238.136054794752</v>
      </c>
      <c r="I196" s="110">
        <v>-101.121715596285</v>
      </c>
      <c r="J196" s="110"/>
      <c r="K196" s="284">
        <v>13.166684624501702</v>
      </c>
      <c r="L196" s="284">
        <v>2.2195884064217202</v>
      </c>
      <c r="M196" s="284">
        <v>0.21549402004094401</v>
      </c>
      <c r="N196" s="284"/>
      <c r="O196" s="284">
        <v>6.2062277771791807</v>
      </c>
      <c r="P196" s="284">
        <v>2.8445210645404599</v>
      </c>
      <c r="Q196" s="284">
        <v>1.0451459971985801</v>
      </c>
      <c r="R196" s="182"/>
    </row>
    <row r="197" spans="1:18" x14ac:dyDescent="0.2">
      <c r="A197" s="110" t="s">
        <v>504</v>
      </c>
      <c r="B197" s="110">
        <v>56787</v>
      </c>
      <c r="C197" s="110">
        <v>12251</v>
      </c>
      <c r="D197" s="110">
        <v>12423.6554444508</v>
      </c>
      <c r="E197" s="110">
        <v>3.0985708305238502</v>
      </c>
      <c r="F197" s="110">
        <v>-11.5510789488448</v>
      </c>
      <c r="G197" s="110">
        <v>-14.802202055120899</v>
      </c>
      <c r="H197" s="110">
        <v>-48.248342979999897</v>
      </c>
      <c r="I197" s="110">
        <v>-101.121715596285</v>
      </c>
      <c r="J197" s="110"/>
      <c r="K197" s="284">
        <v>9.8138658495782494</v>
      </c>
      <c r="L197" s="284">
        <v>2.3156708401570798</v>
      </c>
      <c r="M197" s="284">
        <v>0.16376987690844702</v>
      </c>
      <c r="N197" s="284"/>
      <c r="O197" s="284">
        <v>5.3885572402134301</v>
      </c>
      <c r="P197" s="284">
        <v>2.6801908887597503</v>
      </c>
      <c r="Q197" s="284">
        <v>0.95972669801186894</v>
      </c>
      <c r="R197" s="182"/>
    </row>
    <row r="198" spans="1:18" x14ac:dyDescent="0.2">
      <c r="A198" s="110" t="s">
        <v>505</v>
      </c>
      <c r="B198" s="110">
        <v>24704</v>
      </c>
      <c r="C198" s="110">
        <v>12962</v>
      </c>
      <c r="D198" s="110">
        <v>13054.9128070714</v>
      </c>
      <c r="E198" s="110">
        <v>142.91238933871099</v>
      </c>
      <c r="F198" s="110">
        <v>-11.5510789488448</v>
      </c>
      <c r="G198" s="110">
        <v>-14.7485772490947</v>
      </c>
      <c r="H198" s="110">
        <v>-108.543224225378</v>
      </c>
      <c r="I198" s="110">
        <v>-101.121715596285</v>
      </c>
      <c r="J198" s="110"/>
      <c r="K198" s="284">
        <v>12.151878238342</v>
      </c>
      <c r="L198" s="284">
        <v>2.34375</v>
      </c>
      <c r="M198" s="284">
        <v>0.267163212435233</v>
      </c>
      <c r="N198" s="284"/>
      <c r="O198" s="284">
        <v>5.2987370466321204</v>
      </c>
      <c r="P198" s="284">
        <v>2.79711787564767</v>
      </c>
      <c r="Q198" s="284">
        <v>0.98364637305699498</v>
      </c>
      <c r="R198" s="182"/>
    </row>
    <row r="199" spans="1:18" x14ac:dyDescent="0.2">
      <c r="A199" s="110" t="s">
        <v>506</v>
      </c>
      <c r="B199" s="110">
        <v>16096</v>
      </c>
      <c r="C199" s="110">
        <v>13191</v>
      </c>
      <c r="D199" s="110">
        <v>12900.097423028899</v>
      </c>
      <c r="E199" s="110">
        <v>143.804921137256</v>
      </c>
      <c r="F199" s="110">
        <v>-11.5510789488448</v>
      </c>
      <c r="G199" s="110">
        <v>-24.960092772252398</v>
      </c>
      <c r="H199" s="110">
        <v>284.47189350689803</v>
      </c>
      <c r="I199" s="110">
        <v>-101.121715596285</v>
      </c>
      <c r="J199" s="110"/>
      <c r="K199" s="284">
        <v>12.4130218687873</v>
      </c>
      <c r="L199" s="284">
        <v>2.2800695825049702</v>
      </c>
      <c r="M199" s="284">
        <v>0.124254473161034</v>
      </c>
      <c r="N199" s="284"/>
      <c r="O199" s="284">
        <v>5.2870278330019902</v>
      </c>
      <c r="P199" s="284">
        <v>2.8392147117296198</v>
      </c>
      <c r="Q199" s="284">
        <v>0.99403578528827008</v>
      </c>
      <c r="R199" s="182"/>
    </row>
    <row r="200" spans="1:18" x14ac:dyDescent="0.2">
      <c r="A200" s="110" t="s">
        <v>507</v>
      </c>
      <c r="B200" s="110">
        <v>11946</v>
      </c>
      <c r="C200" s="110">
        <v>10526</v>
      </c>
      <c r="D200" s="110">
        <v>10557.7598700219</v>
      </c>
      <c r="E200" s="110">
        <v>145.25514996093401</v>
      </c>
      <c r="F200" s="110">
        <v>-11.5510789488448</v>
      </c>
      <c r="G200" s="110">
        <v>-26.323613298778699</v>
      </c>
      <c r="H200" s="110">
        <v>-38.333405670328297</v>
      </c>
      <c r="I200" s="110">
        <v>-101.121715596285</v>
      </c>
      <c r="J200" s="110"/>
      <c r="K200" s="284">
        <v>11.3929348735979</v>
      </c>
      <c r="L200" s="284">
        <v>1.7830236062280298</v>
      </c>
      <c r="M200" s="284">
        <v>0.15067805123053701</v>
      </c>
      <c r="N200" s="284"/>
      <c r="O200" s="284">
        <v>4.5621965511468296</v>
      </c>
      <c r="P200" s="284">
        <v>2.4359618282270201</v>
      </c>
      <c r="Q200" s="284">
        <v>0.68642223338355901</v>
      </c>
      <c r="R200" s="182"/>
    </row>
    <row r="201" spans="1:18" x14ac:dyDescent="0.2">
      <c r="A201" s="110" t="s">
        <v>508</v>
      </c>
      <c r="B201" s="110">
        <v>39624</v>
      </c>
      <c r="C201" s="110">
        <v>12493</v>
      </c>
      <c r="D201" s="110">
        <v>12536.2442482184</v>
      </c>
      <c r="E201" s="110">
        <v>-10.668780081762799</v>
      </c>
      <c r="F201" s="110">
        <v>-11.5510789488448</v>
      </c>
      <c r="G201" s="110">
        <v>-19.789359175574599</v>
      </c>
      <c r="H201" s="110">
        <v>100.005511306063</v>
      </c>
      <c r="I201" s="110">
        <v>-101.121715596285</v>
      </c>
      <c r="J201" s="110"/>
      <c r="K201" s="284">
        <v>10.958005249343799</v>
      </c>
      <c r="L201" s="284">
        <v>2.43034524530588</v>
      </c>
      <c r="M201" s="284">
        <v>0.19432667070462301</v>
      </c>
      <c r="N201" s="284"/>
      <c r="O201" s="284">
        <v>5.4815263476680798</v>
      </c>
      <c r="P201" s="284">
        <v>2.8669493236422401</v>
      </c>
      <c r="Q201" s="284">
        <v>0.82273369674944496</v>
      </c>
      <c r="R201" s="182"/>
    </row>
    <row r="202" spans="1:18" x14ac:dyDescent="0.2">
      <c r="A202" s="110" t="s">
        <v>509</v>
      </c>
      <c r="B202" s="110">
        <v>12441</v>
      </c>
      <c r="C202" s="110">
        <v>15400</v>
      </c>
      <c r="D202" s="110">
        <v>15477.119621572399</v>
      </c>
      <c r="E202" s="110">
        <v>48.592910568510099</v>
      </c>
      <c r="F202" s="110">
        <v>-11.5510789488448</v>
      </c>
      <c r="G202" s="110">
        <v>-20.357802132032401</v>
      </c>
      <c r="H202" s="110">
        <v>7.0802258933950402</v>
      </c>
      <c r="I202" s="110">
        <v>-101.121715596285</v>
      </c>
      <c r="J202" s="110"/>
      <c r="K202" s="284">
        <v>12.3301985370951</v>
      </c>
      <c r="L202" s="284">
        <v>2.99815127401334</v>
      </c>
      <c r="M202" s="284">
        <v>0.29740374567960798</v>
      </c>
      <c r="N202" s="284"/>
      <c r="O202" s="284">
        <v>6.5991479784583191</v>
      </c>
      <c r="P202" s="284">
        <v>3.3678964713447499</v>
      </c>
      <c r="Q202" s="284">
        <v>1.1253114701390601</v>
      </c>
      <c r="R202" s="182"/>
    </row>
    <row r="203" spans="1:18" x14ac:dyDescent="0.2">
      <c r="A203" s="110" t="s">
        <v>510</v>
      </c>
      <c r="B203" s="110">
        <v>12934</v>
      </c>
      <c r="C203" s="110">
        <v>12332</v>
      </c>
      <c r="D203" s="110">
        <v>12334.9086484534</v>
      </c>
      <c r="E203" s="110">
        <v>14.182239254934</v>
      </c>
      <c r="F203" s="110">
        <v>-11.5510789488448</v>
      </c>
      <c r="G203" s="110">
        <v>-29.618114210071901</v>
      </c>
      <c r="H203" s="110">
        <v>-41.388556292564701</v>
      </c>
      <c r="I203" s="110">
        <v>65.075407517191195</v>
      </c>
      <c r="J203" s="110"/>
      <c r="K203" s="284">
        <v>14.380702025668802</v>
      </c>
      <c r="L203" s="284">
        <v>2.5900726766661499</v>
      </c>
      <c r="M203" s="284">
        <v>0.20875212617906302</v>
      </c>
      <c r="N203" s="284"/>
      <c r="O203" s="284">
        <v>4.9945879078397999</v>
      </c>
      <c r="P203" s="284">
        <v>2.5978042368950098</v>
      </c>
      <c r="Q203" s="284">
        <v>0.82727694448739808</v>
      </c>
      <c r="R203" s="182"/>
    </row>
    <row r="204" spans="1:18" ht="14.25" customHeight="1" x14ac:dyDescent="0.2">
      <c r="A204" s="18" t="s">
        <v>511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284"/>
      <c r="L204" s="284"/>
      <c r="M204" s="284"/>
      <c r="N204" s="284"/>
      <c r="O204" s="284"/>
      <c r="P204" s="284"/>
      <c r="Q204" s="284"/>
      <c r="R204" s="182"/>
    </row>
    <row r="205" spans="1:18" x14ac:dyDescent="0.2">
      <c r="A205" s="110" t="s">
        <v>512</v>
      </c>
      <c r="B205" s="110">
        <v>25932</v>
      </c>
      <c r="C205" s="110">
        <v>15517</v>
      </c>
      <c r="D205" s="110">
        <v>15581.699345685</v>
      </c>
      <c r="E205" s="110">
        <v>162.663512936757</v>
      </c>
      <c r="F205" s="110">
        <v>-11.5510789488448</v>
      </c>
      <c r="G205" s="110">
        <v>-25.7667964829858</v>
      </c>
      <c r="H205" s="110">
        <v>-89.366870465771598</v>
      </c>
      <c r="I205" s="110">
        <v>-101.121715596285</v>
      </c>
      <c r="J205" s="110"/>
      <c r="K205" s="284">
        <v>12.420947092395499</v>
      </c>
      <c r="L205" s="284">
        <v>2.5219805645534499</v>
      </c>
      <c r="M205" s="284">
        <v>0.26608051827857498</v>
      </c>
      <c r="N205" s="284"/>
      <c r="O205" s="284">
        <v>6.7060003084991511</v>
      </c>
      <c r="P205" s="284">
        <v>3.38192194971464</v>
      </c>
      <c r="Q205" s="284">
        <v>1.23785284590467</v>
      </c>
      <c r="R205" s="182"/>
    </row>
    <row r="206" spans="1:18" x14ac:dyDescent="0.2">
      <c r="A206" s="110" t="s">
        <v>513</v>
      </c>
      <c r="B206" s="110">
        <v>8550</v>
      </c>
      <c r="C206" s="110">
        <v>14978</v>
      </c>
      <c r="D206" s="110">
        <v>14206.0807427482</v>
      </c>
      <c r="E206" s="110">
        <v>499.24727381209499</v>
      </c>
      <c r="F206" s="110">
        <v>-11.5510789488448</v>
      </c>
      <c r="G206" s="110">
        <v>-28.828852860819399</v>
      </c>
      <c r="H206" s="110">
        <v>413.73327635093398</v>
      </c>
      <c r="I206" s="110">
        <v>-101.121715596285</v>
      </c>
      <c r="J206" s="110"/>
      <c r="K206" s="284">
        <v>11.7076023391813</v>
      </c>
      <c r="L206" s="284">
        <v>2.30409356725146</v>
      </c>
      <c r="M206" s="284">
        <v>0.23391812865497097</v>
      </c>
      <c r="N206" s="284"/>
      <c r="O206" s="284">
        <v>6.3157894736842097</v>
      </c>
      <c r="P206" s="284">
        <v>3.02923976608187</v>
      </c>
      <c r="Q206" s="284">
        <v>1.12280701754386</v>
      </c>
      <c r="R206" s="182"/>
    </row>
    <row r="207" spans="1:18" x14ac:dyDescent="0.2">
      <c r="A207" s="110" t="s">
        <v>514</v>
      </c>
      <c r="B207" s="110">
        <v>10503</v>
      </c>
      <c r="C207" s="110">
        <v>17689</v>
      </c>
      <c r="D207" s="110">
        <v>17434.7755708275</v>
      </c>
      <c r="E207" s="110">
        <v>155.78334232199799</v>
      </c>
      <c r="F207" s="110">
        <v>-11.5510789488448</v>
      </c>
      <c r="G207" s="110">
        <v>-13.5582500985366</v>
      </c>
      <c r="H207" s="110">
        <v>224.810730708183</v>
      </c>
      <c r="I207" s="110">
        <v>-101.121715596285</v>
      </c>
      <c r="J207" s="110"/>
      <c r="K207" s="284">
        <v>12.520232314576802</v>
      </c>
      <c r="L207" s="284">
        <v>2.4278777492145101</v>
      </c>
      <c r="M207" s="284">
        <v>0.25706940874035999</v>
      </c>
      <c r="N207" s="284"/>
      <c r="O207" s="284">
        <v>7.6835189945729798</v>
      </c>
      <c r="P207" s="284">
        <v>3.7798724174045497</v>
      </c>
      <c r="Q207" s="284">
        <v>1.49481100637913</v>
      </c>
      <c r="R207" s="182"/>
    </row>
    <row r="208" spans="1:18" x14ac:dyDescent="0.2">
      <c r="A208" s="110" t="s">
        <v>515</v>
      </c>
      <c r="B208" s="110">
        <v>11524</v>
      </c>
      <c r="C208" s="110">
        <v>11813</v>
      </c>
      <c r="D208" s="110">
        <v>11930.9777473334</v>
      </c>
      <c r="E208" s="110">
        <v>-32.7928979508998</v>
      </c>
      <c r="F208" s="110">
        <v>-11.5510789488448</v>
      </c>
      <c r="G208" s="110">
        <v>-32.897321093417197</v>
      </c>
      <c r="H208" s="110">
        <v>60.057821066030201</v>
      </c>
      <c r="I208" s="110">
        <v>-101.121715596285</v>
      </c>
      <c r="J208" s="110"/>
      <c r="K208" s="284">
        <v>12.1225269003818</v>
      </c>
      <c r="L208" s="284">
        <v>2.62929538354738</v>
      </c>
      <c r="M208" s="284">
        <v>0.13016313779937499</v>
      </c>
      <c r="N208" s="284"/>
      <c r="O208" s="284">
        <v>4.90281152377647</v>
      </c>
      <c r="P208" s="284">
        <v>2.5511975008677501</v>
      </c>
      <c r="Q208" s="284">
        <v>0.83304408191600099</v>
      </c>
      <c r="R208" s="182"/>
    </row>
    <row r="209" spans="1:18" x14ac:dyDescent="0.2">
      <c r="A209" s="110" t="s">
        <v>516</v>
      </c>
      <c r="B209" s="110">
        <v>9043</v>
      </c>
      <c r="C209" s="110">
        <v>14622</v>
      </c>
      <c r="D209" s="110">
        <v>14381.3479299632</v>
      </c>
      <c r="E209" s="110">
        <v>134.36037549029299</v>
      </c>
      <c r="F209" s="110">
        <v>-11.5510789488448</v>
      </c>
      <c r="G209" s="110">
        <v>-25.913977431284</v>
      </c>
      <c r="H209" s="110">
        <v>244.85428004053401</v>
      </c>
      <c r="I209" s="110">
        <v>-101.121715596285</v>
      </c>
      <c r="J209" s="110"/>
      <c r="K209" s="284">
        <v>12.8276014596926</v>
      </c>
      <c r="L209" s="284">
        <v>2.4991706292159703</v>
      </c>
      <c r="M209" s="284">
        <v>0.25434037376976698</v>
      </c>
      <c r="N209" s="284"/>
      <c r="O209" s="284">
        <v>6.7897821519407309</v>
      </c>
      <c r="P209" s="284">
        <v>3.1184341479597499</v>
      </c>
      <c r="Q209" s="284">
        <v>0.99524494083821702</v>
      </c>
      <c r="R209" s="182"/>
    </row>
    <row r="210" spans="1:18" x14ac:dyDescent="0.2">
      <c r="A210" s="110" t="s">
        <v>517</v>
      </c>
      <c r="B210" s="110">
        <v>11517</v>
      </c>
      <c r="C210" s="110">
        <v>17937</v>
      </c>
      <c r="D210" s="110">
        <v>17290.721281059599</v>
      </c>
      <c r="E210" s="110">
        <v>443.25630453676001</v>
      </c>
      <c r="F210" s="110">
        <v>-11.5510789488448</v>
      </c>
      <c r="G210" s="110">
        <v>-4.9185268659673902</v>
      </c>
      <c r="H210" s="110">
        <v>320.38668098267101</v>
      </c>
      <c r="I210" s="110">
        <v>-101.121715596285</v>
      </c>
      <c r="J210" s="110"/>
      <c r="K210" s="284">
        <v>14.352696014587099</v>
      </c>
      <c r="L210" s="284">
        <v>3.1779109143006004</v>
      </c>
      <c r="M210" s="284">
        <v>0.217070417643484</v>
      </c>
      <c r="N210" s="284"/>
      <c r="O210" s="284">
        <v>7.1459581488234791</v>
      </c>
      <c r="P210" s="284">
        <v>4.0201441347573201</v>
      </c>
      <c r="Q210" s="284">
        <v>1.23295997221499</v>
      </c>
      <c r="R210" s="182"/>
    </row>
    <row r="211" spans="1:18" x14ac:dyDescent="0.2">
      <c r="A211" s="110" t="s">
        <v>518</v>
      </c>
      <c r="B211" s="110">
        <v>16668</v>
      </c>
      <c r="C211" s="110">
        <v>9562</v>
      </c>
      <c r="D211" s="110">
        <v>9823.5543047465599</v>
      </c>
      <c r="E211" s="110">
        <v>-103.51583588868</v>
      </c>
      <c r="F211" s="110">
        <v>-11.5510789488448</v>
      </c>
      <c r="G211" s="110">
        <v>-30.4780526935754</v>
      </c>
      <c r="H211" s="110">
        <v>-15.3821779435506</v>
      </c>
      <c r="I211" s="110">
        <v>-101.121715596285</v>
      </c>
      <c r="J211" s="110"/>
      <c r="K211" s="284">
        <v>10.4271658267339</v>
      </c>
      <c r="L211" s="284">
        <v>2.0038396928245699</v>
      </c>
      <c r="M211" s="284">
        <v>0.20398368130549599</v>
      </c>
      <c r="N211" s="284"/>
      <c r="O211" s="284">
        <v>4.4096472282217398</v>
      </c>
      <c r="P211" s="284">
        <v>2.1298296136309101</v>
      </c>
      <c r="Q211" s="284">
        <v>0.59395248380129606</v>
      </c>
      <c r="R211" s="182"/>
    </row>
    <row r="212" spans="1:18" x14ac:dyDescent="0.2">
      <c r="A212" s="110" t="s">
        <v>519</v>
      </c>
      <c r="B212" s="110">
        <v>94828</v>
      </c>
      <c r="C212" s="110">
        <v>11229</v>
      </c>
      <c r="D212" s="110">
        <v>11534.8933192848</v>
      </c>
      <c r="E212" s="110">
        <v>-67.442030842146295</v>
      </c>
      <c r="F212" s="110">
        <v>-11.5510789488448</v>
      </c>
      <c r="G212" s="110">
        <v>-22.388305722993501</v>
      </c>
      <c r="H212" s="110">
        <v>-103.810841422655</v>
      </c>
      <c r="I212" s="110">
        <v>-101.121715596285</v>
      </c>
      <c r="J212" s="110"/>
      <c r="K212" s="284">
        <v>9.5341038511832004</v>
      </c>
      <c r="L212" s="284">
        <v>2.14177247226558</v>
      </c>
      <c r="M212" s="284">
        <v>0.19825368034757698</v>
      </c>
      <c r="N212" s="284"/>
      <c r="O212" s="284">
        <v>5.2695406420044701</v>
      </c>
      <c r="P212" s="284">
        <v>2.45813472813937</v>
      </c>
      <c r="Q212" s="284">
        <v>0.83941451891846297</v>
      </c>
      <c r="R212" s="182"/>
    </row>
    <row r="213" spans="1:18" x14ac:dyDescent="0.2">
      <c r="A213" s="110" t="s">
        <v>520</v>
      </c>
      <c r="B213" s="110">
        <v>12115</v>
      </c>
      <c r="C213" s="110">
        <v>12518</v>
      </c>
      <c r="D213" s="110">
        <v>12622.395254494801</v>
      </c>
      <c r="E213" s="110">
        <v>126.837792286582</v>
      </c>
      <c r="F213" s="110">
        <v>-11.5510789488448</v>
      </c>
      <c r="G213" s="110">
        <v>-31.3489031575313</v>
      </c>
      <c r="H213" s="110">
        <v>-86.815526549118104</v>
      </c>
      <c r="I213" s="110">
        <v>-101.121715596285</v>
      </c>
      <c r="J213" s="110"/>
      <c r="K213" s="284">
        <v>12.893107717705298</v>
      </c>
      <c r="L213" s="284">
        <v>2.68262484523318</v>
      </c>
      <c r="M213" s="284">
        <v>0.19810152703260397</v>
      </c>
      <c r="N213" s="284"/>
      <c r="O213" s="284">
        <v>5.2001650846058602</v>
      </c>
      <c r="P213" s="284">
        <v>2.7816756087494801</v>
      </c>
      <c r="Q213" s="284">
        <v>0.82542302930251699</v>
      </c>
      <c r="R213" s="182"/>
    </row>
    <row r="214" spans="1:18" x14ac:dyDescent="0.2">
      <c r="A214" s="110" t="s">
        <v>521</v>
      </c>
      <c r="B214" s="110">
        <v>24190</v>
      </c>
      <c r="C214" s="110">
        <v>14988</v>
      </c>
      <c r="D214" s="110">
        <v>14940.8897103407</v>
      </c>
      <c r="E214" s="110">
        <v>78.306466235406702</v>
      </c>
      <c r="F214" s="110">
        <v>-11.5510789488448</v>
      </c>
      <c r="G214" s="110">
        <v>-24.551252086456302</v>
      </c>
      <c r="H214" s="110">
        <v>106.235893803393</v>
      </c>
      <c r="I214" s="110">
        <v>-101.121715596285</v>
      </c>
      <c r="J214" s="110"/>
      <c r="K214" s="284">
        <v>12.703596527490699</v>
      </c>
      <c r="L214" s="284">
        <v>2.4720959073997499</v>
      </c>
      <c r="M214" s="284">
        <v>0.21496486151302199</v>
      </c>
      <c r="N214" s="284"/>
      <c r="O214" s="284">
        <v>6.8788755684166993</v>
      </c>
      <c r="P214" s="284">
        <v>3.2906159570070299</v>
      </c>
      <c r="Q214" s="284">
        <v>1.09549400578752</v>
      </c>
      <c r="R214" s="182"/>
    </row>
    <row r="215" spans="1:18" x14ac:dyDescent="0.2">
      <c r="A215" s="110" t="s">
        <v>522</v>
      </c>
      <c r="B215" s="110">
        <v>3725</v>
      </c>
      <c r="C215" s="110">
        <v>19510</v>
      </c>
      <c r="D215" s="110">
        <v>18903.911536969299</v>
      </c>
      <c r="E215" s="110">
        <v>-35.303592178608</v>
      </c>
      <c r="F215" s="110">
        <v>-11.5510789488448</v>
      </c>
      <c r="G215" s="110">
        <v>-1.1771441127161399</v>
      </c>
      <c r="H215" s="110">
        <v>754.98323485211097</v>
      </c>
      <c r="I215" s="110">
        <v>-101.121715596285</v>
      </c>
      <c r="J215" s="110"/>
      <c r="K215" s="284">
        <v>11.597315436241599</v>
      </c>
      <c r="L215" s="284">
        <v>3.19463087248322</v>
      </c>
      <c r="M215" s="284">
        <v>0.42953020134228204</v>
      </c>
      <c r="N215" s="284"/>
      <c r="O215" s="284">
        <v>7.3825503355704702</v>
      </c>
      <c r="P215" s="284">
        <v>4.2147651006711397</v>
      </c>
      <c r="Q215" s="284">
        <v>1.55704697986577</v>
      </c>
      <c r="R215" s="182"/>
    </row>
    <row r="216" spans="1:18" x14ac:dyDescent="0.2">
      <c r="A216" s="110" t="s">
        <v>523</v>
      </c>
      <c r="B216" s="110">
        <v>3990</v>
      </c>
      <c r="C216" s="110">
        <v>14600</v>
      </c>
      <c r="D216" s="110">
        <v>14557.1352555715</v>
      </c>
      <c r="E216" s="110">
        <v>220.426582100762</v>
      </c>
      <c r="F216" s="110">
        <v>-11.5510789488448</v>
      </c>
      <c r="G216" s="110">
        <v>-4.9277943604993304</v>
      </c>
      <c r="H216" s="110">
        <v>-59.8580946593679</v>
      </c>
      <c r="I216" s="110">
        <v>-101.121715596285</v>
      </c>
      <c r="J216" s="110"/>
      <c r="K216" s="284">
        <v>15.814536340852101</v>
      </c>
      <c r="L216" s="284">
        <v>1.9799498746867199</v>
      </c>
      <c r="M216" s="284">
        <v>0.175438596491228</v>
      </c>
      <c r="N216" s="284"/>
      <c r="O216" s="284">
        <v>7.4185463659147892</v>
      </c>
      <c r="P216" s="284">
        <v>2.9072681704260703</v>
      </c>
      <c r="Q216" s="284">
        <v>1.1278195488721801</v>
      </c>
      <c r="R216" s="182"/>
    </row>
    <row r="217" spans="1:18" x14ac:dyDescent="0.2">
      <c r="A217" s="110" t="s">
        <v>524</v>
      </c>
      <c r="B217" s="110">
        <v>13335</v>
      </c>
      <c r="C217" s="110">
        <v>14542</v>
      </c>
      <c r="D217" s="110">
        <v>14212.0121850249</v>
      </c>
      <c r="E217" s="110">
        <v>306.172101719669</v>
      </c>
      <c r="F217" s="110">
        <v>37.216506492665303</v>
      </c>
      <c r="G217" s="110">
        <v>-30.7654175574853</v>
      </c>
      <c r="H217" s="110">
        <v>118.30661133841301</v>
      </c>
      <c r="I217" s="110">
        <v>-101.121715596285</v>
      </c>
      <c r="J217" s="110"/>
      <c r="K217" s="284">
        <v>11.8110236220472</v>
      </c>
      <c r="L217" s="284">
        <v>2.4821897262842101</v>
      </c>
      <c r="M217" s="284">
        <v>0.254968128983877</v>
      </c>
      <c r="N217" s="284"/>
      <c r="O217" s="284">
        <v>6.5691788526434198</v>
      </c>
      <c r="P217" s="284">
        <v>3.0371203599550101</v>
      </c>
      <c r="Q217" s="284">
        <v>1.0423697037870299</v>
      </c>
      <c r="R217" s="182"/>
    </row>
    <row r="218" spans="1:18" x14ac:dyDescent="0.2">
      <c r="A218" s="110" t="s">
        <v>525</v>
      </c>
      <c r="B218" s="110">
        <v>15420</v>
      </c>
      <c r="C218" s="110">
        <v>15948</v>
      </c>
      <c r="D218" s="110">
        <v>16023.6279030478</v>
      </c>
      <c r="E218" s="110">
        <v>156.043030401198</v>
      </c>
      <c r="F218" s="110">
        <v>-11.5510789488448</v>
      </c>
      <c r="G218" s="110">
        <v>-24.5097554573194</v>
      </c>
      <c r="H218" s="110">
        <v>-94.239427943304193</v>
      </c>
      <c r="I218" s="110">
        <v>-101.121715596285</v>
      </c>
      <c r="J218" s="110"/>
      <c r="K218" s="284">
        <v>13.009079118028499</v>
      </c>
      <c r="L218" s="284">
        <v>3.1582360570687396</v>
      </c>
      <c r="M218" s="284">
        <v>0.29831387808041498</v>
      </c>
      <c r="N218" s="284"/>
      <c r="O218" s="284">
        <v>6.3488975356679607</v>
      </c>
      <c r="P218" s="284">
        <v>3.42412451361868</v>
      </c>
      <c r="Q218" s="284">
        <v>1.24513618677043</v>
      </c>
      <c r="R218" s="182"/>
    </row>
    <row r="219" spans="1:18" x14ac:dyDescent="0.2">
      <c r="A219" s="110" t="s">
        <v>526</v>
      </c>
      <c r="B219" s="110">
        <v>11549</v>
      </c>
      <c r="C219" s="110">
        <v>18988</v>
      </c>
      <c r="D219" s="110">
        <v>17189.1460332596</v>
      </c>
      <c r="E219" s="110">
        <v>741.46603377512099</v>
      </c>
      <c r="F219" s="110">
        <v>727.82499334328304</v>
      </c>
      <c r="G219" s="110">
        <v>-23.946267114759699</v>
      </c>
      <c r="H219" s="110">
        <v>454.76850755525999</v>
      </c>
      <c r="I219" s="110">
        <v>-101.121715596285</v>
      </c>
      <c r="J219" s="110"/>
      <c r="K219" s="284">
        <v>13.3344878344445</v>
      </c>
      <c r="L219" s="284">
        <v>2.7188501168932397</v>
      </c>
      <c r="M219" s="284">
        <v>0.19049268334920799</v>
      </c>
      <c r="N219" s="284"/>
      <c r="O219" s="284">
        <v>7.8015412589834607</v>
      </c>
      <c r="P219" s="284">
        <v>4.0522989003376901</v>
      </c>
      <c r="Q219" s="284">
        <v>1.2295436834358</v>
      </c>
      <c r="R219" s="182"/>
    </row>
    <row r="220" spans="1:18" x14ac:dyDescent="0.2">
      <c r="A220" s="110" t="s">
        <v>527</v>
      </c>
      <c r="B220" s="110">
        <v>9996</v>
      </c>
      <c r="C220" s="110">
        <v>14405</v>
      </c>
      <c r="D220" s="110">
        <v>13789.302658225601</v>
      </c>
      <c r="E220" s="110">
        <v>399.124686564353</v>
      </c>
      <c r="F220" s="110">
        <v>279.40710048107201</v>
      </c>
      <c r="G220" s="110">
        <v>-26.865015006781402</v>
      </c>
      <c r="H220" s="110">
        <v>64.657423263197899</v>
      </c>
      <c r="I220" s="110">
        <v>-101.121715596285</v>
      </c>
      <c r="J220" s="110"/>
      <c r="K220" s="284">
        <v>11.794717887154899</v>
      </c>
      <c r="L220" s="284">
        <v>2.4709883953581402</v>
      </c>
      <c r="M220" s="284">
        <v>0.28011204481792701</v>
      </c>
      <c r="N220" s="284"/>
      <c r="O220" s="284">
        <v>6.5026010404161703</v>
      </c>
      <c r="P220" s="284">
        <v>2.8811524609843899</v>
      </c>
      <c r="Q220" s="284">
        <v>0.99039615846338491</v>
      </c>
      <c r="R220" s="182"/>
    </row>
    <row r="221" spans="1:18" ht="14.25" customHeight="1" x14ac:dyDescent="0.2">
      <c r="A221" s="18" t="s">
        <v>528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284"/>
      <c r="L221" s="284"/>
      <c r="M221" s="284"/>
      <c r="N221" s="284"/>
      <c r="O221" s="284"/>
      <c r="P221" s="284"/>
      <c r="Q221" s="284"/>
      <c r="R221" s="182"/>
    </row>
    <row r="222" spans="1:18" x14ac:dyDescent="0.2">
      <c r="A222" s="110" t="s">
        <v>529</v>
      </c>
      <c r="B222" s="110">
        <v>11471</v>
      </c>
      <c r="C222" s="110">
        <v>13972</v>
      </c>
      <c r="D222" s="110">
        <v>13711.7278172558</v>
      </c>
      <c r="E222" s="110">
        <v>248.796113233965</v>
      </c>
      <c r="F222" s="110">
        <v>-11.5510789488448</v>
      </c>
      <c r="G222" s="110">
        <v>-22.597221043481699</v>
      </c>
      <c r="H222" s="110">
        <v>146.97022782081899</v>
      </c>
      <c r="I222" s="110">
        <v>-101.121715596285</v>
      </c>
      <c r="J222" s="110"/>
      <c r="K222" s="284">
        <v>15.334321332054701</v>
      </c>
      <c r="L222" s="284">
        <v>2.78092581291954</v>
      </c>
      <c r="M222" s="284">
        <v>0.24409380176096201</v>
      </c>
      <c r="N222" s="284"/>
      <c r="O222" s="284">
        <v>6.8607793566384796</v>
      </c>
      <c r="P222" s="284">
        <v>2.8332316275826002</v>
      </c>
      <c r="Q222" s="284">
        <v>0.81074012727748201</v>
      </c>
      <c r="R222" s="182"/>
    </row>
    <row r="223" spans="1:18" x14ac:dyDescent="0.2">
      <c r="A223" s="110" t="s">
        <v>530</v>
      </c>
      <c r="B223" s="110">
        <v>9631</v>
      </c>
      <c r="C223" s="110">
        <v>15056</v>
      </c>
      <c r="D223" s="110">
        <v>14994.0810296162</v>
      </c>
      <c r="E223" s="110">
        <v>65.088388168983101</v>
      </c>
      <c r="F223" s="110">
        <v>-11.5510789488448</v>
      </c>
      <c r="G223" s="110">
        <v>-12.1996372432441</v>
      </c>
      <c r="H223" s="110">
        <v>121.765619560849</v>
      </c>
      <c r="I223" s="110">
        <v>-101.121715596285</v>
      </c>
      <c r="J223" s="110"/>
      <c r="K223" s="284">
        <v>14.0795348354273</v>
      </c>
      <c r="L223" s="284">
        <v>2.5750181704911199</v>
      </c>
      <c r="M223" s="284">
        <v>0.18689648011629101</v>
      </c>
      <c r="N223" s="284"/>
      <c r="O223" s="284">
        <v>6.6036756307756201</v>
      </c>
      <c r="P223" s="284">
        <v>3.5302668466410601</v>
      </c>
      <c r="Q223" s="284">
        <v>0.98639808950264796</v>
      </c>
      <c r="R223" s="182"/>
    </row>
    <row r="224" spans="1:18" x14ac:dyDescent="0.2">
      <c r="A224" s="110" t="s">
        <v>531</v>
      </c>
      <c r="B224" s="110">
        <v>15990</v>
      </c>
      <c r="C224" s="110">
        <v>11870</v>
      </c>
      <c r="D224" s="110">
        <v>11689.8053195097</v>
      </c>
      <c r="E224" s="110">
        <v>-26.2727124932381</v>
      </c>
      <c r="F224" s="110">
        <v>-11.5510789488448</v>
      </c>
      <c r="G224" s="110">
        <v>-18.153339975597401</v>
      </c>
      <c r="H224" s="110">
        <v>337.46337817393999</v>
      </c>
      <c r="I224" s="110">
        <v>-101.121715596285</v>
      </c>
      <c r="J224" s="110"/>
      <c r="K224" s="284">
        <v>11.7260787992495</v>
      </c>
      <c r="L224" s="284">
        <v>1.97623514696685</v>
      </c>
      <c r="M224" s="284">
        <v>0.11257035647279499</v>
      </c>
      <c r="N224" s="284"/>
      <c r="O224" s="284">
        <v>5.4534083802376498</v>
      </c>
      <c r="P224" s="284">
        <v>2.6016260162601603</v>
      </c>
      <c r="Q224" s="284">
        <v>0.80675422138836805</v>
      </c>
      <c r="R224" s="182"/>
    </row>
    <row r="225" spans="1:18" x14ac:dyDescent="0.2">
      <c r="A225" s="110" t="s">
        <v>532</v>
      </c>
      <c r="B225" s="110">
        <v>6896</v>
      </c>
      <c r="C225" s="110">
        <v>17072</v>
      </c>
      <c r="D225" s="110">
        <v>16502.295189717901</v>
      </c>
      <c r="E225" s="110">
        <v>149.134496449094</v>
      </c>
      <c r="F225" s="110">
        <v>-11.5510789488448</v>
      </c>
      <c r="G225" s="110">
        <v>-10.1358183289195</v>
      </c>
      <c r="H225" s="110">
        <v>543.21205485518897</v>
      </c>
      <c r="I225" s="110">
        <v>-101.121715596285</v>
      </c>
      <c r="J225" s="110"/>
      <c r="K225" s="284">
        <v>12.412993039443201</v>
      </c>
      <c r="L225" s="284">
        <v>3.4222737819025504</v>
      </c>
      <c r="M225" s="284">
        <v>0.23201856148491901</v>
      </c>
      <c r="N225" s="284"/>
      <c r="O225" s="284">
        <v>7.8451276102088201</v>
      </c>
      <c r="P225" s="284">
        <v>3.7412993039443196</v>
      </c>
      <c r="Q225" s="284">
        <v>1.04408352668213</v>
      </c>
      <c r="R225" s="182"/>
    </row>
    <row r="226" spans="1:18" x14ac:dyDescent="0.2">
      <c r="A226" s="110" t="s">
        <v>533</v>
      </c>
      <c r="B226" s="110">
        <v>30263</v>
      </c>
      <c r="C226" s="110">
        <v>14328</v>
      </c>
      <c r="D226" s="110">
        <v>14272.041515683801</v>
      </c>
      <c r="E226" s="110">
        <v>-33.639059896006501</v>
      </c>
      <c r="F226" s="110">
        <v>-11.5510789488448</v>
      </c>
      <c r="G226" s="110">
        <v>-15.4144967956834</v>
      </c>
      <c r="H226" s="110">
        <v>217.94882827017599</v>
      </c>
      <c r="I226" s="110">
        <v>-101.121715596285</v>
      </c>
      <c r="J226" s="110"/>
      <c r="K226" s="284">
        <v>11.826322572117801</v>
      </c>
      <c r="L226" s="284">
        <v>2.65010078313452</v>
      </c>
      <c r="M226" s="284">
        <v>0.13878333278260599</v>
      </c>
      <c r="N226" s="284"/>
      <c r="O226" s="284">
        <v>5.9941182301820701</v>
      </c>
      <c r="P226" s="284">
        <v>3.2448864950599696</v>
      </c>
      <c r="Q226" s="284">
        <v>1.05739682120081</v>
      </c>
      <c r="R226" s="182"/>
    </row>
    <row r="227" spans="1:18" x14ac:dyDescent="0.2">
      <c r="A227" s="110" t="s">
        <v>534</v>
      </c>
      <c r="B227" s="110">
        <v>21862</v>
      </c>
      <c r="C227" s="110">
        <v>10218</v>
      </c>
      <c r="D227" s="110">
        <v>10451.7948040131</v>
      </c>
      <c r="E227" s="110">
        <v>-88.226416092476498</v>
      </c>
      <c r="F227" s="110">
        <v>-11.5510789488448</v>
      </c>
      <c r="G227" s="110">
        <v>-19.876085357504699</v>
      </c>
      <c r="H227" s="110">
        <v>-13.3635796573575</v>
      </c>
      <c r="I227" s="110">
        <v>-101.121715596285</v>
      </c>
      <c r="J227" s="110"/>
      <c r="K227" s="284">
        <v>10.044826639831699</v>
      </c>
      <c r="L227" s="284">
        <v>1.83423291556125</v>
      </c>
      <c r="M227" s="284">
        <v>0.16009514225596899</v>
      </c>
      <c r="N227" s="284"/>
      <c r="O227" s="284">
        <v>5.1642118744854102</v>
      </c>
      <c r="P227" s="284">
        <v>2.1315524654651901</v>
      </c>
      <c r="Q227" s="284">
        <v>0.75016009514225601</v>
      </c>
      <c r="R227" s="182"/>
    </row>
    <row r="228" spans="1:18" x14ac:dyDescent="0.2">
      <c r="A228" s="110" t="s">
        <v>535</v>
      </c>
      <c r="B228" s="110">
        <v>5659</v>
      </c>
      <c r="C228" s="110">
        <v>17013</v>
      </c>
      <c r="D228" s="110">
        <v>16448.303977986601</v>
      </c>
      <c r="E228" s="110">
        <v>359.186866461742</v>
      </c>
      <c r="F228" s="110">
        <v>-11.5510789488448</v>
      </c>
      <c r="G228" s="110">
        <v>-2.4841010353606201</v>
      </c>
      <c r="H228" s="110">
        <v>320.92663719334001</v>
      </c>
      <c r="I228" s="110">
        <v>-101.121715596285</v>
      </c>
      <c r="J228" s="110"/>
      <c r="K228" s="284">
        <v>13.6596571832479</v>
      </c>
      <c r="L228" s="284">
        <v>2.8980385227071901</v>
      </c>
      <c r="M228" s="284">
        <v>0.159038699416858</v>
      </c>
      <c r="N228" s="284"/>
      <c r="O228" s="284">
        <v>7.0683866407492495</v>
      </c>
      <c r="P228" s="284">
        <v>3.2161159215409101</v>
      </c>
      <c r="Q228" s="284">
        <v>1.4843611945573401</v>
      </c>
      <c r="R228" s="182"/>
    </row>
    <row r="229" spans="1:18" x14ac:dyDescent="0.2">
      <c r="A229" s="110" t="s">
        <v>536</v>
      </c>
      <c r="B229" s="110">
        <v>8472</v>
      </c>
      <c r="C229" s="110">
        <v>10680</v>
      </c>
      <c r="D229" s="110">
        <v>10688.450499304099</v>
      </c>
      <c r="E229" s="110">
        <v>190.86825862924701</v>
      </c>
      <c r="F229" s="110">
        <v>-11.5510789488448</v>
      </c>
      <c r="G229" s="110">
        <v>-39.291897463621602</v>
      </c>
      <c r="H229" s="110">
        <v>-47.491569633209501</v>
      </c>
      <c r="I229" s="110">
        <v>-101.121715596285</v>
      </c>
      <c r="J229" s="110"/>
      <c r="K229" s="284">
        <v>10.8947119924457</v>
      </c>
      <c r="L229" s="284">
        <v>2.05382436260623</v>
      </c>
      <c r="M229" s="284">
        <v>0.15344664778092501</v>
      </c>
      <c r="N229" s="284"/>
      <c r="O229" s="284">
        <v>4.6860245514636398</v>
      </c>
      <c r="P229" s="284">
        <v>2.2898961284230399</v>
      </c>
      <c r="Q229" s="284">
        <v>0.74362606232294604</v>
      </c>
      <c r="R229" s="182"/>
    </row>
    <row r="230" spans="1:18" x14ac:dyDescent="0.2">
      <c r="A230" s="110" t="s">
        <v>537</v>
      </c>
      <c r="B230" s="110">
        <v>23658</v>
      </c>
      <c r="C230" s="110">
        <v>13605</v>
      </c>
      <c r="D230" s="110">
        <v>13398.7723609523</v>
      </c>
      <c r="E230" s="110">
        <v>366.40032519563403</v>
      </c>
      <c r="F230" s="110">
        <v>-11.5510789488448</v>
      </c>
      <c r="G230" s="110">
        <v>-24.269409901979799</v>
      </c>
      <c r="H230" s="110">
        <v>-23.369194644186301</v>
      </c>
      <c r="I230" s="110">
        <v>-101.121715596285</v>
      </c>
      <c r="J230" s="110"/>
      <c r="K230" s="284">
        <v>12.600388874799201</v>
      </c>
      <c r="L230" s="284">
        <v>2.4516019950967998</v>
      </c>
      <c r="M230" s="284">
        <v>0.21134499957731001</v>
      </c>
      <c r="N230" s="284"/>
      <c r="O230" s="284">
        <v>6.0782821878434401</v>
      </c>
      <c r="P230" s="284">
        <v>2.6840814946318399</v>
      </c>
      <c r="Q230" s="284">
        <v>1.03981739792037</v>
      </c>
      <c r="R230" s="182"/>
    </row>
    <row r="231" spans="1:18" x14ac:dyDescent="0.2">
      <c r="A231" s="110" t="s">
        <v>538</v>
      </c>
      <c r="B231" s="110">
        <v>4674</v>
      </c>
      <c r="C231" s="110">
        <v>17387</v>
      </c>
      <c r="D231" s="110">
        <v>16710.6087116616</v>
      </c>
      <c r="E231" s="110">
        <v>214.50963125090101</v>
      </c>
      <c r="F231" s="110">
        <v>-11.5510789488448</v>
      </c>
      <c r="G231" s="110">
        <v>-2.9586604214951202</v>
      </c>
      <c r="H231" s="110">
        <v>577.26083898977095</v>
      </c>
      <c r="I231" s="110">
        <v>-101.121715596285</v>
      </c>
      <c r="J231" s="110"/>
      <c r="K231" s="284">
        <v>13.9495079161318</v>
      </c>
      <c r="L231" s="284">
        <v>2.8669234060761699</v>
      </c>
      <c r="M231" s="284">
        <v>0.10697475395806599</v>
      </c>
      <c r="N231" s="284"/>
      <c r="O231" s="284">
        <v>9.8630723149336799</v>
      </c>
      <c r="P231" s="284">
        <v>3.6371416345742396</v>
      </c>
      <c r="Q231" s="284">
        <v>1.0269576379974299</v>
      </c>
      <c r="R231" s="182"/>
    </row>
    <row r="232" spans="1:18" x14ac:dyDescent="0.2">
      <c r="A232" s="110" t="s">
        <v>539</v>
      </c>
      <c r="B232" s="110">
        <v>10686</v>
      </c>
      <c r="C232" s="110">
        <v>13700</v>
      </c>
      <c r="D232" s="110">
        <v>13716.709895788401</v>
      </c>
      <c r="E232" s="110">
        <v>47.250653387315403</v>
      </c>
      <c r="F232" s="110">
        <v>-11.5510789488448</v>
      </c>
      <c r="G232" s="110">
        <v>-26.9102507626618</v>
      </c>
      <c r="H232" s="110">
        <v>75.852417863593104</v>
      </c>
      <c r="I232" s="110">
        <v>-101.121715596285</v>
      </c>
      <c r="J232" s="110"/>
      <c r="K232" s="284">
        <v>13.8779711772412</v>
      </c>
      <c r="L232" s="284">
        <v>2.6015347183230402</v>
      </c>
      <c r="M232" s="284">
        <v>0.12165450121654499</v>
      </c>
      <c r="N232" s="284"/>
      <c r="O232" s="284">
        <v>6.6909975669099797</v>
      </c>
      <c r="P232" s="284">
        <v>3.1255848774096902</v>
      </c>
      <c r="Q232" s="284">
        <v>0.82350739285045793</v>
      </c>
      <c r="R232" s="182"/>
    </row>
    <row r="233" spans="1:18" x14ac:dyDescent="0.2">
      <c r="A233" s="110" t="s">
        <v>528</v>
      </c>
      <c r="B233" s="110">
        <v>156381</v>
      </c>
      <c r="C233" s="110">
        <v>9646</v>
      </c>
      <c r="D233" s="110">
        <v>9889.02243757</v>
      </c>
      <c r="E233" s="110">
        <v>-61.687001615056801</v>
      </c>
      <c r="F233" s="110">
        <v>-11.5510789488448</v>
      </c>
      <c r="G233" s="110">
        <v>-3.5832752262972298</v>
      </c>
      <c r="H233" s="110">
        <v>-64.841837767474701</v>
      </c>
      <c r="I233" s="110">
        <v>-101.121715596285</v>
      </c>
      <c r="J233" s="110"/>
      <c r="K233" s="284">
        <v>8.6449121056905902</v>
      </c>
      <c r="L233" s="284">
        <v>1.67347695691932</v>
      </c>
      <c r="M233" s="284">
        <v>0.16690007098049001</v>
      </c>
      <c r="N233" s="284"/>
      <c r="O233" s="284">
        <v>4.9424162781923604</v>
      </c>
      <c r="P233" s="284">
        <v>1.9944878214105299</v>
      </c>
      <c r="Q233" s="284">
        <v>0.74049916549964501</v>
      </c>
      <c r="R233" s="182"/>
    </row>
    <row r="234" spans="1:18" ht="14.25" customHeight="1" x14ac:dyDescent="0.2">
      <c r="A234" s="18" t="s">
        <v>540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284"/>
      <c r="L234" s="284"/>
      <c r="M234" s="284"/>
      <c r="N234" s="284"/>
      <c r="O234" s="284"/>
      <c r="P234" s="284"/>
      <c r="Q234" s="284"/>
      <c r="R234" s="182"/>
    </row>
    <row r="235" spans="1:18" x14ac:dyDescent="0.2">
      <c r="A235" s="110" t="s">
        <v>541</v>
      </c>
      <c r="B235" s="110">
        <v>14039</v>
      </c>
      <c r="C235" s="110">
        <v>14412</v>
      </c>
      <c r="D235" s="110">
        <v>14457.159746088801</v>
      </c>
      <c r="E235" s="110">
        <v>124.945413557997</v>
      </c>
      <c r="F235" s="110">
        <v>-11.5510789488448</v>
      </c>
      <c r="G235" s="110">
        <v>-17.013001147030899</v>
      </c>
      <c r="H235" s="110">
        <v>-40.180353470639098</v>
      </c>
      <c r="I235" s="110">
        <v>-101.121715596285</v>
      </c>
      <c r="J235" s="110"/>
      <c r="K235" s="284">
        <v>12.671842723840701</v>
      </c>
      <c r="L235" s="284">
        <v>2.8349597549683003</v>
      </c>
      <c r="M235" s="284">
        <v>0.29916660730821298</v>
      </c>
      <c r="N235" s="284"/>
      <c r="O235" s="284">
        <v>6.3608519125293803</v>
      </c>
      <c r="P235" s="284">
        <v>3.0059121020015698</v>
      </c>
      <c r="Q235" s="284">
        <v>1.0470831255787401</v>
      </c>
      <c r="R235" s="182"/>
    </row>
    <row r="236" spans="1:18" x14ac:dyDescent="0.2">
      <c r="A236" s="110" t="s">
        <v>542</v>
      </c>
      <c r="B236" s="110">
        <v>13267</v>
      </c>
      <c r="C236" s="110">
        <v>14282</v>
      </c>
      <c r="D236" s="110">
        <v>14234.716346905399</v>
      </c>
      <c r="E236" s="110">
        <v>31.9302157048255</v>
      </c>
      <c r="F236" s="110">
        <v>-11.5510789488448</v>
      </c>
      <c r="G236" s="110">
        <v>-14.8363100670517</v>
      </c>
      <c r="H236" s="110">
        <v>143.23580565616999</v>
      </c>
      <c r="I236" s="110">
        <v>-101.121715596285</v>
      </c>
      <c r="J236" s="110"/>
      <c r="K236" s="284">
        <v>10.522348684706399</v>
      </c>
      <c r="L236" s="284">
        <v>2.4647621919047302</v>
      </c>
      <c r="M236" s="284">
        <v>0.188437476445315</v>
      </c>
      <c r="N236" s="284"/>
      <c r="O236" s="284">
        <v>6.2335117208110402</v>
      </c>
      <c r="P236" s="284">
        <v>3.2863495892063002</v>
      </c>
      <c r="Q236" s="284">
        <v>1.0401748699781399</v>
      </c>
      <c r="R236" s="182"/>
    </row>
    <row r="237" spans="1:18" x14ac:dyDescent="0.2">
      <c r="A237" s="110" t="s">
        <v>543</v>
      </c>
      <c r="B237" s="110">
        <v>16400</v>
      </c>
      <c r="C237" s="110">
        <v>13410</v>
      </c>
      <c r="D237" s="110">
        <v>13672.132608744099</v>
      </c>
      <c r="E237" s="110">
        <v>-100.559941563072</v>
      </c>
      <c r="F237" s="110">
        <v>-11.5510789488448</v>
      </c>
      <c r="G237" s="110">
        <v>-1.90442282321892</v>
      </c>
      <c r="H237" s="110">
        <v>-47.221578048558897</v>
      </c>
      <c r="I237" s="110">
        <v>-101.121715596285</v>
      </c>
      <c r="J237" s="110"/>
      <c r="K237" s="284">
        <v>11.256097560975601</v>
      </c>
      <c r="L237" s="284">
        <v>2.6463414634146298</v>
      </c>
      <c r="M237" s="284">
        <v>0.189024390243902</v>
      </c>
      <c r="N237" s="284"/>
      <c r="O237" s="284">
        <v>5.7073170731707297</v>
      </c>
      <c r="P237" s="284">
        <v>2.9634146341463401</v>
      </c>
      <c r="Q237" s="284">
        <v>1.0426829268292701</v>
      </c>
      <c r="R237" s="182"/>
    </row>
    <row r="238" spans="1:18" x14ac:dyDescent="0.2">
      <c r="A238" s="110" t="s">
        <v>544</v>
      </c>
      <c r="B238" s="110">
        <v>8745</v>
      </c>
      <c r="C238" s="110">
        <v>11840</v>
      </c>
      <c r="D238" s="110">
        <v>11831.5756171913</v>
      </c>
      <c r="E238" s="110">
        <v>63.3211905127488</v>
      </c>
      <c r="F238" s="110">
        <v>-11.5510789488448</v>
      </c>
      <c r="G238" s="110">
        <v>-16.130682052029101</v>
      </c>
      <c r="H238" s="110">
        <v>74.259635030539897</v>
      </c>
      <c r="I238" s="110">
        <v>-101.121715596285</v>
      </c>
      <c r="J238" s="110"/>
      <c r="K238" s="284">
        <v>12.8301886792453</v>
      </c>
      <c r="L238" s="284">
        <v>2.3899371069182398</v>
      </c>
      <c r="M238" s="284">
        <v>0.18296169239565499</v>
      </c>
      <c r="N238" s="284"/>
      <c r="O238" s="284">
        <v>5.2830188679245298</v>
      </c>
      <c r="P238" s="284">
        <v>2.55002858776444</v>
      </c>
      <c r="Q238" s="284">
        <v>0.75471698113207497</v>
      </c>
      <c r="R238" s="182"/>
    </row>
    <row r="239" spans="1:18" x14ac:dyDescent="0.2">
      <c r="A239" s="110" t="s">
        <v>545</v>
      </c>
      <c r="B239" s="110">
        <v>26085</v>
      </c>
      <c r="C239" s="110">
        <v>13751</v>
      </c>
      <c r="D239" s="110">
        <v>13877.7532440634</v>
      </c>
      <c r="E239" s="110">
        <v>-20.2027901244603</v>
      </c>
      <c r="F239" s="110">
        <v>-11.5510789488448</v>
      </c>
      <c r="G239" s="110">
        <v>-3.8112141767065202</v>
      </c>
      <c r="H239" s="110">
        <v>10.362162927835501</v>
      </c>
      <c r="I239" s="110">
        <v>-101.121715596285</v>
      </c>
      <c r="J239" s="110"/>
      <c r="K239" s="284">
        <v>11.3820203181905</v>
      </c>
      <c r="L239" s="284">
        <v>2.4228483802951901</v>
      </c>
      <c r="M239" s="284">
        <v>0.19551466359976999</v>
      </c>
      <c r="N239" s="284"/>
      <c r="O239" s="284">
        <v>6.0724554341575603</v>
      </c>
      <c r="P239" s="284">
        <v>2.89438374544758</v>
      </c>
      <c r="Q239" s="284">
        <v>1.1270845313398499</v>
      </c>
      <c r="R239" s="182"/>
    </row>
    <row r="240" spans="1:18" x14ac:dyDescent="0.2">
      <c r="A240" s="110" t="s">
        <v>546</v>
      </c>
      <c r="B240" s="110">
        <v>5729</v>
      </c>
      <c r="C240" s="110">
        <v>14817</v>
      </c>
      <c r="D240" s="110">
        <v>14795.786295132801</v>
      </c>
      <c r="E240" s="110">
        <v>5.05257563017331</v>
      </c>
      <c r="F240" s="110">
        <v>-11.5510789488448</v>
      </c>
      <c r="G240" s="110">
        <v>-30.669794138115499</v>
      </c>
      <c r="H240" s="110">
        <v>159.542385955187</v>
      </c>
      <c r="I240" s="110">
        <v>-101.121715596285</v>
      </c>
      <c r="J240" s="110"/>
      <c r="K240" s="284">
        <v>13.929132483854101</v>
      </c>
      <c r="L240" s="284">
        <v>2.4611625065456497</v>
      </c>
      <c r="M240" s="284">
        <v>0.24437074533077302</v>
      </c>
      <c r="N240" s="284"/>
      <c r="O240" s="284">
        <v>7.3834875196369305</v>
      </c>
      <c r="P240" s="284">
        <v>2.7578984115901601</v>
      </c>
      <c r="Q240" s="284">
        <v>1.20439867341595</v>
      </c>
      <c r="R240" s="182"/>
    </row>
    <row r="241" spans="1:18" x14ac:dyDescent="0.2">
      <c r="A241" s="110" t="s">
        <v>547</v>
      </c>
      <c r="B241" s="110">
        <v>22867</v>
      </c>
      <c r="C241" s="110">
        <v>13468</v>
      </c>
      <c r="D241" s="110">
        <v>13338.143959565999</v>
      </c>
      <c r="E241" s="110">
        <v>125.99239296155601</v>
      </c>
      <c r="F241" s="110">
        <v>-11.5510789488448</v>
      </c>
      <c r="G241" s="110">
        <v>-22.6354263699921</v>
      </c>
      <c r="H241" s="110">
        <v>138.806884533351</v>
      </c>
      <c r="I241" s="110">
        <v>-101.121715596285</v>
      </c>
      <c r="J241" s="110"/>
      <c r="K241" s="284">
        <v>12.4590020553636</v>
      </c>
      <c r="L241" s="284">
        <v>2.31337735601522</v>
      </c>
      <c r="M241" s="284">
        <v>0.23177504701097701</v>
      </c>
      <c r="N241" s="284"/>
      <c r="O241" s="284">
        <v>6.1179866182708702</v>
      </c>
      <c r="P241" s="284">
        <v>2.8162854768880901</v>
      </c>
      <c r="Q241" s="284">
        <v>0.97083132898937308</v>
      </c>
      <c r="R241" s="182"/>
    </row>
    <row r="242" spans="1:18" x14ac:dyDescent="0.2">
      <c r="A242" s="110" t="s">
        <v>548</v>
      </c>
      <c r="B242" s="110">
        <v>4366</v>
      </c>
      <c r="C242" s="110">
        <v>15505</v>
      </c>
      <c r="D242" s="110">
        <v>14792.0346313095</v>
      </c>
      <c r="E242" s="110">
        <v>309.76736353600103</v>
      </c>
      <c r="F242" s="110">
        <v>-11.5510789488448</v>
      </c>
      <c r="G242" s="110">
        <v>-20.461083696394201</v>
      </c>
      <c r="H242" s="110">
        <v>536.358867412206</v>
      </c>
      <c r="I242" s="110">
        <v>-101.121715596285</v>
      </c>
      <c r="J242" s="110"/>
      <c r="K242" s="284">
        <v>15.231333027943201</v>
      </c>
      <c r="L242" s="284">
        <v>2.8401282638570802</v>
      </c>
      <c r="M242" s="284">
        <v>0.22904260192395798</v>
      </c>
      <c r="N242" s="284"/>
      <c r="O242" s="284">
        <v>7.8561612459917605</v>
      </c>
      <c r="P242" s="284">
        <v>3.1149793861658299</v>
      </c>
      <c r="Q242" s="284">
        <v>0.87036188731103992</v>
      </c>
      <c r="R242" s="182"/>
    </row>
    <row r="243" spans="1:18" x14ac:dyDescent="0.2">
      <c r="A243" s="110" t="s">
        <v>549</v>
      </c>
      <c r="B243" s="110">
        <v>10092</v>
      </c>
      <c r="C243" s="110">
        <v>12537</v>
      </c>
      <c r="D243" s="110">
        <v>12446.0660937305</v>
      </c>
      <c r="E243" s="110">
        <v>51.642710725929099</v>
      </c>
      <c r="F243" s="110">
        <v>-11.5510789488448</v>
      </c>
      <c r="G243" s="110">
        <v>-15.1577049124688</v>
      </c>
      <c r="H243" s="110">
        <v>167.30131559994899</v>
      </c>
      <c r="I243" s="110">
        <v>-101.121715596285</v>
      </c>
      <c r="J243" s="110"/>
      <c r="K243" s="284">
        <v>13.089575901704301</v>
      </c>
      <c r="L243" s="284">
        <v>2.65556876734047</v>
      </c>
      <c r="M243" s="284">
        <v>0.188267934998018</v>
      </c>
      <c r="N243" s="284"/>
      <c r="O243" s="284">
        <v>5.5390408244153804</v>
      </c>
      <c r="P243" s="284">
        <v>2.8240190249702701</v>
      </c>
      <c r="Q243" s="284">
        <v>0.71343638525564801</v>
      </c>
      <c r="R243" s="182"/>
    </row>
    <row r="244" spans="1:18" x14ac:dyDescent="0.2">
      <c r="A244" s="110" t="s">
        <v>550</v>
      </c>
      <c r="B244" s="110">
        <v>155551</v>
      </c>
      <c r="C244" s="110">
        <v>10580</v>
      </c>
      <c r="D244" s="110">
        <v>10835.9978799156</v>
      </c>
      <c r="E244" s="110">
        <v>-87.1577430856821</v>
      </c>
      <c r="F244" s="110">
        <v>-11.5510789488448</v>
      </c>
      <c r="G244" s="110">
        <v>9.4792978067160298</v>
      </c>
      <c r="H244" s="110">
        <v>-70.083319964385197</v>
      </c>
      <c r="I244" s="110">
        <v>-96.285102538306901</v>
      </c>
      <c r="J244" s="110"/>
      <c r="K244" s="284">
        <v>9.1558395638729397</v>
      </c>
      <c r="L244" s="284">
        <v>2.0732750030536597</v>
      </c>
      <c r="M244" s="284">
        <v>0.185148279342466</v>
      </c>
      <c r="N244" s="284"/>
      <c r="O244" s="284">
        <v>4.8897146273569403</v>
      </c>
      <c r="P244" s="284">
        <v>2.24556576299734</v>
      </c>
      <c r="Q244" s="284">
        <v>0.81130947406316889</v>
      </c>
      <c r="R244" s="182"/>
    </row>
    <row r="245" spans="1:18" ht="14.25" customHeight="1" x14ac:dyDescent="0.2">
      <c r="A245" s="18" t="s">
        <v>551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284"/>
      <c r="L245" s="284"/>
      <c r="M245" s="284"/>
      <c r="N245" s="284"/>
      <c r="O245" s="284"/>
      <c r="P245" s="284"/>
      <c r="Q245" s="284"/>
      <c r="R245" s="182"/>
    </row>
    <row r="246" spans="1:18" x14ac:dyDescent="0.2">
      <c r="A246" s="110" t="s">
        <v>552</v>
      </c>
      <c r="B246" s="110">
        <v>23067</v>
      </c>
      <c r="C246" s="110">
        <v>14259</v>
      </c>
      <c r="D246" s="110">
        <v>14296.2280598171</v>
      </c>
      <c r="E246" s="110">
        <v>20.628559025378902</v>
      </c>
      <c r="F246" s="110">
        <v>-11.5510789488448</v>
      </c>
      <c r="G246" s="110">
        <v>-28.175325810987498</v>
      </c>
      <c r="H246" s="110">
        <v>83.244091470351606</v>
      </c>
      <c r="I246" s="110">
        <v>-101.121715596285</v>
      </c>
      <c r="J246" s="110"/>
      <c r="K246" s="284">
        <v>12.004161789569499</v>
      </c>
      <c r="L246" s="284">
        <v>2.42337538474878</v>
      </c>
      <c r="M246" s="284">
        <v>0.229765465816968</v>
      </c>
      <c r="N246" s="284"/>
      <c r="O246" s="284">
        <v>6.7238912732474994</v>
      </c>
      <c r="P246" s="284">
        <v>3.1516885594138802</v>
      </c>
      <c r="Q246" s="284">
        <v>1.0101010101010099</v>
      </c>
      <c r="R246" s="182"/>
    </row>
    <row r="247" spans="1:18" x14ac:dyDescent="0.2">
      <c r="A247" s="110" t="s">
        <v>553</v>
      </c>
      <c r="B247" s="110">
        <v>52394</v>
      </c>
      <c r="C247" s="110">
        <v>10710</v>
      </c>
      <c r="D247" s="110">
        <v>10737.8329543288</v>
      </c>
      <c r="E247" s="110">
        <v>-56.296674916308298</v>
      </c>
      <c r="F247" s="110">
        <v>-11.5510789488448</v>
      </c>
      <c r="G247" s="110">
        <v>-28.173455526516101</v>
      </c>
      <c r="H247" s="110">
        <v>169.66386897459299</v>
      </c>
      <c r="I247" s="110">
        <v>-101.121715596285</v>
      </c>
      <c r="J247" s="110"/>
      <c r="K247" s="284">
        <v>9.6537771500553493</v>
      </c>
      <c r="L247" s="284">
        <v>1.9582394930717302</v>
      </c>
      <c r="M247" s="284">
        <v>0.17177539412909901</v>
      </c>
      <c r="N247" s="284"/>
      <c r="O247" s="284">
        <v>5.2563270603504204</v>
      </c>
      <c r="P247" s="284">
        <v>2.4086727487880299</v>
      </c>
      <c r="Q247" s="284">
        <v>0.66992403710348503</v>
      </c>
      <c r="R247" s="182"/>
    </row>
    <row r="248" spans="1:18" x14ac:dyDescent="0.2">
      <c r="A248" s="110" t="s">
        <v>554</v>
      </c>
      <c r="B248" s="110">
        <v>59528</v>
      </c>
      <c r="C248" s="110">
        <v>11679</v>
      </c>
      <c r="D248" s="110">
        <v>11857.8908006248</v>
      </c>
      <c r="E248" s="110">
        <v>57.531715584632103</v>
      </c>
      <c r="F248" s="110">
        <v>-11.5510789488448</v>
      </c>
      <c r="G248" s="110">
        <v>-27.169460003350601</v>
      </c>
      <c r="H248" s="110">
        <v>-96.665049933945198</v>
      </c>
      <c r="I248" s="110">
        <v>-101.121715596285</v>
      </c>
      <c r="J248" s="110"/>
      <c r="K248" s="284">
        <v>11.1476952022578</v>
      </c>
      <c r="L248" s="284">
        <v>2.3518344308560701</v>
      </c>
      <c r="M248" s="284">
        <v>0.169668055368902</v>
      </c>
      <c r="N248" s="284"/>
      <c r="O248" s="284">
        <v>5.63432334363661</v>
      </c>
      <c r="P248" s="284">
        <v>2.42910899072705</v>
      </c>
      <c r="Q248" s="284">
        <v>0.83658110469023006</v>
      </c>
      <c r="R248" s="182"/>
    </row>
    <row r="249" spans="1:18" x14ac:dyDescent="0.2">
      <c r="A249" s="110" t="s">
        <v>555</v>
      </c>
      <c r="B249" s="110">
        <v>10378</v>
      </c>
      <c r="C249" s="110">
        <v>12179</v>
      </c>
      <c r="D249" s="110">
        <v>12032.028641843101</v>
      </c>
      <c r="E249" s="110">
        <v>225.61277534409899</v>
      </c>
      <c r="F249" s="110">
        <v>-11.5510789488448</v>
      </c>
      <c r="G249" s="110">
        <v>-31.301634709116499</v>
      </c>
      <c r="H249" s="110">
        <v>65.669846866185793</v>
      </c>
      <c r="I249" s="110">
        <v>-101.121715596285</v>
      </c>
      <c r="J249" s="110"/>
      <c r="K249" s="284">
        <v>13.692426286375001</v>
      </c>
      <c r="L249" s="284">
        <v>2.6594719599152099</v>
      </c>
      <c r="M249" s="284">
        <v>0.17344382347273099</v>
      </c>
      <c r="N249" s="284"/>
      <c r="O249" s="284">
        <v>5.2129504721526301</v>
      </c>
      <c r="P249" s="284">
        <v>2.3029485449990403</v>
      </c>
      <c r="Q249" s="284">
        <v>0.87685488533436107</v>
      </c>
      <c r="R249" s="182"/>
    </row>
    <row r="250" spans="1:18" x14ac:dyDescent="0.2">
      <c r="A250" s="110" t="s">
        <v>556</v>
      </c>
      <c r="B250" s="110">
        <v>15462</v>
      </c>
      <c r="C250" s="110">
        <v>14282</v>
      </c>
      <c r="D250" s="110">
        <v>14163.714140521301</v>
      </c>
      <c r="E250" s="110">
        <v>98.343467311229801</v>
      </c>
      <c r="F250" s="110">
        <v>-11.5510789488448</v>
      </c>
      <c r="G250" s="110">
        <v>-25.454574533762901</v>
      </c>
      <c r="H250" s="110">
        <v>158.197579368227</v>
      </c>
      <c r="I250" s="110">
        <v>-101.121715596285</v>
      </c>
      <c r="J250" s="110"/>
      <c r="K250" s="284">
        <v>12.3140602768077</v>
      </c>
      <c r="L250" s="284">
        <v>2.32828870779977</v>
      </c>
      <c r="M250" s="284">
        <v>0.142284309921097</v>
      </c>
      <c r="N250" s="284"/>
      <c r="O250" s="284">
        <v>6.9266589057043095</v>
      </c>
      <c r="P250" s="284">
        <v>3.2207993791230098</v>
      </c>
      <c r="Q250" s="284">
        <v>0.96365282628379301</v>
      </c>
      <c r="R250" s="182"/>
    </row>
    <row r="251" spans="1:18" x14ac:dyDescent="0.2">
      <c r="A251" s="110" t="s">
        <v>557</v>
      </c>
      <c r="B251" s="110">
        <v>15801</v>
      </c>
      <c r="C251" s="110">
        <v>15006</v>
      </c>
      <c r="D251" s="110">
        <v>15212.015412238001</v>
      </c>
      <c r="E251" s="110">
        <v>85.801126050167596</v>
      </c>
      <c r="F251" s="110">
        <v>-11.5510789488448</v>
      </c>
      <c r="G251" s="110">
        <v>-30.243496286667</v>
      </c>
      <c r="H251" s="110">
        <v>-148.59879776174699</v>
      </c>
      <c r="I251" s="110">
        <v>-101.121715596285</v>
      </c>
      <c r="J251" s="110"/>
      <c r="K251" s="284">
        <v>14.669957597620401</v>
      </c>
      <c r="L251" s="284">
        <v>2.6770457565976802</v>
      </c>
      <c r="M251" s="284">
        <v>0.25947724827542601</v>
      </c>
      <c r="N251" s="284"/>
      <c r="O251" s="284">
        <v>7.1198025441427797</v>
      </c>
      <c r="P251" s="284">
        <v>3.0884121258148203</v>
      </c>
      <c r="Q251" s="284">
        <v>1.13283969369027</v>
      </c>
      <c r="R251" s="182"/>
    </row>
    <row r="252" spans="1:18" x14ac:dyDescent="0.2">
      <c r="A252" s="110" t="s">
        <v>558</v>
      </c>
      <c r="B252" s="110">
        <v>26604</v>
      </c>
      <c r="C252" s="110">
        <v>14459</v>
      </c>
      <c r="D252" s="110">
        <v>14277.5324844675</v>
      </c>
      <c r="E252" s="110">
        <v>156.238943822328</v>
      </c>
      <c r="F252" s="110">
        <v>-11.5510789488448</v>
      </c>
      <c r="G252" s="110">
        <v>-19.9498981175213</v>
      </c>
      <c r="H252" s="110">
        <v>157.973903348997</v>
      </c>
      <c r="I252" s="110">
        <v>-101.121715596285</v>
      </c>
      <c r="J252" s="110"/>
      <c r="K252" s="284">
        <v>11.697489099383599</v>
      </c>
      <c r="L252" s="284">
        <v>2.1876409562471801</v>
      </c>
      <c r="M252" s="284">
        <v>0.26687716132912304</v>
      </c>
      <c r="N252" s="284"/>
      <c r="O252" s="284">
        <v>6.4463990377386899</v>
      </c>
      <c r="P252" s="284">
        <v>3.0634491053976798</v>
      </c>
      <c r="Q252" s="284">
        <v>1.11637347767253</v>
      </c>
      <c r="R252" s="182"/>
    </row>
    <row r="253" spans="1:18" x14ac:dyDescent="0.2">
      <c r="A253" s="110" t="s">
        <v>559</v>
      </c>
      <c r="B253" s="110">
        <v>10177</v>
      </c>
      <c r="C253" s="110">
        <v>15282</v>
      </c>
      <c r="D253" s="110">
        <v>14596.6129401938</v>
      </c>
      <c r="E253" s="110">
        <v>550.90614758694096</v>
      </c>
      <c r="F253" s="110">
        <v>-11.5510789488448</v>
      </c>
      <c r="G253" s="110">
        <v>-32.325940611370598</v>
      </c>
      <c r="H253" s="110">
        <v>279.16375810682098</v>
      </c>
      <c r="I253" s="110">
        <v>-101.121715596285</v>
      </c>
      <c r="J253" s="110"/>
      <c r="K253" s="284">
        <v>12.6166846811438</v>
      </c>
      <c r="L253" s="284">
        <v>2.6923454849169701</v>
      </c>
      <c r="M253" s="284">
        <v>0.20634764665422001</v>
      </c>
      <c r="N253" s="284"/>
      <c r="O253" s="284">
        <v>6.9077331237103303</v>
      </c>
      <c r="P253" s="284">
        <v>3.2327797975827801</v>
      </c>
      <c r="Q253" s="284">
        <v>0.98260784121057299</v>
      </c>
      <c r="R253" s="182"/>
    </row>
    <row r="254" spans="1:18" x14ac:dyDescent="0.2">
      <c r="A254" s="110" t="s">
        <v>560</v>
      </c>
      <c r="B254" s="110">
        <v>20492</v>
      </c>
      <c r="C254" s="110">
        <v>14270</v>
      </c>
      <c r="D254" s="110">
        <v>14309.903259136199</v>
      </c>
      <c r="E254" s="110">
        <v>155.16079494030299</v>
      </c>
      <c r="F254" s="110">
        <v>-11.5510789488448</v>
      </c>
      <c r="G254" s="110">
        <v>-32.826758110619103</v>
      </c>
      <c r="H254" s="110">
        <v>-49.275334380717503</v>
      </c>
      <c r="I254" s="110">
        <v>-101.121715596285</v>
      </c>
      <c r="J254" s="110"/>
      <c r="K254" s="284">
        <v>13.6687487800117</v>
      </c>
      <c r="L254" s="284">
        <v>2.8157329689635002</v>
      </c>
      <c r="M254" s="284">
        <v>0.12687878196369298</v>
      </c>
      <c r="N254" s="284"/>
      <c r="O254" s="284">
        <v>7.03201249268007</v>
      </c>
      <c r="P254" s="284">
        <v>3.0255709545188401</v>
      </c>
      <c r="Q254" s="284">
        <v>0.9711106773374979</v>
      </c>
      <c r="R254" s="182"/>
    </row>
    <row r="255" spans="1:18" x14ac:dyDescent="0.2">
      <c r="A255" s="110" t="s">
        <v>561</v>
      </c>
      <c r="B255" s="110">
        <v>6877</v>
      </c>
      <c r="C255" s="110">
        <v>15951</v>
      </c>
      <c r="D255" s="110">
        <v>15824.5519037753</v>
      </c>
      <c r="E255" s="110">
        <v>160.44181396976501</v>
      </c>
      <c r="F255" s="110">
        <v>-11.5510789488448</v>
      </c>
      <c r="G255" s="110">
        <v>-21.147996664760999</v>
      </c>
      <c r="H255" s="110">
        <v>99.781900501815997</v>
      </c>
      <c r="I255" s="110">
        <v>-101.121715596285</v>
      </c>
      <c r="J255" s="110"/>
      <c r="K255" s="284">
        <v>12.752653773447701</v>
      </c>
      <c r="L255" s="284">
        <v>2.4283844699723702</v>
      </c>
      <c r="M255" s="284">
        <v>0.20357714119528897</v>
      </c>
      <c r="N255" s="284"/>
      <c r="O255" s="284">
        <v>7.6050603460811397</v>
      </c>
      <c r="P255" s="284">
        <v>3.6498473171440997</v>
      </c>
      <c r="Q255" s="284">
        <v>1.1051330522030001</v>
      </c>
      <c r="R255" s="182"/>
    </row>
    <row r="256" spans="1:18" x14ac:dyDescent="0.2">
      <c r="A256" s="110" t="s">
        <v>562</v>
      </c>
      <c r="B256" s="110">
        <v>11047</v>
      </c>
      <c r="C256" s="110">
        <v>18909</v>
      </c>
      <c r="D256" s="110">
        <v>18886.811520870298</v>
      </c>
      <c r="E256" s="110">
        <v>297.13678061929801</v>
      </c>
      <c r="F256" s="110">
        <v>-11.5510789488448</v>
      </c>
      <c r="G256" s="110">
        <v>-27.578114198946501</v>
      </c>
      <c r="H256" s="110">
        <v>-134.48504151440801</v>
      </c>
      <c r="I256" s="110">
        <v>-101.121715596285</v>
      </c>
      <c r="J256" s="110"/>
      <c r="K256" s="284">
        <v>15.8414049063094</v>
      </c>
      <c r="L256" s="284">
        <v>3.3131166832624204</v>
      </c>
      <c r="M256" s="284">
        <v>0.334932560876256</v>
      </c>
      <c r="N256" s="284"/>
      <c r="O256" s="284">
        <v>8.7806644337829294</v>
      </c>
      <c r="P256" s="284">
        <v>3.7747804833891596</v>
      </c>
      <c r="Q256" s="284">
        <v>1.5026704082556399</v>
      </c>
      <c r="R256" s="182"/>
    </row>
    <row r="257" spans="1:18" x14ac:dyDescent="0.2">
      <c r="A257" s="110" t="s">
        <v>563</v>
      </c>
      <c r="B257" s="110">
        <v>10854</v>
      </c>
      <c r="C257" s="110">
        <v>13884</v>
      </c>
      <c r="D257" s="110">
        <v>13607.987855912699</v>
      </c>
      <c r="E257" s="110">
        <v>90.426559590657206</v>
      </c>
      <c r="F257" s="110">
        <v>-11.5510789488448</v>
      </c>
      <c r="G257" s="110">
        <v>-27.226583605462</v>
      </c>
      <c r="H257" s="110">
        <v>325.52122940158603</v>
      </c>
      <c r="I257" s="110">
        <v>-101.121715596285</v>
      </c>
      <c r="J257" s="110"/>
      <c r="K257" s="284">
        <v>15.726920950801501</v>
      </c>
      <c r="L257" s="284">
        <v>2.5796941219826799</v>
      </c>
      <c r="M257" s="284">
        <v>0.101345126220748</v>
      </c>
      <c r="N257" s="284"/>
      <c r="O257" s="284">
        <v>6.32946379215036</v>
      </c>
      <c r="P257" s="284">
        <v>3.0495669799152401</v>
      </c>
      <c r="Q257" s="284">
        <v>0.83840058964437114</v>
      </c>
      <c r="R257" s="182"/>
    </row>
    <row r="258" spans="1:18" x14ac:dyDescent="0.2">
      <c r="A258" s="110" t="s">
        <v>564</v>
      </c>
      <c r="B258" s="110">
        <v>11161</v>
      </c>
      <c r="C258" s="110">
        <v>12908</v>
      </c>
      <c r="D258" s="110">
        <v>12933.263312438799</v>
      </c>
      <c r="E258" s="110">
        <v>158.39965215338799</v>
      </c>
      <c r="F258" s="110">
        <v>-11.5510789488448</v>
      </c>
      <c r="G258" s="110">
        <v>-33.405718772627203</v>
      </c>
      <c r="H258" s="110">
        <v>-37.9048385655028</v>
      </c>
      <c r="I258" s="110">
        <v>-101.121715596285</v>
      </c>
      <c r="J258" s="110"/>
      <c r="K258" s="284">
        <v>13.600931816145501</v>
      </c>
      <c r="L258" s="284">
        <v>2.3922587581757901</v>
      </c>
      <c r="M258" s="284">
        <v>0.161275871337694</v>
      </c>
      <c r="N258" s="284"/>
      <c r="O258" s="284">
        <v>6.4779141653973706</v>
      </c>
      <c r="P258" s="284">
        <v>2.5714541707732299</v>
      </c>
      <c r="Q258" s="284">
        <v>0.91389660424693098</v>
      </c>
      <c r="R258" s="182"/>
    </row>
    <row r="259" spans="1:18" x14ac:dyDescent="0.2">
      <c r="A259" s="110" t="s">
        <v>565</v>
      </c>
      <c r="B259" s="110">
        <v>6801</v>
      </c>
      <c r="C259" s="110">
        <v>16199</v>
      </c>
      <c r="D259" s="110">
        <v>15277.695960462601</v>
      </c>
      <c r="E259" s="110">
        <v>633.11045250478605</v>
      </c>
      <c r="F259" s="110">
        <v>-11.5510789488448</v>
      </c>
      <c r="G259" s="110">
        <v>-34.5028160795259</v>
      </c>
      <c r="H259" s="110">
        <v>435.45215294099398</v>
      </c>
      <c r="I259" s="110">
        <v>-101.121715596285</v>
      </c>
      <c r="J259" s="110"/>
      <c r="K259" s="284">
        <v>12.1599764740479</v>
      </c>
      <c r="L259" s="284">
        <v>2.6466696074106699</v>
      </c>
      <c r="M259" s="284">
        <v>0.17644464049404499</v>
      </c>
      <c r="N259" s="284"/>
      <c r="O259" s="284">
        <v>7.41067490074989</v>
      </c>
      <c r="P259" s="284">
        <v>3.6171151301279201</v>
      </c>
      <c r="Q259" s="284">
        <v>0.97044552271724704</v>
      </c>
      <c r="R259" s="182"/>
    </row>
    <row r="260" spans="1:18" x14ac:dyDescent="0.2">
      <c r="A260" s="110" t="s">
        <v>566</v>
      </c>
      <c r="B260" s="110">
        <v>7033</v>
      </c>
      <c r="C260" s="110">
        <v>18026</v>
      </c>
      <c r="D260" s="110">
        <v>16767.807343153501</v>
      </c>
      <c r="E260" s="110">
        <v>765.22585458943695</v>
      </c>
      <c r="F260" s="110">
        <v>542.32215735136504</v>
      </c>
      <c r="G260" s="110">
        <v>-27.163356714245602</v>
      </c>
      <c r="H260" s="110">
        <v>78.690703284259698</v>
      </c>
      <c r="I260" s="110">
        <v>-101.121715596285</v>
      </c>
      <c r="J260" s="110"/>
      <c r="K260" s="284">
        <v>12.412910564481699</v>
      </c>
      <c r="L260" s="284">
        <v>2.68733115313522</v>
      </c>
      <c r="M260" s="284">
        <v>0.27015498364851398</v>
      </c>
      <c r="N260" s="284"/>
      <c r="O260" s="284">
        <v>8.0619934594056595</v>
      </c>
      <c r="P260" s="284">
        <v>3.8674818711787302</v>
      </c>
      <c r="Q260" s="284">
        <v>1.1517133513436699</v>
      </c>
      <c r="R260" s="182"/>
    </row>
    <row r="261" spans="1:18" ht="14.25" customHeight="1" x14ac:dyDescent="0.2">
      <c r="A261" s="18" t="s">
        <v>567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284"/>
      <c r="L261" s="284"/>
      <c r="M261" s="284"/>
      <c r="N261" s="284"/>
      <c r="O261" s="284"/>
      <c r="P261" s="284"/>
      <c r="Q261" s="284"/>
      <c r="R261" s="182"/>
    </row>
    <row r="262" spans="1:18" x14ac:dyDescent="0.2">
      <c r="A262" s="110" t="s">
        <v>568</v>
      </c>
      <c r="B262" s="110">
        <v>26809</v>
      </c>
      <c r="C262" s="110">
        <v>14657</v>
      </c>
      <c r="D262" s="110">
        <v>14523.047046052799</v>
      </c>
      <c r="E262" s="110">
        <v>58.706027925845397</v>
      </c>
      <c r="F262" s="110">
        <v>-11.5510789488448</v>
      </c>
      <c r="G262" s="110">
        <v>-33.600763112851197</v>
      </c>
      <c r="H262" s="110">
        <v>221.17446280656901</v>
      </c>
      <c r="I262" s="110">
        <v>-101.121715596285</v>
      </c>
      <c r="J262" s="110"/>
      <c r="K262" s="284">
        <v>12.2309672125033</v>
      </c>
      <c r="L262" s="284">
        <v>2.39098810101085</v>
      </c>
      <c r="M262" s="284">
        <v>0.17158416949531899</v>
      </c>
      <c r="N262" s="284"/>
      <c r="O262" s="284">
        <v>7.0946323995673106</v>
      </c>
      <c r="P262" s="284">
        <v>3.2675594016934602</v>
      </c>
      <c r="Q262" s="284">
        <v>1.0033943824834901</v>
      </c>
      <c r="R262" s="182"/>
    </row>
    <row r="263" spans="1:18" x14ac:dyDescent="0.2">
      <c r="A263" s="110" t="s">
        <v>569</v>
      </c>
      <c r="B263" s="110">
        <v>102904</v>
      </c>
      <c r="C263" s="110">
        <v>11053</v>
      </c>
      <c r="D263" s="110">
        <v>11202.679899905999</v>
      </c>
      <c r="E263" s="110">
        <v>-80.045455537689307</v>
      </c>
      <c r="F263" s="110">
        <v>-11.5510789488448</v>
      </c>
      <c r="G263" s="110">
        <v>-20.155583138090599</v>
      </c>
      <c r="H263" s="110">
        <v>63.624902942960503</v>
      </c>
      <c r="I263" s="110">
        <v>-101.121715596285</v>
      </c>
      <c r="J263" s="110"/>
      <c r="K263" s="284">
        <v>9.6322786286247393</v>
      </c>
      <c r="L263" s="284">
        <v>1.9192645572572502</v>
      </c>
      <c r="M263" s="284">
        <v>0.14382336935396101</v>
      </c>
      <c r="N263" s="284"/>
      <c r="O263" s="284">
        <v>5.6168856409857701</v>
      </c>
      <c r="P263" s="284">
        <v>2.5324574360569101</v>
      </c>
      <c r="Q263" s="284">
        <v>0.72494752390577599</v>
      </c>
      <c r="R263" s="182"/>
    </row>
    <row r="264" spans="1:18" x14ac:dyDescent="0.2">
      <c r="A264" s="110" t="s">
        <v>570</v>
      </c>
      <c r="B264" s="110">
        <v>9570</v>
      </c>
      <c r="C264" s="110">
        <v>14563</v>
      </c>
      <c r="D264" s="110">
        <v>14162.7314046192</v>
      </c>
      <c r="E264" s="110">
        <v>-0.80243339882780595</v>
      </c>
      <c r="F264" s="110">
        <v>-11.5510789488448</v>
      </c>
      <c r="G264" s="110">
        <v>-24.812217895083801</v>
      </c>
      <c r="H264" s="110">
        <v>538.96098003914506</v>
      </c>
      <c r="I264" s="110">
        <v>-101.121715596285</v>
      </c>
      <c r="J264" s="110"/>
      <c r="K264" s="284">
        <v>13.2288401253918</v>
      </c>
      <c r="L264" s="284">
        <v>2.1316614420062701</v>
      </c>
      <c r="M264" s="284">
        <v>0.16718913270637401</v>
      </c>
      <c r="N264" s="284"/>
      <c r="O264" s="284">
        <v>6.2904911180773304</v>
      </c>
      <c r="P264" s="284">
        <v>3.28108672936259</v>
      </c>
      <c r="Q264" s="284">
        <v>1.01358411703239</v>
      </c>
      <c r="R264" s="182"/>
    </row>
    <row r="265" spans="1:18" x14ac:dyDescent="0.2">
      <c r="A265" s="110" t="s">
        <v>571</v>
      </c>
      <c r="B265" s="110">
        <v>37531</v>
      </c>
      <c r="C265" s="110">
        <v>13927</v>
      </c>
      <c r="D265" s="110">
        <v>13821.219494315001</v>
      </c>
      <c r="E265" s="110">
        <v>101.508742050135</v>
      </c>
      <c r="F265" s="110">
        <v>-11.5510789488448</v>
      </c>
      <c r="G265" s="110">
        <v>-31.927208801379098</v>
      </c>
      <c r="H265" s="110">
        <v>149.21673780144201</v>
      </c>
      <c r="I265" s="110">
        <v>-101.121715596285</v>
      </c>
      <c r="J265" s="110"/>
      <c r="K265" s="284">
        <v>12.4350536889505</v>
      </c>
      <c r="L265" s="284">
        <v>2.1608803389198301</v>
      </c>
      <c r="M265" s="284">
        <v>0.23180837174602301</v>
      </c>
      <c r="N265" s="284"/>
      <c r="O265" s="284">
        <v>7.2899736218059701</v>
      </c>
      <c r="P265" s="284">
        <v>3.1041006101622699</v>
      </c>
      <c r="Q265" s="284">
        <v>0.85529295782153392</v>
      </c>
      <c r="R265" s="182"/>
    </row>
    <row r="266" spans="1:18" x14ac:dyDescent="0.2">
      <c r="A266" s="110" t="s">
        <v>572</v>
      </c>
      <c r="B266" s="110">
        <v>18867</v>
      </c>
      <c r="C266" s="110">
        <v>15851</v>
      </c>
      <c r="D266" s="110">
        <v>15316.936667092399</v>
      </c>
      <c r="E266" s="110">
        <v>288.57224908297098</v>
      </c>
      <c r="F266" s="110">
        <v>122.32525152622701</v>
      </c>
      <c r="G266" s="110">
        <v>-34.614638717893897</v>
      </c>
      <c r="H266" s="110">
        <v>258.66840455773502</v>
      </c>
      <c r="I266" s="110">
        <v>-101.121715596285</v>
      </c>
      <c r="J266" s="110"/>
      <c r="K266" s="284">
        <v>13.187046165262101</v>
      </c>
      <c r="L266" s="284">
        <v>2.5759262203848001</v>
      </c>
      <c r="M266" s="284">
        <v>0.18550908994540699</v>
      </c>
      <c r="N266" s="284"/>
      <c r="O266" s="284">
        <v>7.346159961838131</v>
      </c>
      <c r="P266" s="284">
        <v>3.3073620607409802</v>
      </c>
      <c r="Q266" s="284">
        <v>1.1236550590979</v>
      </c>
      <c r="R266" s="182"/>
    </row>
    <row r="267" spans="1:18" x14ac:dyDescent="0.2">
      <c r="A267" s="110" t="s">
        <v>573</v>
      </c>
      <c r="B267" s="110">
        <v>9483</v>
      </c>
      <c r="C267" s="110">
        <v>14733</v>
      </c>
      <c r="D267" s="110">
        <v>13381.4824848236</v>
      </c>
      <c r="E267" s="110">
        <v>796.81204758863703</v>
      </c>
      <c r="F267" s="110">
        <v>119.010553947692</v>
      </c>
      <c r="G267" s="110">
        <v>-29.787224753324399</v>
      </c>
      <c r="H267" s="110">
        <v>566.49428362440904</v>
      </c>
      <c r="I267" s="110">
        <v>-101.121715596285</v>
      </c>
      <c r="J267" s="110"/>
      <c r="K267" s="284">
        <v>13.487293050722299</v>
      </c>
      <c r="L267" s="284">
        <v>2.1617631551196901</v>
      </c>
      <c r="M267" s="284">
        <v>0.189813350205631</v>
      </c>
      <c r="N267" s="284"/>
      <c r="O267" s="284">
        <v>7.4027206580196099</v>
      </c>
      <c r="P267" s="284">
        <v>2.8577454392070001</v>
      </c>
      <c r="Q267" s="284">
        <v>0.82252451755773504</v>
      </c>
      <c r="R267" s="182"/>
    </row>
    <row r="268" spans="1:18" x14ac:dyDescent="0.2">
      <c r="A268" s="110" t="s">
        <v>574</v>
      </c>
      <c r="B268" s="110">
        <v>5884</v>
      </c>
      <c r="C268" s="110">
        <v>15325</v>
      </c>
      <c r="D268" s="110">
        <v>15056.0965711798</v>
      </c>
      <c r="E268" s="110">
        <v>250.54504282321801</v>
      </c>
      <c r="F268" s="110">
        <v>-11.5510789488448</v>
      </c>
      <c r="G268" s="110">
        <v>-31.109131622379699</v>
      </c>
      <c r="H268" s="110">
        <v>161.92602835023399</v>
      </c>
      <c r="I268" s="110">
        <v>-101.121715596285</v>
      </c>
      <c r="J268" s="110"/>
      <c r="K268" s="284">
        <v>14.598912304554702</v>
      </c>
      <c r="L268" s="284">
        <v>1.56356220258328</v>
      </c>
      <c r="M268" s="284">
        <v>0.18694765465669599</v>
      </c>
      <c r="N268" s="284"/>
      <c r="O268" s="284">
        <v>7.8178110129163798</v>
      </c>
      <c r="P268" s="284">
        <v>3.1611148878314101</v>
      </c>
      <c r="Q268" s="284">
        <v>1.2066621346023101</v>
      </c>
      <c r="R268" s="182"/>
    </row>
    <row r="269" spans="1:18" x14ac:dyDescent="0.2">
      <c r="A269" s="110" t="s">
        <v>575</v>
      </c>
      <c r="B269" s="110">
        <v>11672</v>
      </c>
      <c r="C269" s="110">
        <v>14815</v>
      </c>
      <c r="D269" s="110">
        <v>14729.203919249199</v>
      </c>
      <c r="E269" s="110">
        <v>149.37879932605099</v>
      </c>
      <c r="F269" s="110">
        <v>-11.5510789488448</v>
      </c>
      <c r="G269" s="110">
        <v>-38.693820019641898</v>
      </c>
      <c r="H269" s="110">
        <v>87.469212976708704</v>
      </c>
      <c r="I269" s="110">
        <v>-101.121715596285</v>
      </c>
      <c r="J269" s="110"/>
      <c r="K269" s="284">
        <v>13.956477039067899</v>
      </c>
      <c r="L269" s="284">
        <v>2.8872515421521601</v>
      </c>
      <c r="M269" s="284">
        <v>0.265592871830021</v>
      </c>
      <c r="N269" s="284"/>
      <c r="O269" s="284">
        <v>6.5712816997943806</v>
      </c>
      <c r="P269" s="284">
        <v>3.1357093899931501</v>
      </c>
      <c r="Q269" s="284">
        <v>1.01096641535298</v>
      </c>
      <c r="R269" s="182"/>
    </row>
    <row r="270" spans="1:18" x14ac:dyDescent="0.2">
      <c r="A270" s="110" t="s">
        <v>576</v>
      </c>
      <c r="B270" s="110">
        <v>39290</v>
      </c>
      <c r="C270" s="110">
        <v>13068</v>
      </c>
      <c r="D270" s="110">
        <v>12969.8882671914</v>
      </c>
      <c r="E270" s="110">
        <v>91.403057611972699</v>
      </c>
      <c r="F270" s="110">
        <v>-11.5510789488448</v>
      </c>
      <c r="G270" s="110">
        <v>-22.681748253574199</v>
      </c>
      <c r="H270" s="110">
        <v>141.84223500787101</v>
      </c>
      <c r="I270" s="110">
        <v>-101.121715596285</v>
      </c>
      <c r="J270" s="110"/>
      <c r="K270" s="284">
        <v>11.5321964876559</v>
      </c>
      <c r="L270" s="284">
        <v>2.5502672435734302</v>
      </c>
      <c r="M270" s="284">
        <v>0.19343344362433199</v>
      </c>
      <c r="N270" s="284"/>
      <c r="O270" s="284">
        <v>6.2153219648765603</v>
      </c>
      <c r="P270" s="284">
        <v>2.8378722321201302</v>
      </c>
      <c r="Q270" s="284">
        <v>0.83736319674217397</v>
      </c>
      <c r="R270" s="182"/>
    </row>
    <row r="271" spans="1:18" x14ac:dyDescent="0.2">
      <c r="A271" s="110" t="s">
        <v>577</v>
      </c>
      <c r="B271" s="110">
        <v>25492</v>
      </c>
      <c r="C271" s="110">
        <v>15458</v>
      </c>
      <c r="D271" s="110">
        <v>14947.3350325391</v>
      </c>
      <c r="E271" s="110">
        <v>174.00292611908799</v>
      </c>
      <c r="F271" s="110">
        <v>-11.5510789488448</v>
      </c>
      <c r="G271" s="110">
        <v>-29.892055503274399</v>
      </c>
      <c r="H271" s="110">
        <v>479.28218912450399</v>
      </c>
      <c r="I271" s="110">
        <v>-101.121715596285</v>
      </c>
      <c r="J271" s="110"/>
      <c r="K271" s="284">
        <v>13.4120508394791</v>
      </c>
      <c r="L271" s="284">
        <v>2.3811391809194999</v>
      </c>
      <c r="M271" s="284">
        <v>0.19613996547936599</v>
      </c>
      <c r="N271" s="284"/>
      <c r="O271" s="284">
        <v>7.3748627020241599</v>
      </c>
      <c r="P271" s="284">
        <v>3.2716146241958302</v>
      </c>
      <c r="Q271" s="284">
        <v>1.0513102149694</v>
      </c>
      <c r="R271" s="182"/>
    </row>
    <row r="272" spans="1:18" ht="14.25" customHeight="1" x14ac:dyDescent="0.2">
      <c r="A272" s="18" t="s">
        <v>578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284"/>
      <c r="L272" s="284"/>
      <c r="M272" s="284"/>
      <c r="N272" s="284"/>
      <c r="O272" s="284"/>
      <c r="P272" s="284"/>
      <c r="Q272" s="284"/>
      <c r="R272" s="182"/>
    </row>
    <row r="273" spans="1:18" x14ac:dyDescent="0.2">
      <c r="A273" s="110" t="s">
        <v>579</v>
      </c>
      <c r="B273" s="110">
        <v>25114</v>
      </c>
      <c r="C273" s="110">
        <v>14224</v>
      </c>
      <c r="D273" s="110">
        <v>14085.8101415577</v>
      </c>
      <c r="E273" s="110">
        <v>90.763024647602606</v>
      </c>
      <c r="F273" s="110">
        <v>-11.5510789488448</v>
      </c>
      <c r="G273" s="110">
        <v>-31.477244978125601</v>
      </c>
      <c r="H273" s="110">
        <v>191.132153755356</v>
      </c>
      <c r="I273" s="110">
        <v>-101.121715596285</v>
      </c>
      <c r="J273" s="110"/>
      <c r="K273" s="284">
        <v>12.749860635502101</v>
      </c>
      <c r="L273" s="284">
        <v>2.5284701759974499</v>
      </c>
      <c r="M273" s="284">
        <v>0.10750975551485199</v>
      </c>
      <c r="N273" s="284"/>
      <c r="O273" s="284">
        <v>6.7571872262483099</v>
      </c>
      <c r="P273" s="284">
        <v>3.2014016086644901</v>
      </c>
      <c r="Q273" s="284">
        <v>0.93971490005574609</v>
      </c>
      <c r="R273" s="182"/>
    </row>
    <row r="274" spans="1:18" x14ac:dyDescent="0.2">
      <c r="A274" s="110" t="s">
        <v>580</v>
      </c>
      <c r="B274" s="110">
        <v>18133</v>
      </c>
      <c r="C274" s="110">
        <v>16584</v>
      </c>
      <c r="D274" s="110">
        <v>15782.900442203199</v>
      </c>
      <c r="E274" s="110">
        <v>319.42842867413799</v>
      </c>
      <c r="F274" s="110">
        <v>-11.5510789488448</v>
      </c>
      <c r="G274" s="110">
        <v>-26.872831670912799</v>
      </c>
      <c r="H274" s="110">
        <v>621.08616861651797</v>
      </c>
      <c r="I274" s="110">
        <v>-101.121715596285</v>
      </c>
      <c r="J274" s="110"/>
      <c r="K274" s="284">
        <v>14.073788121105199</v>
      </c>
      <c r="L274" s="284">
        <v>2.6029890255335602</v>
      </c>
      <c r="M274" s="284">
        <v>0.17647383223956301</v>
      </c>
      <c r="N274" s="284"/>
      <c r="O274" s="284">
        <v>7.6655820879060297</v>
      </c>
      <c r="P274" s="284">
        <v>3.4577841504439397</v>
      </c>
      <c r="Q274" s="284">
        <v>1.12502068052722</v>
      </c>
      <c r="R274" s="182"/>
    </row>
    <row r="275" spans="1:18" x14ac:dyDescent="0.2">
      <c r="A275" s="110" t="s">
        <v>581</v>
      </c>
      <c r="B275" s="110">
        <v>18872</v>
      </c>
      <c r="C275" s="110">
        <v>17425</v>
      </c>
      <c r="D275" s="110">
        <v>16643.144877819799</v>
      </c>
      <c r="E275" s="110">
        <v>316.83359242020902</v>
      </c>
      <c r="F275" s="110">
        <v>24.9772457327871</v>
      </c>
      <c r="G275" s="110">
        <v>-29.989066881391199</v>
      </c>
      <c r="H275" s="110">
        <v>571.46095972898001</v>
      </c>
      <c r="I275" s="110">
        <v>-101.121715596285</v>
      </c>
      <c r="J275" s="110"/>
      <c r="K275" s="284">
        <v>13.1358626536668</v>
      </c>
      <c r="L275" s="284">
        <v>2.7766002543450599</v>
      </c>
      <c r="M275" s="284">
        <v>0.23844849512505298</v>
      </c>
      <c r="N275" s="284"/>
      <c r="O275" s="284">
        <v>8.0807545570156805</v>
      </c>
      <c r="P275" s="284">
        <v>3.8893598982619801</v>
      </c>
      <c r="Q275" s="284">
        <v>1.08096651123357</v>
      </c>
      <c r="R275" s="182"/>
    </row>
    <row r="276" spans="1:18" x14ac:dyDescent="0.2">
      <c r="A276" s="110" t="s">
        <v>582</v>
      </c>
      <c r="B276" s="110">
        <v>99439</v>
      </c>
      <c r="C276" s="110">
        <v>11886</v>
      </c>
      <c r="D276" s="110">
        <v>11890.893355898401</v>
      </c>
      <c r="E276" s="110">
        <v>-26.7352149769319</v>
      </c>
      <c r="F276" s="110">
        <v>-11.5510789488448</v>
      </c>
      <c r="G276" s="110">
        <v>-32.907219403002401</v>
      </c>
      <c r="H276" s="110">
        <v>167.530664120854</v>
      </c>
      <c r="I276" s="110">
        <v>-101.121715596285</v>
      </c>
      <c r="J276" s="110"/>
      <c r="K276" s="284">
        <v>10.3731936161868</v>
      </c>
      <c r="L276" s="284">
        <v>2.21241162924004</v>
      </c>
      <c r="M276" s="284">
        <v>0.169953438791621</v>
      </c>
      <c r="N276" s="284"/>
      <c r="O276" s="284">
        <v>5.6285763131165805</v>
      </c>
      <c r="P276" s="284">
        <v>2.6699785798328604</v>
      </c>
      <c r="Q276" s="284">
        <v>0.77534971188366708</v>
      </c>
      <c r="R276" s="182"/>
    </row>
    <row r="277" spans="1:18" x14ac:dyDescent="0.2">
      <c r="A277" s="110" t="s">
        <v>583</v>
      </c>
      <c r="B277" s="110">
        <v>17963</v>
      </c>
      <c r="C277" s="110">
        <v>12201</v>
      </c>
      <c r="D277" s="110">
        <v>11768.173492780201</v>
      </c>
      <c r="E277" s="110">
        <v>60.631524554814298</v>
      </c>
      <c r="F277" s="110">
        <v>-11.5510789488448</v>
      </c>
      <c r="G277" s="110">
        <v>-37.317285469901002</v>
      </c>
      <c r="H277" s="110">
        <v>521.93251883158405</v>
      </c>
      <c r="I277" s="110">
        <v>-101.121715596285</v>
      </c>
      <c r="J277" s="110"/>
      <c r="K277" s="284">
        <v>11.640594555475101</v>
      </c>
      <c r="L277" s="284">
        <v>2.0263875744586097</v>
      </c>
      <c r="M277" s="284">
        <v>0.15030896843511699</v>
      </c>
      <c r="N277" s="284"/>
      <c r="O277" s="284">
        <v>6.1292657128541999</v>
      </c>
      <c r="P277" s="284">
        <v>2.71669542949396</v>
      </c>
      <c r="Q277" s="284">
        <v>0.66247286088069901</v>
      </c>
      <c r="R277" s="182"/>
    </row>
    <row r="278" spans="1:18" x14ac:dyDescent="0.2">
      <c r="A278" s="110" t="s">
        <v>584</v>
      </c>
      <c r="B278" s="110">
        <v>9226</v>
      </c>
      <c r="C278" s="110">
        <v>16858</v>
      </c>
      <c r="D278" s="110">
        <v>15399.4793516833</v>
      </c>
      <c r="E278" s="110">
        <v>394.84051114472697</v>
      </c>
      <c r="F278" s="110">
        <v>261.664734644323</v>
      </c>
      <c r="G278" s="110">
        <v>-40.2461494930686</v>
      </c>
      <c r="H278" s="110">
        <v>943.23210566409398</v>
      </c>
      <c r="I278" s="110">
        <v>-101.121715596285</v>
      </c>
      <c r="J278" s="110"/>
      <c r="K278" s="284">
        <v>12.334706264903501</v>
      </c>
      <c r="L278" s="284">
        <v>2.6880554953392597</v>
      </c>
      <c r="M278" s="284">
        <v>0.13006720138738298</v>
      </c>
      <c r="N278" s="284"/>
      <c r="O278" s="284">
        <v>7.8148710166919599</v>
      </c>
      <c r="P278" s="284">
        <v>3.55517017125515</v>
      </c>
      <c r="Q278" s="284">
        <v>0.99718187730327301</v>
      </c>
      <c r="R278" s="182"/>
    </row>
    <row r="279" spans="1:18" x14ac:dyDescent="0.2">
      <c r="A279" s="110" t="s">
        <v>585</v>
      </c>
      <c r="B279" s="110">
        <v>55807</v>
      </c>
      <c r="C279" s="110">
        <v>13604</v>
      </c>
      <c r="D279" s="110">
        <v>13275.703881617501</v>
      </c>
      <c r="E279" s="110">
        <v>178.50827175531001</v>
      </c>
      <c r="F279" s="110">
        <v>-11.5510789488448</v>
      </c>
      <c r="G279" s="110">
        <v>-36.341248631691499</v>
      </c>
      <c r="H279" s="110">
        <v>298.58498063602099</v>
      </c>
      <c r="I279" s="110">
        <v>-101.121715596285</v>
      </c>
      <c r="J279" s="110"/>
      <c r="K279" s="284">
        <v>12.733169674055201</v>
      </c>
      <c r="L279" s="284">
        <v>2.4351783826401698</v>
      </c>
      <c r="M279" s="284">
        <v>0.173813320909563</v>
      </c>
      <c r="N279" s="284"/>
      <c r="O279" s="284">
        <v>5.5082695719174994</v>
      </c>
      <c r="P279" s="284">
        <v>3.0085831526511</v>
      </c>
      <c r="Q279" s="284">
        <v>0.93357464117404598</v>
      </c>
      <c r="R279" s="182"/>
    </row>
    <row r="280" spans="1:18" ht="14.25" customHeight="1" x14ac:dyDescent="0.2">
      <c r="A280" s="18" t="s">
        <v>586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284"/>
      <c r="L280" s="284"/>
      <c r="M280" s="284"/>
      <c r="N280" s="284"/>
      <c r="O280" s="284"/>
      <c r="P280" s="284"/>
      <c r="Q280" s="284"/>
      <c r="R280" s="182"/>
    </row>
    <row r="281" spans="1:18" x14ac:dyDescent="0.2">
      <c r="A281" s="110" t="s">
        <v>587</v>
      </c>
      <c r="B281" s="110">
        <v>7120</v>
      </c>
      <c r="C281" s="110">
        <v>18539</v>
      </c>
      <c r="D281" s="110">
        <v>16652.309407442899</v>
      </c>
      <c r="E281" s="110">
        <v>938.13885938066801</v>
      </c>
      <c r="F281" s="110">
        <v>1063.6329049548899</v>
      </c>
      <c r="G281" s="110">
        <v>-32.777811412358702</v>
      </c>
      <c r="H281" s="110">
        <v>18.4390083654894</v>
      </c>
      <c r="I281" s="110">
        <v>-101.121715596285</v>
      </c>
      <c r="J281" s="110"/>
      <c r="K281" s="284">
        <v>13.5393258426966</v>
      </c>
      <c r="L281" s="284">
        <v>2.5561797752809001</v>
      </c>
      <c r="M281" s="284">
        <v>0.29494382022471899</v>
      </c>
      <c r="N281" s="284"/>
      <c r="O281" s="284">
        <v>7.7247191011235898</v>
      </c>
      <c r="P281" s="284">
        <v>3.9606741573033699</v>
      </c>
      <c r="Q281" s="284">
        <v>1.09550561797753</v>
      </c>
      <c r="R281" s="182"/>
    </row>
    <row r="282" spans="1:18" x14ac:dyDescent="0.2">
      <c r="A282" s="110" t="s">
        <v>588</v>
      </c>
      <c r="B282" s="110">
        <v>6181</v>
      </c>
      <c r="C282" s="110">
        <v>17117</v>
      </c>
      <c r="D282" s="110">
        <v>15173.4228522261</v>
      </c>
      <c r="E282" s="110">
        <v>642.44962639079904</v>
      </c>
      <c r="F282" s="110">
        <v>749.71006219678304</v>
      </c>
      <c r="G282" s="110">
        <v>-27.472765900702498</v>
      </c>
      <c r="H282" s="110">
        <v>680.221789125697</v>
      </c>
      <c r="I282" s="110">
        <v>-101.121715596285</v>
      </c>
      <c r="J282" s="110"/>
      <c r="K282" s="284">
        <v>13.994499271962498</v>
      </c>
      <c r="L282" s="284">
        <v>2.1517553793884501</v>
      </c>
      <c r="M282" s="284">
        <v>0.33975084937712302</v>
      </c>
      <c r="N282" s="284"/>
      <c r="O282" s="284">
        <v>7.95987704254975</v>
      </c>
      <c r="P282" s="284">
        <v>3.36515127002103</v>
      </c>
      <c r="Q282" s="284">
        <v>0.954538100630966</v>
      </c>
      <c r="R282" s="182"/>
    </row>
    <row r="283" spans="1:18" x14ac:dyDescent="0.2">
      <c r="A283" s="110" t="s">
        <v>589</v>
      </c>
      <c r="B283" s="110">
        <v>10070</v>
      </c>
      <c r="C283" s="110">
        <v>18738</v>
      </c>
      <c r="D283" s="110">
        <v>17007.3446195502</v>
      </c>
      <c r="E283" s="110">
        <v>755.73994084966398</v>
      </c>
      <c r="F283" s="110">
        <v>659.50467008496003</v>
      </c>
      <c r="G283" s="110">
        <v>-34.606175549593999</v>
      </c>
      <c r="H283" s="110">
        <v>451.05099820873397</v>
      </c>
      <c r="I283" s="110">
        <v>-101.121715596285</v>
      </c>
      <c r="J283" s="110"/>
      <c r="K283" s="284">
        <v>13.614697120158899</v>
      </c>
      <c r="L283" s="284">
        <v>2.6017874875868903</v>
      </c>
      <c r="M283" s="284">
        <v>0.15888778550149002</v>
      </c>
      <c r="N283" s="284"/>
      <c r="O283" s="284">
        <v>7.9046673286991096</v>
      </c>
      <c r="P283" s="284">
        <v>3.9920556107249303</v>
      </c>
      <c r="Q283" s="284">
        <v>1.2214498510427001</v>
      </c>
      <c r="R283" s="182"/>
    </row>
    <row r="284" spans="1:18" x14ac:dyDescent="0.2">
      <c r="A284" s="110" t="s">
        <v>590</v>
      </c>
      <c r="B284" s="110">
        <v>15054</v>
      </c>
      <c r="C284" s="110">
        <v>11672</v>
      </c>
      <c r="D284" s="110">
        <v>10934.431861401299</v>
      </c>
      <c r="E284" s="110">
        <v>488.28950076013302</v>
      </c>
      <c r="F284" s="110">
        <v>286.773441978893</v>
      </c>
      <c r="G284" s="110">
        <v>-39.187227757948399</v>
      </c>
      <c r="H284" s="110">
        <v>102.342532858328</v>
      </c>
      <c r="I284" s="110">
        <v>-101.121715596285</v>
      </c>
      <c r="J284" s="110"/>
      <c r="K284" s="284">
        <v>11.2793941809486</v>
      </c>
      <c r="L284" s="284">
        <v>1.4149063371861301</v>
      </c>
      <c r="M284" s="284">
        <v>0.15278331340507501</v>
      </c>
      <c r="N284" s="284"/>
      <c r="O284" s="284">
        <v>5.7592666400956603</v>
      </c>
      <c r="P284" s="284">
        <v>2.4113192506974901</v>
      </c>
      <c r="Q284" s="284">
        <v>0.73070280324166303</v>
      </c>
      <c r="R284" s="182"/>
    </row>
    <row r="285" spans="1:18" x14ac:dyDescent="0.2">
      <c r="A285" s="110" t="s">
        <v>591</v>
      </c>
      <c r="B285" s="110">
        <v>5208</v>
      </c>
      <c r="C285" s="110">
        <v>19728</v>
      </c>
      <c r="D285" s="110">
        <v>17446.559430737601</v>
      </c>
      <c r="E285" s="110">
        <v>855.49525184777303</v>
      </c>
      <c r="F285" s="110">
        <v>851.911560462171</v>
      </c>
      <c r="G285" s="110">
        <v>-31.098085037137899</v>
      </c>
      <c r="H285" s="110">
        <v>706.72703421754204</v>
      </c>
      <c r="I285" s="110">
        <v>-101.121715596285</v>
      </c>
      <c r="J285" s="110"/>
      <c r="K285" s="284">
        <v>13.210445468509999</v>
      </c>
      <c r="L285" s="284">
        <v>2.5345622119815703</v>
      </c>
      <c r="M285" s="284">
        <v>0.17281105990783399</v>
      </c>
      <c r="N285" s="284"/>
      <c r="O285" s="284">
        <v>7.9877112135176604</v>
      </c>
      <c r="P285" s="284">
        <v>4.56989247311828</v>
      </c>
      <c r="Q285" s="284">
        <v>1.0752688172042999</v>
      </c>
      <c r="R285" s="182"/>
    </row>
    <row r="286" spans="1:18" x14ac:dyDescent="0.2">
      <c r="A286" s="110" t="s">
        <v>592</v>
      </c>
      <c r="B286" s="110">
        <v>11488</v>
      </c>
      <c r="C286" s="110">
        <v>19013</v>
      </c>
      <c r="D286" s="110">
        <v>17075.880558131801</v>
      </c>
      <c r="E286" s="110">
        <v>722.92358735060998</v>
      </c>
      <c r="F286" s="110">
        <v>742.12550535349999</v>
      </c>
      <c r="G286" s="110">
        <v>-30.475714578231401</v>
      </c>
      <c r="H286" s="110">
        <v>604.11476056365302</v>
      </c>
      <c r="I286" s="110">
        <v>-101.121715596285</v>
      </c>
      <c r="J286" s="110"/>
      <c r="K286" s="284">
        <v>13.6403203342618</v>
      </c>
      <c r="L286" s="284">
        <v>2.6201253481894198</v>
      </c>
      <c r="M286" s="284">
        <v>0.17409470752089098</v>
      </c>
      <c r="N286" s="284"/>
      <c r="O286" s="284">
        <v>8.2956128133704699</v>
      </c>
      <c r="P286" s="284">
        <v>4.0215877437325904</v>
      </c>
      <c r="Q286" s="284">
        <v>1.1664345403899701</v>
      </c>
      <c r="R286" s="182"/>
    </row>
    <row r="287" spans="1:18" x14ac:dyDescent="0.2">
      <c r="A287" s="110" t="s">
        <v>593</v>
      </c>
      <c r="B287" s="110">
        <v>12049</v>
      </c>
      <c r="C287" s="110">
        <v>9603</v>
      </c>
      <c r="D287" s="110">
        <v>8855.8085197517994</v>
      </c>
      <c r="E287" s="110">
        <v>494.767955143785</v>
      </c>
      <c r="F287" s="110">
        <v>235.55216525892399</v>
      </c>
      <c r="G287" s="110">
        <v>-38.738019457915399</v>
      </c>
      <c r="H287" s="110">
        <v>156.89314113632901</v>
      </c>
      <c r="I287" s="110">
        <v>-101.121715596285</v>
      </c>
      <c r="J287" s="110"/>
      <c r="K287" s="284">
        <v>8.4737322599385791</v>
      </c>
      <c r="L287" s="284">
        <v>1.5021993526433699</v>
      </c>
      <c r="M287" s="284">
        <v>0.132791102996099</v>
      </c>
      <c r="N287" s="284"/>
      <c r="O287" s="284">
        <v>4.9298696987301796</v>
      </c>
      <c r="P287" s="284">
        <v>1.90057266163167</v>
      </c>
      <c r="Q287" s="284">
        <v>0.53116441198439701</v>
      </c>
      <c r="R287" s="182"/>
    </row>
    <row r="288" spans="1:18" x14ac:dyDescent="0.2">
      <c r="A288" s="110" t="s">
        <v>594</v>
      </c>
      <c r="B288" s="110">
        <v>63985</v>
      </c>
      <c r="C288" s="110">
        <v>11858</v>
      </c>
      <c r="D288" s="110">
        <v>12040.9752273624</v>
      </c>
      <c r="E288" s="110">
        <v>-19.855818144882502</v>
      </c>
      <c r="F288" s="110">
        <v>-11.5510789488448</v>
      </c>
      <c r="G288" s="110">
        <v>-37.236005103120398</v>
      </c>
      <c r="H288" s="110">
        <v>-13.332941068672399</v>
      </c>
      <c r="I288" s="110">
        <v>-101.121715596285</v>
      </c>
      <c r="J288" s="110"/>
      <c r="K288" s="284">
        <v>9.6506993826678098</v>
      </c>
      <c r="L288" s="284">
        <v>1.93482847542393</v>
      </c>
      <c r="M288" s="284">
        <v>0.143783699304525</v>
      </c>
      <c r="N288" s="284"/>
      <c r="O288" s="284">
        <v>6.4593264046260801</v>
      </c>
      <c r="P288" s="284">
        <v>2.6334297100882997</v>
      </c>
      <c r="Q288" s="284">
        <v>0.81737907322028591</v>
      </c>
      <c r="R288" s="182"/>
    </row>
    <row r="289" spans="1:18" ht="14.25" customHeight="1" x14ac:dyDescent="0.2">
      <c r="A289" s="18" t="s">
        <v>595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284"/>
      <c r="L289" s="284"/>
      <c r="M289" s="284"/>
      <c r="N289" s="284"/>
      <c r="O289" s="284"/>
      <c r="P289" s="284"/>
      <c r="Q289" s="284"/>
      <c r="R289" s="182"/>
    </row>
    <row r="290" spans="1:18" x14ac:dyDescent="0.2">
      <c r="A290" s="110" t="s">
        <v>596</v>
      </c>
      <c r="B290" s="110">
        <v>2387</v>
      </c>
      <c r="C290" s="110">
        <v>21551</v>
      </c>
      <c r="D290" s="110">
        <v>20169.4675061138</v>
      </c>
      <c r="E290" s="110">
        <v>706.54520245561696</v>
      </c>
      <c r="F290" s="110">
        <v>1111.04935644078</v>
      </c>
      <c r="G290" s="110">
        <v>-32.480009611422297</v>
      </c>
      <c r="H290" s="110">
        <v>-302.70064235481499</v>
      </c>
      <c r="I290" s="110">
        <v>-101.121715596285</v>
      </c>
      <c r="J290" s="110"/>
      <c r="K290" s="284">
        <v>13.4897360703812</v>
      </c>
      <c r="L290" s="284">
        <v>3.2677000418935895</v>
      </c>
      <c r="M290" s="284">
        <v>0.46082949308755805</v>
      </c>
      <c r="N290" s="284"/>
      <c r="O290" s="284">
        <v>6.9124423963133603</v>
      </c>
      <c r="P290" s="284">
        <v>3.9379974863845799</v>
      </c>
      <c r="Q290" s="284">
        <v>2.0527859237536701</v>
      </c>
      <c r="R290" s="182"/>
    </row>
    <row r="291" spans="1:18" x14ac:dyDescent="0.2">
      <c r="A291" s="110" t="s">
        <v>597</v>
      </c>
      <c r="B291" s="110">
        <v>2498</v>
      </c>
      <c r="C291" s="110">
        <v>23562</v>
      </c>
      <c r="D291" s="110">
        <v>20957.6999337585</v>
      </c>
      <c r="E291" s="110">
        <v>813.77259717146205</v>
      </c>
      <c r="F291" s="110">
        <v>1108.77748766339</v>
      </c>
      <c r="G291" s="110">
        <v>-42.976242003695504</v>
      </c>
      <c r="H291" s="110">
        <v>825.86404670445904</v>
      </c>
      <c r="I291" s="110">
        <v>-101.121715596285</v>
      </c>
      <c r="J291" s="110"/>
      <c r="K291" s="284">
        <v>13.650920736589301</v>
      </c>
      <c r="L291" s="284">
        <v>2.9223378702962401</v>
      </c>
      <c r="M291" s="284">
        <v>0.44035228182546005</v>
      </c>
      <c r="N291" s="284"/>
      <c r="O291" s="284">
        <v>8.9271417133707001</v>
      </c>
      <c r="P291" s="284">
        <v>5.0440352281825502</v>
      </c>
      <c r="Q291" s="284">
        <v>1.5612489991993601</v>
      </c>
      <c r="R291" s="182"/>
    </row>
    <row r="292" spans="1:18" x14ac:dyDescent="0.2">
      <c r="A292" s="110" t="s">
        <v>598</v>
      </c>
      <c r="B292" s="110">
        <v>12324</v>
      </c>
      <c r="C292" s="110">
        <v>14952</v>
      </c>
      <c r="D292" s="110">
        <v>14249.6120175901</v>
      </c>
      <c r="E292" s="110">
        <v>472.27599752386601</v>
      </c>
      <c r="F292" s="110">
        <v>-11.5510789488448</v>
      </c>
      <c r="G292" s="110">
        <v>-33.6138345752343</v>
      </c>
      <c r="H292" s="110">
        <v>376.17903865106098</v>
      </c>
      <c r="I292" s="110">
        <v>-101.121715596285</v>
      </c>
      <c r="J292" s="110"/>
      <c r="K292" s="284">
        <v>11.5465757870821</v>
      </c>
      <c r="L292" s="284">
        <v>2.4423888347939</v>
      </c>
      <c r="M292" s="284">
        <v>0.105485232067511</v>
      </c>
      <c r="N292" s="284"/>
      <c r="O292" s="284">
        <v>6.2641999350860091</v>
      </c>
      <c r="P292" s="284">
        <v>3.2943849399545604</v>
      </c>
      <c r="Q292" s="284">
        <v>1.0548523206751099</v>
      </c>
      <c r="R292" s="182"/>
    </row>
    <row r="293" spans="1:18" x14ac:dyDescent="0.2">
      <c r="A293" s="110" t="s">
        <v>599</v>
      </c>
      <c r="B293" s="110">
        <v>3024</v>
      </c>
      <c r="C293" s="110">
        <v>16844</v>
      </c>
      <c r="D293" s="110">
        <v>15604.7410356866</v>
      </c>
      <c r="E293" s="110">
        <v>445.34895925870302</v>
      </c>
      <c r="F293" s="110">
        <v>302.60045283409499</v>
      </c>
      <c r="G293" s="110">
        <v>-38.320096988570498</v>
      </c>
      <c r="H293" s="110">
        <v>630.61943623078605</v>
      </c>
      <c r="I293" s="110">
        <v>-101.121715596285</v>
      </c>
      <c r="J293" s="110"/>
      <c r="K293" s="284">
        <v>13.8888888888889</v>
      </c>
      <c r="L293" s="284">
        <v>2.6785714285714302</v>
      </c>
      <c r="M293" s="284">
        <v>3.3068783068783102E-2</v>
      </c>
      <c r="N293" s="284"/>
      <c r="O293" s="284">
        <v>7.17592592592593</v>
      </c>
      <c r="P293" s="284">
        <v>3.67063492063492</v>
      </c>
      <c r="Q293" s="284">
        <v>1.0912698412698401</v>
      </c>
      <c r="R293" s="182"/>
    </row>
    <row r="294" spans="1:18" x14ac:dyDescent="0.2">
      <c r="A294" s="110" t="s">
        <v>600</v>
      </c>
      <c r="B294" s="110">
        <v>7108</v>
      </c>
      <c r="C294" s="110">
        <v>15810</v>
      </c>
      <c r="D294" s="110">
        <v>15023.167501587999</v>
      </c>
      <c r="E294" s="110">
        <v>639.09845855912397</v>
      </c>
      <c r="F294" s="110">
        <v>31.432648936618602</v>
      </c>
      <c r="G294" s="110">
        <v>-33.9054034138695</v>
      </c>
      <c r="H294" s="110">
        <v>251.17765873091301</v>
      </c>
      <c r="I294" s="110">
        <v>-101.121715596285</v>
      </c>
      <c r="J294" s="110"/>
      <c r="K294" s="284">
        <v>14.518851997749</v>
      </c>
      <c r="L294" s="284">
        <v>3.2498593134496301</v>
      </c>
      <c r="M294" s="284">
        <v>0.21102982554867802</v>
      </c>
      <c r="N294" s="284"/>
      <c r="O294" s="284">
        <v>6.1480022509848107</v>
      </c>
      <c r="P294" s="284">
        <v>3.1935846933033205</v>
      </c>
      <c r="Q294" s="284">
        <v>1.0692177827799698</v>
      </c>
      <c r="R294" s="182"/>
    </row>
    <row r="295" spans="1:18" x14ac:dyDescent="0.2">
      <c r="A295" s="110" t="s">
        <v>601</v>
      </c>
      <c r="B295" s="110">
        <v>3945</v>
      </c>
      <c r="C295" s="110">
        <v>18101</v>
      </c>
      <c r="D295" s="110">
        <v>16265.530599376099</v>
      </c>
      <c r="E295" s="110">
        <v>680.51301879555501</v>
      </c>
      <c r="F295" s="110">
        <v>414.46720040343803</v>
      </c>
      <c r="G295" s="110">
        <v>-35.5836958822577</v>
      </c>
      <c r="H295" s="110">
        <v>876.728872411623</v>
      </c>
      <c r="I295" s="110">
        <v>-101.121715596285</v>
      </c>
      <c r="J295" s="110"/>
      <c r="K295" s="284">
        <v>14.727503168567798</v>
      </c>
      <c r="L295" s="284">
        <v>2.5602027883396699</v>
      </c>
      <c r="M295" s="284">
        <v>0.12674271229404299</v>
      </c>
      <c r="N295" s="284"/>
      <c r="O295" s="284">
        <v>6.5652724968314295</v>
      </c>
      <c r="P295" s="284">
        <v>3.7769328263624802</v>
      </c>
      <c r="Q295" s="284">
        <v>1.2674271229404299</v>
      </c>
      <c r="R295" s="182"/>
    </row>
    <row r="296" spans="1:18" x14ac:dyDescent="0.2">
      <c r="A296" s="110" t="s">
        <v>602</v>
      </c>
      <c r="B296" s="110">
        <v>6748</v>
      </c>
      <c r="C296" s="110">
        <v>15125</v>
      </c>
      <c r="D296" s="110">
        <v>13952.8239358726</v>
      </c>
      <c r="E296" s="110">
        <v>724.765402013423</v>
      </c>
      <c r="F296" s="110">
        <v>437.42872809504502</v>
      </c>
      <c r="G296" s="110">
        <v>-38.852008657192599</v>
      </c>
      <c r="H296" s="110">
        <v>149.931222657039</v>
      </c>
      <c r="I296" s="110">
        <v>-101.121715596285</v>
      </c>
      <c r="J296" s="110"/>
      <c r="K296" s="284">
        <v>14.656194427978701</v>
      </c>
      <c r="L296" s="284">
        <v>2.1487848251333701</v>
      </c>
      <c r="M296" s="284">
        <v>0.20746887966805</v>
      </c>
      <c r="N296" s="284"/>
      <c r="O296" s="284">
        <v>5.4831061055127401</v>
      </c>
      <c r="P296" s="284">
        <v>3.1564908120924704</v>
      </c>
      <c r="Q296" s="284">
        <v>1.05216360403082</v>
      </c>
      <c r="R296" s="182"/>
    </row>
    <row r="297" spans="1:18" x14ac:dyDescent="0.2">
      <c r="A297" s="110" t="s">
        <v>603</v>
      </c>
      <c r="B297" s="110">
        <v>72840</v>
      </c>
      <c r="C297" s="110">
        <v>12789</v>
      </c>
      <c r="D297" s="110">
        <v>12668.0565808584</v>
      </c>
      <c r="E297" s="110">
        <v>51.286066065067601</v>
      </c>
      <c r="F297" s="110">
        <v>-11.5510789488448</v>
      </c>
      <c r="G297" s="110">
        <v>-37.228466681249301</v>
      </c>
      <c r="H297" s="110">
        <v>219.372399058312</v>
      </c>
      <c r="I297" s="110">
        <v>-101.121715596285</v>
      </c>
      <c r="J297" s="110"/>
      <c r="K297" s="284">
        <v>12.472542559033501</v>
      </c>
      <c r="L297" s="284">
        <v>2.4739154310818199</v>
      </c>
      <c r="M297" s="284">
        <v>0.14552443712245999</v>
      </c>
      <c r="N297" s="284"/>
      <c r="O297" s="284">
        <v>5.2155409115870404</v>
      </c>
      <c r="P297" s="284">
        <v>2.95304777594728</v>
      </c>
      <c r="Q297" s="284">
        <v>0.82921471718835804</v>
      </c>
      <c r="R297" s="182"/>
    </row>
    <row r="298" spans="1:18" x14ac:dyDescent="0.2">
      <c r="A298" s="110" t="s">
        <v>604</v>
      </c>
      <c r="B298" s="110">
        <v>2442</v>
      </c>
      <c r="C298" s="110">
        <v>20549</v>
      </c>
      <c r="D298" s="110">
        <v>18107.032705072601</v>
      </c>
      <c r="E298" s="110">
        <v>1025.47189084874</v>
      </c>
      <c r="F298" s="110">
        <v>1220.4481722426999</v>
      </c>
      <c r="G298" s="110">
        <v>-26.107444100183599</v>
      </c>
      <c r="H298" s="110">
        <v>323.00405514645399</v>
      </c>
      <c r="I298" s="110">
        <v>-101.121715596285</v>
      </c>
      <c r="J298" s="110"/>
      <c r="K298" s="284">
        <v>12.4078624078624</v>
      </c>
      <c r="L298" s="284">
        <v>3.3988533988534</v>
      </c>
      <c r="M298" s="284">
        <v>0.24570024570024601</v>
      </c>
      <c r="N298" s="284"/>
      <c r="O298" s="284">
        <v>7.862407862407859</v>
      </c>
      <c r="P298" s="284">
        <v>4.5045045045045002</v>
      </c>
      <c r="Q298" s="284">
        <v>1.1466011466011501</v>
      </c>
      <c r="R298" s="182"/>
    </row>
    <row r="299" spans="1:18" x14ac:dyDescent="0.2">
      <c r="A299" s="110" t="s">
        <v>605</v>
      </c>
      <c r="B299" s="110">
        <v>5826</v>
      </c>
      <c r="C299" s="110">
        <v>19184</v>
      </c>
      <c r="D299" s="110">
        <v>16898.437843854899</v>
      </c>
      <c r="E299" s="110">
        <v>972.274015763291</v>
      </c>
      <c r="F299" s="110">
        <v>844.718598280685</v>
      </c>
      <c r="G299" s="110">
        <v>-37.507527672716698</v>
      </c>
      <c r="H299" s="110">
        <v>607.11269789982805</v>
      </c>
      <c r="I299" s="110">
        <v>-101.121715596285</v>
      </c>
      <c r="J299" s="110"/>
      <c r="K299" s="284">
        <v>13.697219361483</v>
      </c>
      <c r="L299" s="284">
        <v>2.7119807758324699</v>
      </c>
      <c r="M299" s="284">
        <v>0.37761757638173699</v>
      </c>
      <c r="N299" s="284"/>
      <c r="O299" s="284">
        <v>7.2777205629934798</v>
      </c>
      <c r="P299" s="284">
        <v>4.0336422931685503</v>
      </c>
      <c r="Q299" s="284">
        <v>1.11568829385513</v>
      </c>
      <c r="R299" s="182"/>
    </row>
    <row r="300" spans="1:18" x14ac:dyDescent="0.2">
      <c r="A300" s="110" t="s">
        <v>606</v>
      </c>
      <c r="B300" s="110">
        <v>130224</v>
      </c>
      <c r="C300" s="110">
        <v>8537</v>
      </c>
      <c r="D300" s="110">
        <v>8798.6210371129691</v>
      </c>
      <c r="E300" s="110">
        <v>-49.5383001699103</v>
      </c>
      <c r="F300" s="110">
        <v>-11.5510789488448</v>
      </c>
      <c r="G300" s="110">
        <v>-35.461439382840801</v>
      </c>
      <c r="H300" s="110">
        <v>-63.806592389985298</v>
      </c>
      <c r="I300" s="110">
        <v>-101.121715596285</v>
      </c>
      <c r="J300" s="110"/>
      <c r="K300" s="284">
        <v>8.5030409141172107</v>
      </c>
      <c r="L300" s="284">
        <v>1.64792972109596</v>
      </c>
      <c r="M300" s="284">
        <v>0.122097309251751</v>
      </c>
      <c r="N300" s="284"/>
      <c r="O300" s="284">
        <v>4.2265634598845105</v>
      </c>
      <c r="P300" s="284">
        <v>1.8721587418601799</v>
      </c>
      <c r="Q300" s="284">
        <v>0.59436048654625906</v>
      </c>
      <c r="R300" s="182"/>
    </row>
    <row r="301" spans="1:18" x14ac:dyDescent="0.2">
      <c r="A301" s="110" t="s">
        <v>607</v>
      </c>
      <c r="B301" s="110">
        <v>6539</v>
      </c>
      <c r="C301" s="110">
        <v>18038</v>
      </c>
      <c r="D301" s="110">
        <v>16093.522062114</v>
      </c>
      <c r="E301" s="110">
        <v>620.21443913302301</v>
      </c>
      <c r="F301" s="110">
        <v>893.80579263371101</v>
      </c>
      <c r="G301" s="110">
        <v>-37.745505809837802</v>
      </c>
      <c r="H301" s="110">
        <v>569.05312108157204</v>
      </c>
      <c r="I301" s="110">
        <v>-101.121715596285</v>
      </c>
      <c r="J301" s="110"/>
      <c r="K301" s="284">
        <v>12.3719223122802</v>
      </c>
      <c r="L301" s="284">
        <v>2.2174644441045999</v>
      </c>
      <c r="M301" s="284">
        <v>0.18351429882244999</v>
      </c>
      <c r="N301" s="284"/>
      <c r="O301" s="284">
        <v>7.2946933781923793</v>
      </c>
      <c r="P301" s="284">
        <v>3.96085028291788</v>
      </c>
      <c r="Q301" s="284">
        <v>1.13167150940511</v>
      </c>
      <c r="R301" s="182"/>
    </row>
    <row r="302" spans="1:18" x14ac:dyDescent="0.2">
      <c r="A302" s="110" t="s">
        <v>608</v>
      </c>
      <c r="B302" s="110">
        <v>5485</v>
      </c>
      <c r="C302" s="110">
        <v>16999</v>
      </c>
      <c r="D302" s="110">
        <v>15699.1627830899</v>
      </c>
      <c r="E302" s="110">
        <v>942.56360672702897</v>
      </c>
      <c r="F302" s="110">
        <v>535.07457193973801</v>
      </c>
      <c r="G302" s="110">
        <v>-33.909534630446302</v>
      </c>
      <c r="H302" s="110">
        <v>-42.415783378232298</v>
      </c>
      <c r="I302" s="110">
        <v>-101.121715596285</v>
      </c>
      <c r="J302" s="110"/>
      <c r="K302" s="284">
        <v>13.8924339106654</v>
      </c>
      <c r="L302" s="284">
        <v>2.5888787602552399</v>
      </c>
      <c r="M302" s="284">
        <v>0.27347310847766598</v>
      </c>
      <c r="N302" s="284"/>
      <c r="O302" s="284">
        <v>6.1987237921604397</v>
      </c>
      <c r="P302" s="284">
        <v>3.281677301732</v>
      </c>
      <c r="Q302" s="284">
        <v>1.3309024612579801</v>
      </c>
      <c r="R302" s="182"/>
    </row>
    <row r="303" spans="1:18" x14ac:dyDescent="0.2">
      <c r="A303" s="110" t="s">
        <v>609</v>
      </c>
      <c r="B303" s="110">
        <v>8997</v>
      </c>
      <c r="C303" s="110">
        <v>11800</v>
      </c>
      <c r="D303" s="110">
        <v>11919.1467166989</v>
      </c>
      <c r="E303" s="110">
        <v>86.431696101867402</v>
      </c>
      <c r="F303" s="110">
        <v>-11.5510789488448</v>
      </c>
      <c r="G303" s="110">
        <v>-40.368822119507897</v>
      </c>
      <c r="H303" s="110">
        <v>-52.0562834987999</v>
      </c>
      <c r="I303" s="110">
        <v>-101.121715596285</v>
      </c>
      <c r="J303" s="110"/>
      <c r="K303" s="284">
        <v>10.803601200400099</v>
      </c>
      <c r="L303" s="284">
        <v>2.3229965544070201</v>
      </c>
      <c r="M303" s="284">
        <v>0.31121484939424299</v>
      </c>
      <c r="N303" s="284"/>
      <c r="O303" s="284">
        <v>4.6904523730132297</v>
      </c>
      <c r="P303" s="284">
        <v>2.5786373235523001</v>
      </c>
      <c r="Q303" s="284">
        <v>0.84472601978437312</v>
      </c>
      <c r="R303" s="182"/>
    </row>
    <row r="304" spans="1:18" x14ac:dyDescent="0.2">
      <c r="A304" s="110" t="s">
        <v>610</v>
      </c>
      <c r="B304" s="110">
        <v>2805</v>
      </c>
      <c r="C304" s="110">
        <v>20730</v>
      </c>
      <c r="D304" s="110">
        <v>18275.3768580082</v>
      </c>
      <c r="E304" s="110">
        <v>625.63172828551501</v>
      </c>
      <c r="F304" s="110">
        <v>917.49125841904902</v>
      </c>
      <c r="G304" s="110">
        <v>-21.0703021323814</v>
      </c>
      <c r="H304" s="110">
        <v>1033.2589057308601</v>
      </c>
      <c r="I304" s="110">
        <v>-101.121715596285</v>
      </c>
      <c r="J304" s="110"/>
      <c r="K304" s="284">
        <v>13.3333333333333</v>
      </c>
      <c r="L304" s="284">
        <v>3.3155080213903698</v>
      </c>
      <c r="M304" s="284">
        <v>0.28520499108734404</v>
      </c>
      <c r="N304" s="284"/>
      <c r="O304" s="284">
        <v>9.1978609625668497</v>
      </c>
      <c r="P304" s="284">
        <v>3.6363636363636398</v>
      </c>
      <c r="Q304" s="284">
        <v>1.4260249554367201</v>
      </c>
      <c r="R304" s="182"/>
    </row>
    <row r="305" spans="1:18" ht="14.25" customHeight="1" x14ac:dyDescent="0.2">
      <c r="A305" s="18" t="s">
        <v>611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284"/>
      <c r="L305" s="284"/>
      <c r="M305" s="284"/>
      <c r="N305" s="284"/>
      <c r="O305" s="284"/>
      <c r="P305" s="284"/>
      <c r="Q305" s="284"/>
      <c r="R305" s="182"/>
    </row>
    <row r="306" spans="1:18" x14ac:dyDescent="0.2">
      <c r="A306" s="110" t="s">
        <v>612</v>
      </c>
      <c r="B306" s="110">
        <v>2718</v>
      </c>
      <c r="C306" s="110">
        <v>22116</v>
      </c>
      <c r="D306" s="110">
        <v>19144.237423697599</v>
      </c>
      <c r="E306" s="110">
        <v>1210.5296449193199</v>
      </c>
      <c r="F306" s="110">
        <v>1171.1415175219099</v>
      </c>
      <c r="G306" s="110">
        <v>-28.264282334340699</v>
      </c>
      <c r="H306" s="110">
        <v>719.47066091686304</v>
      </c>
      <c r="I306" s="110">
        <v>-101.121715596285</v>
      </c>
      <c r="J306" s="110"/>
      <c r="K306" s="284">
        <v>11.4790286975717</v>
      </c>
      <c r="L306" s="284">
        <v>2.3914643119941101</v>
      </c>
      <c r="M306" s="284">
        <v>0.25754231052244303</v>
      </c>
      <c r="N306" s="284"/>
      <c r="O306" s="284">
        <v>8.7564385577630599</v>
      </c>
      <c r="P306" s="284">
        <v>5.0404709345106697</v>
      </c>
      <c r="Q306" s="284">
        <v>1.28771155261221</v>
      </c>
      <c r="R306" s="182"/>
    </row>
    <row r="307" spans="1:18" x14ac:dyDescent="0.2">
      <c r="A307" s="110" t="s">
        <v>613</v>
      </c>
      <c r="B307" s="110">
        <v>6145</v>
      </c>
      <c r="C307" s="110">
        <v>17778</v>
      </c>
      <c r="D307" s="110">
        <v>15987.5719211735</v>
      </c>
      <c r="E307" s="110">
        <v>616.13535870681403</v>
      </c>
      <c r="F307" s="110">
        <v>303.71876215447998</v>
      </c>
      <c r="G307" s="110">
        <v>-33.131589704178801</v>
      </c>
      <c r="H307" s="110">
        <v>1004.97735271909</v>
      </c>
      <c r="I307" s="110">
        <v>-101.121715596285</v>
      </c>
      <c r="J307" s="110"/>
      <c r="K307" s="284">
        <v>12.0423108218063</v>
      </c>
      <c r="L307" s="284">
        <v>2.6851098454027702</v>
      </c>
      <c r="M307" s="284">
        <v>0.211554109031733</v>
      </c>
      <c r="N307" s="284"/>
      <c r="O307" s="284">
        <v>7.5671277461350703</v>
      </c>
      <c r="P307" s="284">
        <v>3.9218877135882799</v>
      </c>
      <c r="Q307" s="284">
        <v>0.99267697314890202</v>
      </c>
      <c r="R307" s="182"/>
    </row>
    <row r="308" spans="1:18" x14ac:dyDescent="0.2">
      <c r="A308" s="110" t="s">
        <v>614</v>
      </c>
      <c r="B308" s="110">
        <v>28060</v>
      </c>
      <c r="C308" s="110">
        <v>13683</v>
      </c>
      <c r="D308" s="110">
        <v>13663.6107323127</v>
      </c>
      <c r="E308" s="110">
        <v>118.120892039522</v>
      </c>
      <c r="F308" s="110">
        <v>-11.5510789488448</v>
      </c>
      <c r="G308" s="110">
        <v>-37.910609425679198</v>
      </c>
      <c r="H308" s="110">
        <v>51.553113013652002</v>
      </c>
      <c r="I308" s="110">
        <v>-101.121715596285</v>
      </c>
      <c r="J308" s="110"/>
      <c r="K308" s="284">
        <v>12.3022095509622</v>
      </c>
      <c r="L308" s="284">
        <v>2.3164647184604403</v>
      </c>
      <c r="M308" s="284">
        <v>0.16749821810406298</v>
      </c>
      <c r="N308" s="284"/>
      <c r="O308" s="284">
        <v>6.3292943692088404</v>
      </c>
      <c r="P308" s="284">
        <v>3.0220955096222397</v>
      </c>
      <c r="Q308" s="284">
        <v>0.97647897362794001</v>
      </c>
      <c r="R308" s="182"/>
    </row>
    <row r="309" spans="1:18" x14ac:dyDescent="0.2">
      <c r="A309" s="110" t="s">
        <v>615</v>
      </c>
      <c r="B309" s="110">
        <v>17462</v>
      </c>
      <c r="C309" s="110">
        <v>15960</v>
      </c>
      <c r="D309" s="110">
        <v>15195.087231924699</v>
      </c>
      <c r="E309" s="110">
        <v>286.28147970181698</v>
      </c>
      <c r="F309" s="110">
        <v>122.892798255499</v>
      </c>
      <c r="G309" s="110">
        <v>-42.188559294590704</v>
      </c>
      <c r="H309" s="110">
        <v>498.61447233974002</v>
      </c>
      <c r="I309" s="110">
        <v>-101.121715596285</v>
      </c>
      <c r="J309" s="110"/>
      <c r="K309" s="284">
        <v>10.880769671286201</v>
      </c>
      <c r="L309" s="284">
        <v>2.69728553430306</v>
      </c>
      <c r="M309" s="284">
        <v>0.18325506814797801</v>
      </c>
      <c r="N309" s="284"/>
      <c r="O309" s="284">
        <v>6.9236055434658104</v>
      </c>
      <c r="P309" s="284">
        <v>3.6479212003207002</v>
      </c>
      <c r="Q309" s="284">
        <v>1.01362959569351</v>
      </c>
      <c r="R309" s="182"/>
    </row>
    <row r="310" spans="1:18" x14ac:dyDescent="0.2">
      <c r="A310" s="110" t="s">
        <v>616</v>
      </c>
      <c r="B310" s="110">
        <v>9601</v>
      </c>
      <c r="C310" s="110">
        <v>15993</v>
      </c>
      <c r="D310" s="110">
        <v>15430.0690799802</v>
      </c>
      <c r="E310" s="110">
        <v>409.510670361108</v>
      </c>
      <c r="F310" s="110">
        <v>-11.5510789488448</v>
      </c>
      <c r="G310" s="110">
        <v>-38.817498863675702</v>
      </c>
      <c r="H310" s="110">
        <v>304.66595210762</v>
      </c>
      <c r="I310" s="110">
        <v>-101.121715596285</v>
      </c>
      <c r="J310" s="110"/>
      <c r="K310" s="284">
        <v>13.6339964587022</v>
      </c>
      <c r="L310" s="284">
        <v>2.3643370482241401</v>
      </c>
      <c r="M310" s="284">
        <v>0.145818143943339</v>
      </c>
      <c r="N310" s="284"/>
      <c r="O310" s="284">
        <v>9.5510884282887201</v>
      </c>
      <c r="P310" s="284">
        <v>3.7079470888449104</v>
      </c>
      <c r="Q310" s="284">
        <v>0.72909071971669603</v>
      </c>
      <c r="R310" s="182"/>
    </row>
    <row r="311" spans="1:18" x14ac:dyDescent="0.2">
      <c r="A311" s="110" t="s">
        <v>617</v>
      </c>
      <c r="B311" s="110">
        <v>4851</v>
      </c>
      <c r="C311" s="110">
        <v>17722</v>
      </c>
      <c r="D311" s="110">
        <v>15991.9463495617</v>
      </c>
      <c r="E311" s="110">
        <v>480.372230228484</v>
      </c>
      <c r="F311" s="110">
        <v>791.456130408896</v>
      </c>
      <c r="G311" s="110">
        <v>-25.400198984546599</v>
      </c>
      <c r="H311" s="110">
        <v>584.30054378028603</v>
      </c>
      <c r="I311" s="110">
        <v>-101.121715596285</v>
      </c>
      <c r="J311" s="110"/>
      <c r="K311" s="284">
        <v>13.1313131313131</v>
      </c>
      <c r="L311" s="284">
        <v>2.5974025974026</v>
      </c>
      <c r="M311" s="284">
        <v>0.164914450628736</v>
      </c>
      <c r="N311" s="284"/>
      <c r="O311" s="284">
        <v>7.9365079365079403</v>
      </c>
      <c r="P311" s="284">
        <v>3.7311894454751604</v>
      </c>
      <c r="Q311" s="284">
        <v>1.0513296227581899</v>
      </c>
      <c r="R311" s="182"/>
    </row>
    <row r="312" spans="1:18" x14ac:dyDescent="0.2">
      <c r="A312" s="110" t="s">
        <v>618</v>
      </c>
      <c r="B312" s="110">
        <v>15812</v>
      </c>
      <c r="C312" s="110">
        <v>16353</v>
      </c>
      <c r="D312" s="110">
        <v>15810.721081449001</v>
      </c>
      <c r="E312" s="110">
        <v>231.45036753078799</v>
      </c>
      <c r="F312" s="110">
        <v>-11.5510789488448</v>
      </c>
      <c r="G312" s="110">
        <v>-38.887827880022002</v>
      </c>
      <c r="H312" s="110">
        <v>462.76796331984599</v>
      </c>
      <c r="I312" s="110">
        <v>-101.121715596285</v>
      </c>
      <c r="J312" s="110"/>
      <c r="K312" s="284">
        <v>14.2486718947635</v>
      </c>
      <c r="L312" s="284">
        <v>3.1305337718188699</v>
      </c>
      <c r="M312" s="284">
        <v>0.246648115355426</v>
      </c>
      <c r="N312" s="284"/>
      <c r="O312" s="284">
        <v>6.7796610169491496</v>
      </c>
      <c r="P312" s="284">
        <v>3.8072350113837596</v>
      </c>
      <c r="Q312" s="284">
        <v>0.93599797622059211</v>
      </c>
      <c r="R312" s="182"/>
    </row>
    <row r="313" spans="1:18" x14ac:dyDescent="0.2">
      <c r="A313" s="110" t="s">
        <v>619</v>
      </c>
      <c r="B313" s="110">
        <v>22664</v>
      </c>
      <c r="C313" s="110">
        <v>12672</v>
      </c>
      <c r="D313" s="110">
        <v>12144.9933852513</v>
      </c>
      <c r="E313" s="110">
        <v>224.081718030258</v>
      </c>
      <c r="F313" s="110">
        <v>-11.5510789488448</v>
      </c>
      <c r="G313" s="110">
        <v>-41.565923574225799</v>
      </c>
      <c r="H313" s="110">
        <v>457.03465202397899</v>
      </c>
      <c r="I313" s="110">
        <v>-101.121715596285</v>
      </c>
      <c r="J313" s="110"/>
      <c r="K313" s="284">
        <v>9.5746558418637502</v>
      </c>
      <c r="L313" s="284">
        <v>2.1884927638545699</v>
      </c>
      <c r="M313" s="284">
        <v>0.11471937875044098</v>
      </c>
      <c r="N313" s="284"/>
      <c r="O313" s="284">
        <v>5.5771267207906803</v>
      </c>
      <c r="P313" s="284">
        <v>3.0974232262619101</v>
      </c>
      <c r="Q313" s="284">
        <v>0.70155312389692903</v>
      </c>
      <c r="R313" s="182"/>
    </row>
    <row r="314" spans="1:18" x14ac:dyDescent="0.2">
      <c r="A314" s="110" t="s">
        <v>620</v>
      </c>
      <c r="B314" s="110">
        <v>78549</v>
      </c>
      <c r="C314" s="110">
        <v>11043</v>
      </c>
      <c r="D314" s="110">
        <v>11202.996293264599</v>
      </c>
      <c r="E314" s="110">
        <v>-0.50645988769237404</v>
      </c>
      <c r="F314" s="110">
        <v>-11.5510789488448</v>
      </c>
      <c r="G314" s="110">
        <v>-38.137705535991202</v>
      </c>
      <c r="H314" s="110">
        <v>-9.1219272763677797</v>
      </c>
      <c r="I314" s="110">
        <v>-101.121715596285</v>
      </c>
      <c r="J314" s="110"/>
      <c r="K314" s="284">
        <v>10.1338018307044</v>
      </c>
      <c r="L314" s="284">
        <v>2.1489770716368097</v>
      </c>
      <c r="M314" s="284">
        <v>0.168047970056907</v>
      </c>
      <c r="N314" s="284"/>
      <c r="O314" s="284">
        <v>5.1776598047078899</v>
      </c>
      <c r="P314" s="284">
        <v>2.5054424626666201</v>
      </c>
      <c r="Q314" s="284">
        <v>0.72566168888209903</v>
      </c>
      <c r="R314" s="182"/>
    </row>
    <row r="315" spans="1:18" x14ac:dyDescent="0.2">
      <c r="A315" s="110" t="s">
        <v>621</v>
      </c>
      <c r="B315" s="110">
        <v>5966</v>
      </c>
      <c r="C315" s="110">
        <v>23352</v>
      </c>
      <c r="D315" s="110">
        <v>19812.887145574801</v>
      </c>
      <c r="E315" s="110">
        <v>1486.58037565974</v>
      </c>
      <c r="F315" s="110">
        <v>1128.5462529291599</v>
      </c>
      <c r="G315" s="110">
        <v>-40.483916358866502</v>
      </c>
      <c r="H315" s="110">
        <v>1065.8565110509101</v>
      </c>
      <c r="I315" s="110">
        <v>-101.121715596285</v>
      </c>
      <c r="J315" s="110"/>
      <c r="K315" s="284">
        <v>15.303385853168001</v>
      </c>
      <c r="L315" s="284">
        <v>3.3020449212202498</v>
      </c>
      <c r="M315" s="284">
        <v>0.150854844116661</v>
      </c>
      <c r="N315" s="284"/>
      <c r="O315" s="284">
        <v>9.9899430103922207</v>
      </c>
      <c r="P315" s="284">
        <v>5.3637277908146199</v>
      </c>
      <c r="Q315" s="284">
        <v>0.95541401273885296</v>
      </c>
      <c r="R315" s="182"/>
    </row>
    <row r="316" spans="1:18" x14ac:dyDescent="0.2">
      <c r="A316" s="110" t="s">
        <v>622</v>
      </c>
      <c r="B316" s="110">
        <v>42226</v>
      </c>
      <c r="C316" s="110">
        <v>12181</v>
      </c>
      <c r="D316" s="110">
        <v>11975.5682184377</v>
      </c>
      <c r="E316" s="110">
        <v>35.3429875751021</v>
      </c>
      <c r="F316" s="110">
        <v>-11.5510789488448</v>
      </c>
      <c r="G316" s="110">
        <v>-40.365387329147502</v>
      </c>
      <c r="H316" s="110">
        <v>323.59530238999298</v>
      </c>
      <c r="I316" s="110">
        <v>-101.121715596285</v>
      </c>
      <c r="J316" s="110"/>
      <c r="K316" s="284">
        <v>12.7078103538104</v>
      </c>
      <c r="L316" s="284">
        <v>2.03429166864017</v>
      </c>
      <c r="M316" s="284">
        <v>0.111305830530952</v>
      </c>
      <c r="N316" s="284"/>
      <c r="O316" s="284">
        <v>5.3900440486903802</v>
      </c>
      <c r="P316" s="284">
        <v>2.8371145739591701</v>
      </c>
      <c r="Q316" s="284">
        <v>0.748354094633638</v>
      </c>
      <c r="R316" s="182"/>
    </row>
    <row r="317" spans="1:18" x14ac:dyDescent="0.2">
      <c r="A317" s="110" t="s">
        <v>623</v>
      </c>
      <c r="B317" s="110">
        <v>8054</v>
      </c>
      <c r="C317" s="110">
        <v>15351</v>
      </c>
      <c r="D317" s="110">
        <v>14986.129158244799</v>
      </c>
      <c r="E317" s="110">
        <v>189.439067135518</v>
      </c>
      <c r="F317" s="110">
        <v>-11.5510789488448</v>
      </c>
      <c r="G317" s="110">
        <v>-38.195904207930603</v>
      </c>
      <c r="H317" s="110">
        <v>326.32411834059201</v>
      </c>
      <c r="I317" s="110">
        <v>-101.121715596285</v>
      </c>
      <c r="J317" s="110"/>
      <c r="K317" s="284">
        <v>12.552768810528899</v>
      </c>
      <c r="L317" s="284">
        <v>3.0543829153215798</v>
      </c>
      <c r="M317" s="284">
        <v>0.22349143282840803</v>
      </c>
      <c r="N317" s="284"/>
      <c r="O317" s="284">
        <v>6.0094363049416399</v>
      </c>
      <c r="P317" s="284">
        <v>3.32753911100074</v>
      </c>
      <c r="Q317" s="284">
        <v>1.09262478271666</v>
      </c>
      <c r="R317" s="182"/>
    </row>
    <row r="318" spans="1:18" x14ac:dyDescent="0.2">
      <c r="A318" s="110" t="s">
        <v>624</v>
      </c>
      <c r="B318" s="110">
        <v>3289</v>
      </c>
      <c r="C318" s="110">
        <v>22311</v>
      </c>
      <c r="D318" s="110">
        <v>20127.352986287799</v>
      </c>
      <c r="E318" s="110">
        <v>954.65037129167797</v>
      </c>
      <c r="F318" s="110">
        <v>952.75716346890204</v>
      </c>
      <c r="G318" s="110">
        <v>-34.0673661746644</v>
      </c>
      <c r="H318" s="110">
        <v>411.43156342944201</v>
      </c>
      <c r="I318" s="110">
        <v>-101.121715596285</v>
      </c>
      <c r="J318" s="110"/>
      <c r="K318" s="284">
        <v>16.235937975068403</v>
      </c>
      <c r="L318" s="284">
        <v>3.4965034965035002</v>
      </c>
      <c r="M318" s="284">
        <v>0.21283064761325599</v>
      </c>
      <c r="N318" s="284"/>
      <c r="O318" s="284">
        <v>8.5740346609911793</v>
      </c>
      <c r="P318" s="284">
        <v>5.0167224080267605</v>
      </c>
      <c r="Q318" s="284">
        <v>1.3073882639100001</v>
      </c>
      <c r="R318" s="182"/>
    </row>
    <row r="319" spans="1:18" x14ac:dyDescent="0.2">
      <c r="A319" s="110" t="s">
        <v>625</v>
      </c>
      <c r="B319" s="110">
        <v>4217</v>
      </c>
      <c r="C319" s="110">
        <v>21685</v>
      </c>
      <c r="D319" s="110">
        <v>19790.138846957801</v>
      </c>
      <c r="E319" s="110">
        <v>1162.29499005805</v>
      </c>
      <c r="F319" s="110">
        <v>678.35260052950798</v>
      </c>
      <c r="G319" s="110">
        <v>-36.989839036643701</v>
      </c>
      <c r="H319" s="110">
        <v>191.85947702134499</v>
      </c>
      <c r="I319" s="110">
        <v>-101.121715596285</v>
      </c>
      <c r="J319" s="110"/>
      <c r="K319" s="284">
        <v>17.382025136352901</v>
      </c>
      <c r="L319" s="284">
        <v>3.3910362817168602</v>
      </c>
      <c r="M319" s="284">
        <v>0.237135404315864</v>
      </c>
      <c r="N319" s="284"/>
      <c r="O319" s="284">
        <v>9.6988380365188505</v>
      </c>
      <c r="P319" s="284">
        <v>4.57671330329618</v>
      </c>
      <c r="Q319" s="284">
        <v>1.25681764287408</v>
      </c>
      <c r="R319" s="182"/>
    </row>
    <row r="320" spans="1:18" ht="6.75" customHeight="1" thickBot="1" x14ac:dyDescent="0.25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</row>
    <row r="321" spans="1:2" x14ac:dyDescent="0.2">
      <c r="A321" s="19"/>
      <c r="B321" s="19"/>
    </row>
    <row r="322" spans="1:2" x14ac:dyDescent="0.2">
      <c r="A322" s="19"/>
      <c r="B322" s="19"/>
    </row>
    <row r="323" spans="1:2" x14ac:dyDescent="0.2">
      <c r="A323" s="19"/>
      <c r="B323" s="19"/>
    </row>
    <row r="324" spans="1:2" hidden="1" x14ac:dyDescent="0.2">
      <c r="A324" s="19"/>
      <c r="B324" s="19"/>
    </row>
    <row r="325" spans="1:2" hidden="1" x14ac:dyDescent="0.2">
      <c r="A325" s="19"/>
      <c r="B325" s="19"/>
    </row>
    <row r="326" spans="1:2" hidden="1" x14ac:dyDescent="0.2">
      <c r="A326" s="19"/>
      <c r="B326" s="19"/>
    </row>
    <row r="327" spans="1:2" hidden="1" x14ac:dyDescent="0.2">
      <c r="A327" s="19"/>
      <c r="B327" s="19"/>
    </row>
    <row r="328" spans="1:2" hidden="1" x14ac:dyDescent="0.2">
      <c r="A328" s="19"/>
      <c r="B328" s="19"/>
    </row>
    <row r="329" spans="1:2" hidden="1" x14ac:dyDescent="0.2">
      <c r="A329" s="19"/>
      <c r="B329" s="19"/>
    </row>
    <row r="330" spans="1:2" hidden="1" x14ac:dyDescent="0.2">
      <c r="A330" s="19"/>
      <c r="B330" s="19"/>
    </row>
    <row r="331" spans="1:2" hidden="1" x14ac:dyDescent="0.2">
      <c r="A331" s="19"/>
      <c r="B331" s="19"/>
    </row>
    <row r="332" spans="1:2" hidden="1" x14ac:dyDescent="0.2">
      <c r="A332" s="19"/>
      <c r="B332" s="19"/>
    </row>
    <row r="333" spans="1:2" hidden="1" x14ac:dyDescent="0.2">
      <c r="A333" s="19"/>
      <c r="B333" s="19"/>
    </row>
    <row r="334" spans="1:2" hidden="1" x14ac:dyDescent="0.2">
      <c r="A334" s="19"/>
      <c r="B334" s="19"/>
    </row>
    <row r="335" spans="1:2" hidden="1" x14ac:dyDescent="0.2">
      <c r="A335" s="19"/>
      <c r="B335" s="19"/>
    </row>
    <row r="336" spans="1:2" hidden="1" x14ac:dyDescent="0.2">
      <c r="A336" s="19"/>
      <c r="B336" s="19"/>
    </row>
    <row r="337" spans="1:2" hidden="1" x14ac:dyDescent="0.2">
      <c r="A337" s="19"/>
      <c r="B337" s="19"/>
    </row>
    <row r="338" spans="1:2" hidden="1" x14ac:dyDescent="0.2">
      <c r="A338" s="19"/>
      <c r="B338" s="19"/>
    </row>
    <row r="339" spans="1:2" hidden="1" x14ac:dyDescent="0.2">
      <c r="A339" s="19"/>
      <c r="B339" s="19"/>
    </row>
    <row r="340" spans="1:2" hidden="1" x14ac:dyDescent="0.2">
      <c r="A340" s="19"/>
      <c r="B340" s="19"/>
    </row>
    <row r="341" spans="1:2" hidden="1" x14ac:dyDescent="0.2">
      <c r="A341" s="19"/>
      <c r="B341" s="19"/>
    </row>
    <row r="342" spans="1:2" hidden="1" x14ac:dyDescent="0.2">
      <c r="A342" s="19"/>
      <c r="B342" s="19"/>
    </row>
    <row r="343" spans="1:2" hidden="1" x14ac:dyDescent="0.2">
      <c r="A343" s="19"/>
      <c r="B343" s="19"/>
    </row>
    <row r="377" x14ac:dyDescent="0.2"/>
  </sheetData>
  <mergeCells count="5">
    <mergeCell ref="K7:Q7"/>
    <mergeCell ref="E5:I5"/>
    <mergeCell ref="K4:Q4"/>
    <mergeCell ref="K5:M5"/>
    <mergeCell ref="O5:Q5"/>
  </mergeCells>
  <conditionalFormatting sqref="K8:Q8 B10:R319">
    <cfRule type="cellIs" dxfId="5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343"/>
  <sheetViews>
    <sheetView showGridLines="0" zoomScaleNormal="100" workbookViewId="0">
      <pane ySplit="8" topLeftCell="A9" activePane="bottomLeft" state="frozen"/>
      <selection pane="bottomLeft" activeCell="A8" sqref="A8"/>
    </sheetView>
  </sheetViews>
  <sheetFormatPr defaultColWidth="0" defaultRowHeight="14.25" x14ac:dyDescent="0.2"/>
  <cols>
    <col min="1" max="1" width="15.42578125" bestFit="1" customWidth="1"/>
    <col min="2" max="2" width="12" customWidth="1"/>
    <col min="3" max="3" width="15" customWidth="1"/>
    <col min="4" max="4" width="10.85546875" customWidth="1"/>
    <col min="5" max="5" width="12" customWidth="1"/>
    <col min="6" max="6" width="10.85546875" customWidth="1"/>
    <col min="7" max="7" width="9.42578125" customWidth="1"/>
    <col min="8" max="8" width="9.85546875" customWidth="1"/>
    <col min="9" max="9" width="8.7109375" customWidth="1"/>
    <col min="10" max="10" width="8.85546875" style="64" customWidth="1"/>
    <col min="11" max="11" width="10.85546875" customWidth="1"/>
    <col min="12" max="12" width="10.42578125" customWidth="1"/>
    <col min="13" max="13" width="3.5703125" customWidth="1"/>
    <col min="14" max="14" width="10.28515625" customWidth="1"/>
    <col min="15" max="15" width="13.140625" customWidth="1"/>
    <col min="16" max="16" width="12.42578125" customWidth="1"/>
    <col min="17" max="17" width="11.7109375" customWidth="1"/>
    <col min="18" max="18" width="12.42578125" customWidth="1"/>
    <col min="19" max="19" width="13.140625" customWidth="1"/>
    <col min="20" max="20" width="3" customWidth="1"/>
    <col min="21" max="22" width="9.7109375" customWidth="1"/>
    <col min="23" max="23" width="9.7109375" style="71" customWidth="1"/>
    <col min="24" max="26" width="9.7109375" customWidth="1"/>
    <col min="27" max="27" width="4.140625" customWidth="1"/>
    <col min="28" max="37" width="9.140625" hidden="1" customWidth="1"/>
    <col min="38" max="47" width="0" hidden="1" customWidth="1"/>
    <col min="48" max="16384" width="9.140625" hidden="1"/>
  </cols>
  <sheetData>
    <row r="1" spans="1:36" ht="11.25" customHeight="1" x14ac:dyDescent="0.2"/>
    <row r="2" spans="1:36" ht="16.5" thickBot="1" x14ac:dyDescent="0.3">
      <c r="A2" s="69" t="str">
        <f>"Tabell 10  Verksamhetsövergripande kostnader, utjämningsåret "&amp;Innehåll!C31</f>
        <v>Tabell 10  Verksamhetsövergripande kostnader, utjämningsåret 2022</v>
      </c>
      <c r="B2" s="68"/>
      <c r="C2" s="68"/>
      <c r="D2" s="68"/>
      <c r="E2" s="68"/>
      <c r="F2" s="68"/>
      <c r="G2" s="68"/>
      <c r="H2" s="69"/>
      <c r="I2" s="69"/>
      <c r="J2" s="11"/>
      <c r="K2" s="69" t="s">
        <v>71</v>
      </c>
      <c r="L2" s="69"/>
      <c r="M2" s="69"/>
      <c r="N2" s="69"/>
      <c r="O2" s="69"/>
      <c r="P2" s="69"/>
      <c r="Q2" s="69"/>
      <c r="R2" s="69"/>
      <c r="S2" s="69"/>
      <c r="T2" s="69"/>
      <c r="U2" s="68"/>
      <c r="V2" s="68"/>
      <c r="W2" s="70"/>
      <c r="X2" s="68"/>
      <c r="Y2" s="68"/>
      <c r="Z2" s="68"/>
    </row>
    <row r="3" spans="1:36" ht="6.75" customHeight="1" x14ac:dyDescent="0.2">
      <c r="X3" s="71"/>
      <c r="Y3" s="71"/>
      <c r="Z3" s="71"/>
    </row>
    <row r="4" spans="1:36" s="64" customFormat="1" ht="25.5" customHeight="1" x14ac:dyDescent="0.2">
      <c r="A4" t="s">
        <v>19</v>
      </c>
      <c r="B4"/>
      <c r="D4" s="73"/>
      <c r="E4" s="73"/>
      <c r="F4" s="73"/>
      <c r="G4" s="73"/>
      <c r="H4" s="399"/>
      <c r="I4" s="399"/>
      <c r="J4" s="288"/>
      <c r="K4" s="408" t="s">
        <v>293</v>
      </c>
      <c r="L4" s="408"/>
      <c r="M4" s="191"/>
      <c r="N4" s="405" t="s">
        <v>176</v>
      </c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</row>
    <row r="5" spans="1:36" s="64" customFormat="1" ht="13.15" customHeight="1" x14ac:dyDescent="0.2">
      <c r="A5"/>
      <c r="B5" s="398" t="s">
        <v>254</v>
      </c>
      <c r="C5" s="398"/>
      <c r="D5" s="398"/>
      <c r="E5" s="73"/>
      <c r="F5" s="73"/>
      <c r="G5" s="73"/>
      <c r="H5" s="76"/>
      <c r="I5" s="76"/>
      <c r="J5" s="288"/>
      <c r="K5" s="76"/>
      <c r="L5" s="76"/>
      <c r="M5" s="191"/>
      <c r="N5" s="190"/>
      <c r="O5" s="190"/>
      <c r="P5" s="407" t="s">
        <v>178</v>
      </c>
      <c r="Q5" s="407"/>
      <c r="R5" s="407"/>
      <c r="S5" s="407"/>
      <c r="T5" s="190"/>
      <c r="U5" s="407" t="s">
        <v>40</v>
      </c>
      <c r="V5" s="407"/>
      <c r="W5" s="407"/>
      <c r="X5" s="407"/>
      <c r="Y5" s="407"/>
      <c r="Z5" s="407"/>
    </row>
    <row r="6" spans="1:36" s="64" customFormat="1" ht="83.45" customHeight="1" x14ac:dyDescent="0.2">
      <c r="A6" s="3" t="s">
        <v>46</v>
      </c>
      <c r="B6" s="282" t="s">
        <v>255</v>
      </c>
      <c r="C6" s="282" t="s">
        <v>256</v>
      </c>
      <c r="D6" s="282" t="s">
        <v>257</v>
      </c>
      <c r="E6" s="177" t="s">
        <v>222</v>
      </c>
      <c r="F6" s="177" t="s">
        <v>177</v>
      </c>
      <c r="G6" s="177" t="s">
        <v>292</v>
      </c>
      <c r="H6" s="177" t="s">
        <v>291</v>
      </c>
      <c r="I6" s="177" t="s">
        <v>290</v>
      </c>
      <c r="J6" s="323"/>
      <c r="K6" s="177" t="str">
        <f>"Befolkning  31/12 -"&amp;Innehåll!C31-12</f>
        <v>Befolkning  31/12 -2010</v>
      </c>
      <c r="L6" s="177" t="str">
        <f>"Befolkning 31/12 -"&amp;Innehåll!C31-2</f>
        <v>Befolkning 31/12 -2020</v>
      </c>
      <c r="M6" s="177"/>
      <c r="N6" s="177" t="str">
        <f>"Genom-snittlig årlig procentuell förändring år "&amp;Innehåll!C31-2006&amp;" - "&amp;Innehåll!C31-2002</f>
        <v>Genom-snittlig årlig procentuell förändring år 16 - 20</v>
      </c>
      <c r="O6" s="177" t="str">
        <f>"Procentuell förändring "&amp;Y6&amp;" jämfört med senaste mättillfället "</f>
        <v xml:space="preserve">Procentuell förändring 1/11 2020 jämfört med senaste mättillfället </v>
      </c>
      <c r="P6" s="177" t="str">
        <f>U6&amp;" till "&amp;V6</f>
        <v>1/11 2016 till 1/11 2017</v>
      </c>
      <c r="Q6" s="177" t="str">
        <f>V6&amp;" till "&amp;W6</f>
        <v>1/11 2017 till 1/11 2018</v>
      </c>
      <c r="R6" s="177" t="str">
        <f>W6&amp;" till "&amp;X6</f>
        <v>1/11 2018 till 1/11 2019</v>
      </c>
      <c r="S6" s="177" t="str">
        <f>X6&amp;" till "&amp;Y6</f>
        <v>1/11 2019 till 1/11 2020</v>
      </c>
      <c r="T6" s="177"/>
      <c r="U6" s="198" t="str">
        <f>"1/11 "&amp;Innehåll!C31-6</f>
        <v>1/11 2016</v>
      </c>
      <c r="V6" s="198" t="str">
        <f>"1/11 "&amp;Innehåll!C31-5</f>
        <v>1/11 2017</v>
      </c>
      <c r="W6" s="198" t="str">
        <f>"1/11 "&amp;Innehåll!C31-4</f>
        <v>1/11 2018</v>
      </c>
      <c r="X6" s="198" t="str">
        <f>"1/11 "&amp;Innehåll!C31-3</f>
        <v>1/11 2019</v>
      </c>
      <c r="Y6" s="198" t="str">
        <f>"1/11 "&amp;Innehåll!C31-2</f>
        <v>1/11 2020</v>
      </c>
      <c r="Z6" s="198" t="str">
        <f>"1/11 "&amp;Innehåll!C31-1</f>
        <v>1/11 2021</v>
      </c>
    </row>
    <row r="7" spans="1:36" s="72" customFormat="1" ht="15.75" customHeight="1" x14ac:dyDescent="0.2">
      <c r="B7" s="72" t="s">
        <v>267</v>
      </c>
      <c r="C7" s="289" t="s">
        <v>266</v>
      </c>
      <c r="D7" s="76" t="s">
        <v>77</v>
      </c>
      <c r="E7" s="76" t="s">
        <v>78</v>
      </c>
      <c r="F7" s="76" t="s">
        <v>79</v>
      </c>
      <c r="G7" s="76" t="s">
        <v>86</v>
      </c>
      <c r="H7" s="76" t="s">
        <v>80</v>
      </c>
      <c r="I7" s="76" t="s">
        <v>81</v>
      </c>
      <c r="J7" s="183"/>
      <c r="K7" s="183"/>
      <c r="L7" s="183"/>
      <c r="M7" s="183"/>
      <c r="N7" s="291"/>
      <c r="O7" s="291"/>
      <c r="P7" s="183"/>
      <c r="Q7" s="183"/>
      <c r="R7" s="183"/>
      <c r="S7" s="183"/>
      <c r="T7" s="183"/>
      <c r="U7" s="183"/>
      <c r="V7" s="184"/>
      <c r="W7" s="185"/>
      <c r="X7" s="184"/>
      <c r="Y7" s="184"/>
      <c r="Z7" s="184"/>
    </row>
    <row r="8" spans="1:36" s="72" customFormat="1" ht="15.75" customHeight="1" x14ac:dyDescent="0.2">
      <c r="A8" s="176"/>
      <c r="B8" s="388" t="s">
        <v>737</v>
      </c>
      <c r="C8" s="286" t="s">
        <v>268</v>
      </c>
      <c r="D8" s="286" t="s">
        <v>269</v>
      </c>
      <c r="E8" s="199"/>
      <c r="F8" s="177"/>
      <c r="G8" s="199"/>
      <c r="H8" s="177"/>
      <c r="I8" s="177"/>
      <c r="J8" s="183"/>
      <c r="K8" s="177"/>
      <c r="L8" s="177"/>
      <c r="M8" s="177"/>
      <c r="N8" s="292"/>
      <c r="O8" s="292"/>
      <c r="P8" s="177"/>
      <c r="Q8" s="241"/>
      <c r="R8" s="241"/>
      <c r="S8" s="177"/>
      <c r="T8" s="177"/>
      <c r="U8" s="177"/>
      <c r="V8" s="177"/>
      <c r="W8" s="197"/>
      <c r="X8" s="197"/>
      <c r="Y8" s="197"/>
      <c r="Z8" s="197"/>
    </row>
    <row r="9" spans="1:36" ht="18.75" customHeight="1" x14ac:dyDescent="0.2">
      <c r="A9" s="17" t="s">
        <v>321</v>
      </c>
      <c r="B9" s="110"/>
      <c r="C9" s="110"/>
      <c r="D9" s="110"/>
      <c r="E9" s="110"/>
      <c r="F9" s="110"/>
      <c r="G9" s="110"/>
      <c r="H9" s="110"/>
      <c r="I9" s="187"/>
      <c r="J9" s="187"/>
      <c r="K9" s="182"/>
      <c r="L9" s="182"/>
      <c r="M9" s="182"/>
      <c r="N9" s="182"/>
      <c r="O9" s="182"/>
      <c r="P9" s="182"/>
      <c r="Q9" s="110"/>
      <c r="R9" s="110"/>
      <c r="S9" s="110"/>
      <c r="T9" s="110"/>
      <c r="U9" s="110"/>
      <c r="V9" s="110"/>
      <c r="W9" s="110"/>
    </row>
    <row r="10" spans="1:36" ht="12.75" x14ac:dyDescent="0.2">
      <c r="A10" s="110" t="s">
        <v>322</v>
      </c>
      <c r="B10" s="110">
        <v>73</v>
      </c>
      <c r="C10" s="110">
        <v>0</v>
      </c>
      <c r="D10" s="110">
        <v>73</v>
      </c>
      <c r="E10" s="110">
        <v>0</v>
      </c>
      <c r="F10" s="110">
        <v>0</v>
      </c>
      <c r="G10" s="110">
        <v>0</v>
      </c>
      <c r="H10" s="110">
        <v>73</v>
      </c>
      <c r="I10" s="110">
        <v>0</v>
      </c>
      <c r="J10" s="110"/>
      <c r="K10" s="155">
        <v>82608</v>
      </c>
      <c r="L10" s="155">
        <v>94847</v>
      </c>
      <c r="M10" s="155"/>
      <c r="N10" s="312">
        <v>1.2260094100888399</v>
      </c>
      <c r="O10" s="312">
        <v>0.17713484389991899</v>
      </c>
      <c r="P10" s="312">
        <v>1.0143915156480099</v>
      </c>
      <c r="Q10" s="312">
        <v>1.0119173642107999</v>
      </c>
      <c r="R10" s="312">
        <v>1.0164360514651201</v>
      </c>
      <c r="S10" s="312">
        <v>1.0063238087154001</v>
      </c>
      <c r="T10" s="313"/>
      <c r="U10" s="314">
        <v>90331</v>
      </c>
      <c r="V10" s="314">
        <v>91631</v>
      </c>
      <c r="W10" s="314">
        <v>92723</v>
      </c>
      <c r="X10" s="314">
        <v>94247</v>
      </c>
      <c r="Y10" s="314">
        <v>94843</v>
      </c>
      <c r="Z10" s="314">
        <v>95011</v>
      </c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1:36" ht="12.75" x14ac:dyDescent="0.2">
      <c r="A11" s="110" t="s">
        <v>323</v>
      </c>
      <c r="B11" s="110">
        <v>73</v>
      </c>
      <c r="C11" s="110">
        <v>0</v>
      </c>
      <c r="D11" s="110">
        <v>73</v>
      </c>
      <c r="E11" s="110">
        <v>0</v>
      </c>
      <c r="F11" s="110">
        <v>0</v>
      </c>
      <c r="G11" s="110">
        <v>0</v>
      </c>
      <c r="H11" s="110">
        <v>73</v>
      </c>
      <c r="I11" s="110">
        <v>0</v>
      </c>
      <c r="J11" s="110"/>
      <c r="K11" s="155">
        <v>31330</v>
      </c>
      <c r="L11" s="155">
        <v>32712</v>
      </c>
      <c r="M11" s="155"/>
      <c r="N11" s="312">
        <v>3.06049060021518E-3</v>
      </c>
      <c r="O11" s="312">
        <v>0.388652569085289</v>
      </c>
      <c r="P11" s="312">
        <v>1.00664156949163</v>
      </c>
      <c r="Q11" s="312">
        <v>1.00939495287321</v>
      </c>
      <c r="R11" s="312">
        <v>0.99054188379168095</v>
      </c>
      <c r="S11" s="312">
        <v>0.99367492777862199</v>
      </c>
      <c r="T11" s="313"/>
      <c r="U11" s="314">
        <v>32673</v>
      </c>
      <c r="V11" s="314">
        <v>32890</v>
      </c>
      <c r="W11" s="314">
        <v>33199</v>
      </c>
      <c r="X11" s="314">
        <v>32885</v>
      </c>
      <c r="Y11" s="314">
        <v>32677</v>
      </c>
      <c r="Z11" s="314">
        <v>32804</v>
      </c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1:36" ht="12.75" x14ac:dyDescent="0.2">
      <c r="A12" s="110" t="s">
        <v>324</v>
      </c>
      <c r="B12" s="110">
        <v>73</v>
      </c>
      <c r="C12" s="110">
        <v>0</v>
      </c>
      <c r="D12" s="110">
        <v>73</v>
      </c>
      <c r="E12" s="110">
        <v>0</v>
      </c>
      <c r="F12" s="110">
        <v>0</v>
      </c>
      <c r="G12" s="110">
        <v>0</v>
      </c>
      <c r="H12" s="110">
        <v>73</v>
      </c>
      <c r="I12" s="110">
        <v>0</v>
      </c>
      <c r="J12" s="110"/>
      <c r="K12" s="155">
        <v>25410</v>
      </c>
      <c r="L12" s="155">
        <v>28879</v>
      </c>
      <c r="M12" s="155"/>
      <c r="N12" s="312">
        <v>1.4146820669317801</v>
      </c>
      <c r="O12" s="312">
        <v>0.68604691452132605</v>
      </c>
      <c r="P12" s="312">
        <v>1.01495381908811</v>
      </c>
      <c r="Q12" s="312">
        <v>1.0195002166690701</v>
      </c>
      <c r="R12" s="312">
        <v>1.01282232927175</v>
      </c>
      <c r="S12" s="312">
        <v>1.0093376232776099</v>
      </c>
      <c r="T12" s="313"/>
      <c r="U12" s="314">
        <v>27284</v>
      </c>
      <c r="V12" s="314">
        <v>27692</v>
      </c>
      <c r="W12" s="314">
        <v>28232</v>
      </c>
      <c r="X12" s="314">
        <v>28594</v>
      </c>
      <c r="Y12" s="314">
        <v>28861</v>
      </c>
      <c r="Z12" s="314">
        <v>29059</v>
      </c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1:36" ht="12.75" x14ac:dyDescent="0.2">
      <c r="A13" s="110" t="s">
        <v>325</v>
      </c>
      <c r="B13" s="110">
        <v>625</v>
      </c>
      <c r="C13" s="110">
        <v>552</v>
      </c>
      <c r="D13" s="110">
        <v>73</v>
      </c>
      <c r="E13" s="110">
        <v>0</v>
      </c>
      <c r="F13" s="110">
        <v>551.69588002988598</v>
      </c>
      <c r="G13" s="110">
        <v>0</v>
      </c>
      <c r="H13" s="110">
        <v>73</v>
      </c>
      <c r="I13" s="110">
        <v>0</v>
      </c>
      <c r="J13" s="110"/>
      <c r="K13" s="155">
        <v>77054</v>
      </c>
      <c r="L13" s="155">
        <v>93690</v>
      </c>
      <c r="M13" s="155"/>
      <c r="N13" s="312">
        <v>2.2676409697971902</v>
      </c>
      <c r="O13" s="312">
        <v>2.1966370354503599</v>
      </c>
      <c r="P13" s="312">
        <v>1.02495313964386</v>
      </c>
      <c r="Q13" s="312">
        <v>1.0250771516744801</v>
      </c>
      <c r="R13" s="312">
        <v>1.0202488738236499</v>
      </c>
      <c r="S13" s="312">
        <v>1.0204371584699501</v>
      </c>
      <c r="T13" s="313"/>
      <c r="U13" s="314">
        <v>85360</v>
      </c>
      <c r="V13" s="314">
        <v>87490</v>
      </c>
      <c r="W13" s="314">
        <v>89684</v>
      </c>
      <c r="X13" s="314">
        <v>91500</v>
      </c>
      <c r="Y13" s="314">
        <v>93370</v>
      </c>
      <c r="Z13" s="314">
        <v>95421</v>
      </c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1:36" ht="12.75" x14ac:dyDescent="0.2">
      <c r="A14" s="110" t="s">
        <v>326</v>
      </c>
      <c r="B14" s="110">
        <v>73</v>
      </c>
      <c r="C14" s="110">
        <v>0</v>
      </c>
      <c r="D14" s="110">
        <v>73</v>
      </c>
      <c r="E14" s="110">
        <v>0</v>
      </c>
      <c r="F14" s="110">
        <v>0</v>
      </c>
      <c r="G14" s="110">
        <v>0</v>
      </c>
      <c r="H14" s="110">
        <v>73</v>
      </c>
      <c r="I14" s="110">
        <v>0</v>
      </c>
      <c r="J14" s="110"/>
      <c r="K14" s="155">
        <v>97453</v>
      </c>
      <c r="L14" s="155">
        <v>113234</v>
      </c>
      <c r="M14" s="155"/>
      <c r="N14" s="312">
        <v>1.3414034952093301</v>
      </c>
      <c r="O14" s="312">
        <v>0.69700588209278702</v>
      </c>
      <c r="P14" s="312">
        <v>1.0217936876673499</v>
      </c>
      <c r="Q14" s="312">
        <v>1.01727491029282</v>
      </c>
      <c r="R14" s="312">
        <v>1.01256563299376</v>
      </c>
      <c r="S14" s="312">
        <v>1.0021273766786301</v>
      </c>
      <c r="T14" s="313"/>
      <c r="U14" s="314">
        <v>107187</v>
      </c>
      <c r="V14" s="314">
        <v>109523</v>
      </c>
      <c r="W14" s="314">
        <v>111415</v>
      </c>
      <c r="X14" s="314">
        <v>112815</v>
      </c>
      <c r="Y14" s="314">
        <v>113055</v>
      </c>
      <c r="Z14" s="314">
        <v>113843</v>
      </c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1:36" ht="12.75" x14ac:dyDescent="0.2">
      <c r="A15" s="110" t="s">
        <v>327</v>
      </c>
      <c r="B15" s="110">
        <v>648</v>
      </c>
      <c r="C15" s="110">
        <v>575</v>
      </c>
      <c r="D15" s="110">
        <v>73</v>
      </c>
      <c r="E15" s="110">
        <v>0</v>
      </c>
      <c r="F15" s="110">
        <v>574.76862219159898</v>
      </c>
      <c r="G15" s="110">
        <v>0</v>
      </c>
      <c r="H15" s="110">
        <v>73</v>
      </c>
      <c r="I15" s="110">
        <v>0</v>
      </c>
      <c r="J15" s="110"/>
      <c r="K15" s="155">
        <v>66211</v>
      </c>
      <c r="L15" s="155">
        <v>81274</v>
      </c>
      <c r="M15" s="155"/>
      <c r="N15" s="312">
        <v>2.2532469350187401</v>
      </c>
      <c r="O15" s="312">
        <v>2.22992817829553</v>
      </c>
      <c r="P15" s="312">
        <v>1.0260509416653201</v>
      </c>
      <c r="Q15" s="312">
        <v>1.0264939846164001</v>
      </c>
      <c r="R15" s="312">
        <v>1.02353016523633</v>
      </c>
      <c r="S15" s="312">
        <v>1.01410389577884</v>
      </c>
      <c r="T15" s="313"/>
      <c r="U15" s="314">
        <v>74124</v>
      </c>
      <c r="V15" s="314">
        <v>76055</v>
      </c>
      <c r="W15" s="314">
        <v>78070</v>
      </c>
      <c r="X15" s="314">
        <v>79907</v>
      </c>
      <c r="Y15" s="314">
        <v>81034</v>
      </c>
      <c r="Z15" s="314">
        <v>82841</v>
      </c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</row>
    <row r="16" spans="1:36" ht="12.75" x14ac:dyDescent="0.2">
      <c r="A16" s="110" t="s">
        <v>328</v>
      </c>
      <c r="B16" s="110">
        <v>73</v>
      </c>
      <c r="C16" s="110">
        <v>0</v>
      </c>
      <c r="D16" s="110">
        <v>73</v>
      </c>
      <c r="E16" s="110">
        <v>0</v>
      </c>
      <c r="F16" s="110">
        <v>0</v>
      </c>
      <c r="G16" s="110">
        <v>0</v>
      </c>
      <c r="H16" s="110">
        <v>73</v>
      </c>
      <c r="I16" s="110">
        <v>0</v>
      </c>
      <c r="J16" s="110"/>
      <c r="K16" s="155">
        <v>44017</v>
      </c>
      <c r="L16" s="155">
        <v>48005</v>
      </c>
      <c r="M16" s="155"/>
      <c r="N16" s="312">
        <v>0.61694610416751494</v>
      </c>
      <c r="O16" s="312">
        <v>0.108285958226609</v>
      </c>
      <c r="P16" s="312">
        <v>1.00548512400222</v>
      </c>
      <c r="Q16" s="312">
        <v>1.01426418458534</v>
      </c>
      <c r="R16" s="312">
        <v>1.0071155013289199</v>
      </c>
      <c r="S16" s="312">
        <v>0.99788043139455196</v>
      </c>
      <c r="T16" s="313"/>
      <c r="U16" s="314">
        <v>46854</v>
      </c>
      <c r="V16" s="314">
        <v>47111</v>
      </c>
      <c r="W16" s="314">
        <v>47783</v>
      </c>
      <c r="X16" s="314">
        <v>48123</v>
      </c>
      <c r="Y16" s="314">
        <v>48021</v>
      </c>
      <c r="Z16" s="314">
        <v>48073</v>
      </c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</row>
    <row r="17" spans="1:36" ht="12.75" x14ac:dyDescent="0.2">
      <c r="A17" s="110" t="s">
        <v>329</v>
      </c>
      <c r="B17" s="110">
        <v>302</v>
      </c>
      <c r="C17" s="110">
        <v>229</v>
      </c>
      <c r="D17" s="110">
        <v>73</v>
      </c>
      <c r="E17" s="110">
        <v>0</v>
      </c>
      <c r="F17" s="110">
        <v>229.360593399371</v>
      </c>
      <c r="G17" s="110">
        <v>0</v>
      </c>
      <c r="H17" s="110">
        <v>73</v>
      </c>
      <c r="I17" s="110">
        <v>0</v>
      </c>
      <c r="J17" s="110"/>
      <c r="K17" s="155">
        <v>90108</v>
      </c>
      <c r="L17" s="155">
        <v>106505</v>
      </c>
      <c r="M17" s="155"/>
      <c r="N17" s="312">
        <v>1.74750178288763</v>
      </c>
      <c r="O17" s="312">
        <v>1.65019921069239</v>
      </c>
      <c r="P17" s="312">
        <v>1.01983626250492</v>
      </c>
      <c r="Q17" s="312">
        <v>1.0222516975828</v>
      </c>
      <c r="R17" s="312">
        <v>1.0185041733640601</v>
      </c>
      <c r="S17" s="312">
        <v>1.00935494604744</v>
      </c>
      <c r="T17" s="313"/>
      <c r="U17" s="314">
        <v>99061</v>
      </c>
      <c r="V17" s="314">
        <v>101026</v>
      </c>
      <c r="W17" s="314">
        <v>103274</v>
      </c>
      <c r="X17" s="314">
        <v>105185</v>
      </c>
      <c r="Y17" s="314">
        <v>106169</v>
      </c>
      <c r="Z17" s="314">
        <v>107921</v>
      </c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</row>
    <row r="18" spans="1:36" ht="12.75" x14ac:dyDescent="0.2">
      <c r="A18" s="110" t="s">
        <v>330</v>
      </c>
      <c r="B18" s="110">
        <v>343</v>
      </c>
      <c r="C18" s="110">
        <v>270</v>
      </c>
      <c r="D18" s="110">
        <v>73</v>
      </c>
      <c r="E18" s="110">
        <v>0</v>
      </c>
      <c r="F18" s="110">
        <v>269.70714431548703</v>
      </c>
      <c r="G18" s="110">
        <v>0</v>
      </c>
      <c r="H18" s="110">
        <v>73</v>
      </c>
      <c r="I18" s="110">
        <v>0</v>
      </c>
      <c r="J18" s="110"/>
      <c r="K18" s="155">
        <v>56080</v>
      </c>
      <c r="L18" s="155">
        <v>63673</v>
      </c>
      <c r="M18" s="155"/>
      <c r="N18" s="312">
        <v>1.72574766012463</v>
      </c>
      <c r="O18" s="312">
        <v>1.6888063460085601</v>
      </c>
      <c r="P18" s="312">
        <v>1.0225001264052</v>
      </c>
      <c r="Q18" s="312">
        <v>1.01427441155139</v>
      </c>
      <c r="R18" s="312">
        <v>1.0145610556765401</v>
      </c>
      <c r="S18" s="312">
        <v>1.0177158417427501</v>
      </c>
      <c r="T18" s="313"/>
      <c r="U18" s="314">
        <v>59333</v>
      </c>
      <c r="V18" s="314">
        <v>60668</v>
      </c>
      <c r="W18" s="314">
        <v>61534</v>
      </c>
      <c r="X18" s="314">
        <v>62430</v>
      </c>
      <c r="Y18" s="314">
        <v>63536</v>
      </c>
      <c r="Z18" s="314">
        <v>64609</v>
      </c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</row>
    <row r="19" spans="1:36" ht="12.75" x14ac:dyDescent="0.2">
      <c r="A19" s="110" t="s">
        <v>331</v>
      </c>
      <c r="B19" s="110">
        <v>518</v>
      </c>
      <c r="C19" s="110">
        <v>445</v>
      </c>
      <c r="D19" s="110">
        <v>73</v>
      </c>
      <c r="E19" s="110">
        <v>0</v>
      </c>
      <c r="F19" s="110">
        <v>444.82124398502901</v>
      </c>
      <c r="G19" s="110">
        <v>0</v>
      </c>
      <c r="H19" s="110">
        <v>73</v>
      </c>
      <c r="I19" s="110">
        <v>0</v>
      </c>
      <c r="J19" s="110"/>
      <c r="K19" s="155">
        <v>9331</v>
      </c>
      <c r="L19" s="155">
        <v>11222</v>
      </c>
      <c r="M19" s="155"/>
      <c r="N19" s="312">
        <v>1.9404736327454299</v>
      </c>
      <c r="O19" s="312">
        <v>1.99696888651155</v>
      </c>
      <c r="P19" s="312">
        <v>1.0212765957446801</v>
      </c>
      <c r="Q19" s="312">
        <v>1.02441553544495</v>
      </c>
      <c r="R19" s="312">
        <v>1.01315910554891</v>
      </c>
      <c r="S19" s="312">
        <v>1.01880108991826</v>
      </c>
      <c r="T19" s="313"/>
      <c r="U19" s="314">
        <v>10387</v>
      </c>
      <c r="V19" s="314">
        <v>10608</v>
      </c>
      <c r="W19" s="314">
        <v>10867</v>
      </c>
      <c r="X19" s="314">
        <v>11010</v>
      </c>
      <c r="Y19" s="314">
        <v>11217</v>
      </c>
      <c r="Z19" s="314">
        <v>11441</v>
      </c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</row>
    <row r="20" spans="1:36" ht="12.75" x14ac:dyDescent="0.2">
      <c r="A20" s="110" t="s">
        <v>332</v>
      </c>
      <c r="B20" s="110">
        <v>73</v>
      </c>
      <c r="C20" s="110">
        <v>0</v>
      </c>
      <c r="D20" s="110">
        <v>73</v>
      </c>
      <c r="E20" s="110">
        <v>0</v>
      </c>
      <c r="F20" s="110">
        <v>0</v>
      </c>
      <c r="G20" s="110">
        <v>0</v>
      </c>
      <c r="H20" s="110">
        <v>73</v>
      </c>
      <c r="I20" s="110">
        <v>0</v>
      </c>
      <c r="J20" s="110"/>
      <c r="K20" s="155">
        <v>26032</v>
      </c>
      <c r="L20" s="155">
        <v>28811</v>
      </c>
      <c r="M20" s="155"/>
      <c r="N20" s="312">
        <v>0.96156780514453588</v>
      </c>
      <c r="O20" s="312">
        <v>1.75792106725959</v>
      </c>
      <c r="P20" s="312">
        <v>1.0124535248890001</v>
      </c>
      <c r="Q20" s="312">
        <v>1.0062749572162</v>
      </c>
      <c r="R20" s="312">
        <v>1.0124716553288</v>
      </c>
      <c r="S20" s="312">
        <v>1.00727883538634</v>
      </c>
      <c r="T20" s="313"/>
      <c r="U20" s="314">
        <v>27703</v>
      </c>
      <c r="V20" s="314">
        <v>28048</v>
      </c>
      <c r="W20" s="314">
        <v>28224</v>
      </c>
      <c r="X20" s="314">
        <v>28576</v>
      </c>
      <c r="Y20" s="314">
        <v>28784</v>
      </c>
      <c r="Z20" s="314">
        <v>29290</v>
      </c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</row>
    <row r="21" spans="1:36" ht="12.75" x14ac:dyDescent="0.2">
      <c r="A21" s="110" t="s">
        <v>333</v>
      </c>
      <c r="B21" s="110">
        <v>73</v>
      </c>
      <c r="C21" s="110">
        <v>0</v>
      </c>
      <c r="D21" s="110">
        <v>73</v>
      </c>
      <c r="E21" s="110">
        <v>0</v>
      </c>
      <c r="F21" s="110">
        <v>0</v>
      </c>
      <c r="G21" s="110">
        <v>0</v>
      </c>
      <c r="H21" s="110">
        <v>73</v>
      </c>
      <c r="I21" s="110">
        <v>0</v>
      </c>
      <c r="J21" s="110"/>
      <c r="K21" s="155">
        <v>15391</v>
      </c>
      <c r="L21" s="155">
        <v>16959</v>
      </c>
      <c r="M21" s="155"/>
      <c r="N21" s="312">
        <v>0.37223991080677099</v>
      </c>
      <c r="O21" s="312">
        <v>1.65886604656674</v>
      </c>
      <c r="P21" s="312">
        <v>1.0021046301864101</v>
      </c>
      <c r="Q21" s="312">
        <v>1.0067806780678099</v>
      </c>
      <c r="R21" s="312">
        <v>0.99922517582548598</v>
      </c>
      <c r="S21" s="312">
        <v>1.0067998807038501</v>
      </c>
      <c r="T21" s="313"/>
      <c r="U21" s="314">
        <v>16630</v>
      </c>
      <c r="V21" s="314">
        <v>16665</v>
      </c>
      <c r="W21" s="314">
        <v>16778</v>
      </c>
      <c r="X21" s="314">
        <v>16765</v>
      </c>
      <c r="Y21" s="314">
        <v>16879</v>
      </c>
      <c r="Z21" s="314">
        <v>17159</v>
      </c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</row>
    <row r="22" spans="1:36" ht="12.75" x14ac:dyDescent="0.2">
      <c r="A22" s="110" t="s">
        <v>334</v>
      </c>
      <c r="B22" s="110">
        <v>338</v>
      </c>
      <c r="C22" s="110">
        <v>265</v>
      </c>
      <c r="D22" s="110">
        <v>73</v>
      </c>
      <c r="E22" s="110">
        <v>0</v>
      </c>
      <c r="F22" s="110">
        <v>265.20526071421398</v>
      </c>
      <c r="G22" s="110">
        <v>0</v>
      </c>
      <c r="H22" s="110">
        <v>73</v>
      </c>
      <c r="I22" s="110">
        <v>0</v>
      </c>
      <c r="J22" s="110"/>
      <c r="K22" s="155">
        <v>39990</v>
      </c>
      <c r="L22" s="155">
        <v>49537</v>
      </c>
      <c r="M22" s="155"/>
      <c r="N22" s="312">
        <v>1.7212822171826798</v>
      </c>
      <c r="O22" s="312">
        <v>1.6709537601523099</v>
      </c>
      <c r="P22" s="312">
        <v>1.01880082402689</v>
      </c>
      <c r="Q22" s="312">
        <v>1.0200289472563999</v>
      </c>
      <c r="R22" s="312">
        <v>1.0178828537445499</v>
      </c>
      <c r="S22" s="312">
        <v>1.0121566215662201</v>
      </c>
      <c r="T22" s="313"/>
      <c r="U22" s="314">
        <v>46115</v>
      </c>
      <c r="V22" s="314">
        <v>46982</v>
      </c>
      <c r="W22" s="314">
        <v>47923</v>
      </c>
      <c r="X22" s="314">
        <v>48780</v>
      </c>
      <c r="Y22" s="314">
        <v>49373</v>
      </c>
      <c r="Z22" s="314">
        <v>50198</v>
      </c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</row>
    <row r="23" spans="1:36" ht="12.75" x14ac:dyDescent="0.2">
      <c r="A23" s="110" t="s">
        <v>335</v>
      </c>
      <c r="B23" s="110">
        <v>73</v>
      </c>
      <c r="C23" s="110">
        <v>0</v>
      </c>
      <c r="D23" s="110">
        <v>73</v>
      </c>
      <c r="E23" s="110">
        <v>0</v>
      </c>
      <c r="F23" s="110">
        <v>0</v>
      </c>
      <c r="G23" s="110">
        <v>0</v>
      </c>
      <c r="H23" s="110">
        <v>73</v>
      </c>
      <c r="I23" s="110">
        <v>0</v>
      </c>
      <c r="J23" s="110"/>
      <c r="K23" s="155">
        <v>64630</v>
      </c>
      <c r="L23" s="155">
        <v>73990</v>
      </c>
      <c r="M23" s="155"/>
      <c r="N23" s="312">
        <v>1.0621253455403501</v>
      </c>
      <c r="O23" s="312">
        <v>1.1426948666630601</v>
      </c>
      <c r="P23" s="312">
        <v>1.0105941767294899</v>
      </c>
      <c r="Q23" s="312">
        <v>1.01090188305253</v>
      </c>
      <c r="R23" s="312">
        <v>1.01746755040044</v>
      </c>
      <c r="S23" s="312">
        <v>1.0035692474723501</v>
      </c>
      <c r="T23" s="313"/>
      <c r="U23" s="314">
        <v>70888</v>
      </c>
      <c r="V23" s="314">
        <v>71639</v>
      </c>
      <c r="W23" s="314">
        <v>72420</v>
      </c>
      <c r="X23" s="314">
        <v>73685</v>
      </c>
      <c r="Y23" s="314">
        <v>73948</v>
      </c>
      <c r="Z23" s="314">
        <v>74793</v>
      </c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</row>
    <row r="24" spans="1:36" ht="12.75" x14ac:dyDescent="0.2">
      <c r="A24" s="110" t="s">
        <v>336</v>
      </c>
      <c r="B24" s="110">
        <v>73</v>
      </c>
      <c r="C24" s="110">
        <v>0</v>
      </c>
      <c r="D24" s="110">
        <v>73</v>
      </c>
      <c r="E24" s="110">
        <v>0</v>
      </c>
      <c r="F24" s="110">
        <v>0</v>
      </c>
      <c r="G24" s="110">
        <v>0</v>
      </c>
      <c r="H24" s="110">
        <v>73</v>
      </c>
      <c r="I24" s="110">
        <v>0</v>
      </c>
      <c r="J24" s="110"/>
      <c r="K24" s="155">
        <v>68144</v>
      </c>
      <c r="L24" s="155">
        <v>83162</v>
      </c>
      <c r="M24" s="155"/>
      <c r="N24" s="312">
        <v>1.6282375186323899</v>
      </c>
      <c r="O24" s="312">
        <v>1.1897758515121299</v>
      </c>
      <c r="P24" s="312">
        <v>1.0224379498475999</v>
      </c>
      <c r="Q24" s="312">
        <v>1.01731092015933</v>
      </c>
      <c r="R24" s="312">
        <v>1.01558806146572</v>
      </c>
      <c r="S24" s="312">
        <v>1.00983244829175</v>
      </c>
      <c r="T24" s="313"/>
      <c r="U24" s="314">
        <v>78082</v>
      </c>
      <c r="V24" s="314">
        <v>79834</v>
      </c>
      <c r="W24" s="314">
        <v>81216</v>
      </c>
      <c r="X24" s="314">
        <v>82482</v>
      </c>
      <c r="Y24" s="314">
        <v>83293</v>
      </c>
      <c r="Z24" s="314">
        <v>84284</v>
      </c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</row>
    <row r="25" spans="1:36" ht="12.75" x14ac:dyDescent="0.2">
      <c r="A25" s="110" t="s">
        <v>321</v>
      </c>
      <c r="B25" s="110">
        <v>73</v>
      </c>
      <c r="C25" s="110">
        <v>0</v>
      </c>
      <c r="D25" s="110">
        <v>73</v>
      </c>
      <c r="E25" s="110">
        <v>0</v>
      </c>
      <c r="F25" s="110">
        <v>0</v>
      </c>
      <c r="G25" s="110">
        <v>0</v>
      </c>
      <c r="H25" s="110">
        <v>73</v>
      </c>
      <c r="I25" s="110">
        <v>0</v>
      </c>
      <c r="J25" s="110"/>
      <c r="K25" s="155">
        <v>847073</v>
      </c>
      <c r="L25" s="155">
        <v>975551</v>
      </c>
      <c r="M25" s="155"/>
      <c r="N25" s="312">
        <v>1.1348771649461802</v>
      </c>
      <c r="O25" s="312">
        <v>0.141670732667839</v>
      </c>
      <c r="P25" s="312">
        <v>1.0157233343784899</v>
      </c>
      <c r="Q25" s="312">
        <v>1.01311153815358</v>
      </c>
      <c r="R25" s="312">
        <v>1.0130364836435599</v>
      </c>
      <c r="S25" s="312">
        <v>1.0035662042098501</v>
      </c>
      <c r="T25" s="313"/>
      <c r="U25" s="314">
        <v>934471</v>
      </c>
      <c r="V25" s="314">
        <v>949164</v>
      </c>
      <c r="W25" s="314">
        <v>961609</v>
      </c>
      <c r="X25" s="314">
        <v>974145</v>
      </c>
      <c r="Y25" s="314">
        <v>977619</v>
      </c>
      <c r="Z25" s="314">
        <v>979004</v>
      </c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6" spans="1:36" ht="12.75" x14ac:dyDescent="0.2">
      <c r="A26" s="110" t="s">
        <v>337</v>
      </c>
      <c r="B26" s="110">
        <v>162</v>
      </c>
      <c r="C26" s="110">
        <v>89</v>
      </c>
      <c r="D26" s="110">
        <v>73</v>
      </c>
      <c r="E26" s="110">
        <v>0</v>
      </c>
      <c r="F26" s="110">
        <v>89.136891346754794</v>
      </c>
      <c r="G26" s="110">
        <v>0</v>
      </c>
      <c r="H26" s="110">
        <v>73</v>
      </c>
      <c r="I26" s="110">
        <v>0</v>
      </c>
      <c r="J26" s="110"/>
      <c r="K26" s="155">
        <v>38633</v>
      </c>
      <c r="L26" s="155">
        <v>52801</v>
      </c>
      <c r="M26" s="155"/>
      <c r="N26" s="312">
        <v>2.6318422345188899</v>
      </c>
      <c r="O26" s="312">
        <v>1.4031556762299</v>
      </c>
      <c r="P26" s="312">
        <v>1.0344645979481299</v>
      </c>
      <c r="Q26" s="312">
        <v>1.0253334690968301</v>
      </c>
      <c r="R26" s="312">
        <v>1.03473753202646</v>
      </c>
      <c r="S26" s="312">
        <v>1.0109217244424</v>
      </c>
      <c r="T26" s="313"/>
      <c r="U26" s="314">
        <v>47469</v>
      </c>
      <c r="V26" s="314">
        <v>49105</v>
      </c>
      <c r="W26" s="314">
        <v>50349</v>
      </c>
      <c r="X26" s="314">
        <v>52098</v>
      </c>
      <c r="Y26" s="314">
        <v>52667</v>
      </c>
      <c r="Z26" s="314">
        <v>53406</v>
      </c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</row>
    <row r="27" spans="1:36" ht="12.75" x14ac:dyDescent="0.2">
      <c r="A27" s="110" t="s">
        <v>338</v>
      </c>
      <c r="B27" s="110">
        <v>73</v>
      </c>
      <c r="C27" s="110">
        <v>0</v>
      </c>
      <c r="D27" s="110">
        <v>73</v>
      </c>
      <c r="E27" s="110">
        <v>0</v>
      </c>
      <c r="F27" s="110">
        <v>0</v>
      </c>
      <c r="G27" s="110">
        <v>0</v>
      </c>
      <c r="H27" s="110">
        <v>73</v>
      </c>
      <c r="I27" s="110">
        <v>0</v>
      </c>
      <c r="J27" s="110"/>
      <c r="K27" s="155">
        <v>86246</v>
      </c>
      <c r="L27" s="155">
        <v>100111</v>
      </c>
      <c r="M27" s="155"/>
      <c r="N27" s="312">
        <v>1.4588888419636599</v>
      </c>
      <c r="O27" s="312">
        <v>1.00495980160794</v>
      </c>
      <c r="P27" s="312">
        <v>1.0154596026490099</v>
      </c>
      <c r="Q27" s="312">
        <v>1.01314773462445</v>
      </c>
      <c r="R27" s="312">
        <v>1.0182812532185299</v>
      </c>
      <c r="S27" s="312">
        <v>1.0114798369559701</v>
      </c>
      <c r="T27" s="313"/>
      <c r="U27" s="314">
        <v>94375</v>
      </c>
      <c r="V27" s="314">
        <v>95834</v>
      </c>
      <c r="W27" s="314">
        <v>97094</v>
      </c>
      <c r="X27" s="314">
        <v>98869</v>
      </c>
      <c r="Y27" s="314">
        <v>100004</v>
      </c>
      <c r="Z27" s="314">
        <v>101009</v>
      </c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</row>
    <row r="28" spans="1:36" ht="12.75" x14ac:dyDescent="0.2">
      <c r="A28" s="110" t="s">
        <v>339</v>
      </c>
      <c r="B28" s="110">
        <v>73</v>
      </c>
      <c r="C28" s="110">
        <v>0</v>
      </c>
      <c r="D28" s="110">
        <v>73</v>
      </c>
      <c r="E28" s="110">
        <v>0</v>
      </c>
      <c r="F28" s="110">
        <v>0</v>
      </c>
      <c r="G28" s="110">
        <v>0</v>
      </c>
      <c r="H28" s="110">
        <v>73</v>
      </c>
      <c r="I28" s="110">
        <v>0</v>
      </c>
      <c r="J28" s="110"/>
      <c r="K28" s="155">
        <v>42947</v>
      </c>
      <c r="L28" s="155">
        <v>48678</v>
      </c>
      <c r="M28" s="155"/>
      <c r="N28" s="312">
        <v>0.82399660499350402</v>
      </c>
      <c r="O28" s="312">
        <v>1.05993249361982</v>
      </c>
      <c r="P28" s="312">
        <v>1.00333907569281</v>
      </c>
      <c r="Q28" s="312">
        <v>1.0164702391046301</v>
      </c>
      <c r="R28" s="312">
        <v>1.0059850270056101</v>
      </c>
      <c r="S28" s="312">
        <v>1.0072139303482599</v>
      </c>
      <c r="T28" s="313"/>
      <c r="U28" s="314">
        <v>47019</v>
      </c>
      <c r="V28" s="314">
        <v>47176</v>
      </c>
      <c r="W28" s="314">
        <v>47953</v>
      </c>
      <c r="X28" s="314">
        <v>48240</v>
      </c>
      <c r="Y28" s="314">
        <v>48588</v>
      </c>
      <c r="Z28" s="314">
        <v>49103</v>
      </c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</row>
    <row r="29" spans="1:36" ht="12.75" x14ac:dyDescent="0.2">
      <c r="A29" s="110" t="s">
        <v>340</v>
      </c>
      <c r="B29" s="110">
        <v>73</v>
      </c>
      <c r="C29" s="110">
        <v>0</v>
      </c>
      <c r="D29" s="110">
        <v>73</v>
      </c>
      <c r="E29" s="110">
        <v>0</v>
      </c>
      <c r="F29" s="110">
        <v>0</v>
      </c>
      <c r="G29" s="110">
        <v>0</v>
      </c>
      <c r="H29" s="110">
        <v>73</v>
      </c>
      <c r="I29" s="110">
        <v>0</v>
      </c>
      <c r="J29" s="110"/>
      <c r="K29" s="155">
        <v>63789</v>
      </c>
      <c r="L29" s="155">
        <v>72755</v>
      </c>
      <c r="M29" s="155"/>
      <c r="N29" s="312">
        <v>1.1962721325752501</v>
      </c>
      <c r="O29" s="312">
        <v>1.4924551162022202</v>
      </c>
      <c r="P29" s="312">
        <v>1.0152617748130199</v>
      </c>
      <c r="Q29" s="312">
        <v>1.0129133186375601</v>
      </c>
      <c r="R29" s="312">
        <v>1.0108111143872101</v>
      </c>
      <c r="S29" s="312">
        <v>1.0088758629311201</v>
      </c>
      <c r="T29" s="313"/>
      <c r="U29" s="314">
        <v>69258</v>
      </c>
      <c r="V29" s="314">
        <v>70315</v>
      </c>
      <c r="W29" s="314">
        <v>71223</v>
      </c>
      <c r="X29" s="314">
        <v>71993</v>
      </c>
      <c r="Y29" s="314">
        <v>72632</v>
      </c>
      <c r="Z29" s="314">
        <v>73716</v>
      </c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</row>
    <row r="30" spans="1:36" ht="12.75" x14ac:dyDescent="0.2">
      <c r="A30" s="110" t="s">
        <v>341</v>
      </c>
      <c r="B30" s="110">
        <v>73</v>
      </c>
      <c r="C30" s="110">
        <v>0</v>
      </c>
      <c r="D30" s="110">
        <v>73</v>
      </c>
      <c r="E30" s="110">
        <v>0</v>
      </c>
      <c r="F30" s="110">
        <v>0</v>
      </c>
      <c r="G30" s="110">
        <v>0</v>
      </c>
      <c r="H30" s="110">
        <v>73</v>
      </c>
      <c r="I30" s="110">
        <v>0</v>
      </c>
      <c r="J30" s="110"/>
      <c r="K30" s="155">
        <v>39289</v>
      </c>
      <c r="L30" s="155">
        <v>47184</v>
      </c>
      <c r="M30" s="155"/>
      <c r="N30" s="312">
        <v>1.9579105375018699</v>
      </c>
      <c r="O30" s="312">
        <v>0.8030681866338939</v>
      </c>
      <c r="P30" s="312">
        <v>1.01879923062832</v>
      </c>
      <c r="Q30" s="312">
        <v>1.01885689883802</v>
      </c>
      <c r="R30" s="312">
        <v>1.0259860584134799</v>
      </c>
      <c r="S30" s="312">
        <v>1.0147065147280201</v>
      </c>
      <c r="T30" s="313"/>
      <c r="U30" s="314">
        <v>43672</v>
      </c>
      <c r="V30" s="314">
        <v>44493</v>
      </c>
      <c r="W30" s="314">
        <v>45332</v>
      </c>
      <c r="X30" s="314">
        <v>46510</v>
      </c>
      <c r="Y30" s="314">
        <v>47194</v>
      </c>
      <c r="Z30" s="314">
        <v>47573</v>
      </c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</row>
    <row r="31" spans="1:36" ht="12.75" x14ac:dyDescent="0.2">
      <c r="A31" s="110" t="s">
        <v>342</v>
      </c>
      <c r="B31" s="110">
        <v>904</v>
      </c>
      <c r="C31" s="110">
        <v>831</v>
      </c>
      <c r="D31" s="110">
        <v>73</v>
      </c>
      <c r="E31" s="110">
        <v>0</v>
      </c>
      <c r="F31" s="110">
        <v>831.10067892035102</v>
      </c>
      <c r="G31" s="110">
        <v>0</v>
      </c>
      <c r="H31" s="110">
        <v>73</v>
      </c>
      <c r="I31" s="110">
        <v>0</v>
      </c>
      <c r="J31" s="110"/>
      <c r="K31" s="155">
        <v>23676</v>
      </c>
      <c r="L31" s="155">
        <v>30195</v>
      </c>
      <c r="M31" s="155"/>
      <c r="N31" s="312">
        <v>3.1311798553480501</v>
      </c>
      <c r="O31" s="312">
        <v>2.6547496428215402</v>
      </c>
      <c r="P31" s="312">
        <v>1.03164818643112</v>
      </c>
      <c r="Q31" s="312">
        <v>1.0428826465551799</v>
      </c>
      <c r="R31" s="312">
        <v>1.02469955282281</v>
      </c>
      <c r="S31" s="312">
        <v>1.0261157137499599</v>
      </c>
      <c r="T31" s="313"/>
      <c r="U31" s="314">
        <v>26605</v>
      </c>
      <c r="V31" s="314">
        <v>27447</v>
      </c>
      <c r="W31" s="314">
        <v>28624</v>
      </c>
      <c r="X31" s="314">
        <v>29331</v>
      </c>
      <c r="Y31" s="314">
        <v>30097</v>
      </c>
      <c r="Z31" s="314">
        <v>30896</v>
      </c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</row>
    <row r="32" spans="1:36" ht="12.75" x14ac:dyDescent="0.2">
      <c r="A32" s="110" t="s">
        <v>343</v>
      </c>
      <c r="B32" s="110">
        <v>73</v>
      </c>
      <c r="C32" s="110">
        <v>0</v>
      </c>
      <c r="D32" s="110">
        <v>73</v>
      </c>
      <c r="E32" s="110">
        <v>0</v>
      </c>
      <c r="F32" s="110">
        <v>0</v>
      </c>
      <c r="G32" s="110">
        <v>0</v>
      </c>
      <c r="H32" s="110">
        <v>73</v>
      </c>
      <c r="I32" s="110">
        <v>0</v>
      </c>
      <c r="J32" s="110"/>
      <c r="K32" s="155">
        <v>30114</v>
      </c>
      <c r="L32" s="155">
        <v>34119</v>
      </c>
      <c r="M32" s="155"/>
      <c r="N32" s="312">
        <v>1.10140392670193</v>
      </c>
      <c r="O32" s="312">
        <v>0.37799982418612799</v>
      </c>
      <c r="P32" s="312">
        <v>1.0146950771491501</v>
      </c>
      <c r="Q32" s="312">
        <v>1.00410330678252</v>
      </c>
      <c r="R32" s="312">
        <v>1.0228365384615401</v>
      </c>
      <c r="S32" s="312">
        <v>1.00255581668625</v>
      </c>
      <c r="T32" s="313"/>
      <c r="U32" s="314">
        <v>32664</v>
      </c>
      <c r="V32" s="314">
        <v>33144</v>
      </c>
      <c r="W32" s="314">
        <v>33280</v>
      </c>
      <c r="X32" s="314">
        <v>34040</v>
      </c>
      <c r="Y32" s="314">
        <v>34127</v>
      </c>
      <c r="Z32" s="314">
        <v>34256</v>
      </c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</row>
    <row r="33" spans="1:36" ht="12.75" x14ac:dyDescent="0.2">
      <c r="A33" s="110" t="s">
        <v>344</v>
      </c>
      <c r="B33" s="110">
        <v>73</v>
      </c>
      <c r="C33" s="110">
        <v>0</v>
      </c>
      <c r="D33" s="110">
        <v>73</v>
      </c>
      <c r="E33" s="110">
        <v>0</v>
      </c>
      <c r="F33" s="110">
        <v>0</v>
      </c>
      <c r="G33" s="110">
        <v>0</v>
      </c>
      <c r="H33" s="110">
        <v>73</v>
      </c>
      <c r="I33" s="110">
        <v>0</v>
      </c>
      <c r="J33" s="110"/>
      <c r="K33" s="155">
        <v>10965</v>
      </c>
      <c r="L33" s="155">
        <v>11886</v>
      </c>
      <c r="M33" s="155"/>
      <c r="N33" s="312">
        <v>0.66131686146118107</v>
      </c>
      <c r="O33" s="312">
        <v>0.77473684210526306</v>
      </c>
      <c r="P33" s="312">
        <v>1.0200587930140099</v>
      </c>
      <c r="Q33" s="312">
        <v>1.0138159010001699</v>
      </c>
      <c r="R33" s="312">
        <v>1.00225733634312</v>
      </c>
      <c r="S33" s="312">
        <v>0.99057390724057404</v>
      </c>
      <c r="T33" s="313"/>
      <c r="U33" s="314">
        <v>11566</v>
      </c>
      <c r="V33" s="314">
        <v>11798</v>
      </c>
      <c r="W33" s="314">
        <v>11961</v>
      </c>
      <c r="X33" s="314">
        <v>11988</v>
      </c>
      <c r="Y33" s="314">
        <v>11875</v>
      </c>
      <c r="Z33" s="314">
        <v>11967</v>
      </c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</row>
    <row r="34" spans="1:36" ht="12.75" x14ac:dyDescent="0.2">
      <c r="A34" s="110" t="s">
        <v>345</v>
      </c>
      <c r="B34" s="110">
        <v>357</v>
      </c>
      <c r="C34" s="110">
        <v>284</v>
      </c>
      <c r="D34" s="110">
        <v>73</v>
      </c>
      <c r="E34" s="110">
        <v>0</v>
      </c>
      <c r="F34" s="110">
        <v>283.843348110433</v>
      </c>
      <c r="G34" s="110">
        <v>0</v>
      </c>
      <c r="H34" s="110">
        <v>73</v>
      </c>
      <c r="I34" s="110">
        <v>0</v>
      </c>
      <c r="J34" s="110"/>
      <c r="K34" s="155">
        <v>38301</v>
      </c>
      <c r="L34" s="155">
        <v>45566</v>
      </c>
      <c r="M34" s="155"/>
      <c r="N34" s="312">
        <v>2.0603580802169401</v>
      </c>
      <c r="O34" s="312">
        <v>1.7205295970744401</v>
      </c>
      <c r="P34" s="312">
        <v>1.0310012668212301</v>
      </c>
      <c r="Q34" s="312">
        <v>1.0249455186164</v>
      </c>
      <c r="R34" s="312">
        <v>1.01624066953178</v>
      </c>
      <c r="S34" s="312">
        <v>1.01034989316239</v>
      </c>
      <c r="T34" s="313"/>
      <c r="U34" s="314">
        <v>41837</v>
      </c>
      <c r="V34" s="314">
        <v>43134</v>
      </c>
      <c r="W34" s="314">
        <v>44210</v>
      </c>
      <c r="X34" s="314">
        <v>44928</v>
      </c>
      <c r="Y34" s="314">
        <v>45393</v>
      </c>
      <c r="Z34" s="314">
        <v>46174</v>
      </c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</row>
    <row r="35" spans="1:36" ht="12.75" x14ac:dyDescent="0.2">
      <c r="A35" s="110" t="s">
        <v>346</v>
      </c>
      <c r="B35" s="110">
        <v>1111</v>
      </c>
      <c r="C35" s="110">
        <v>1038</v>
      </c>
      <c r="D35" s="110">
        <v>73</v>
      </c>
      <c r="E35" s="110">
        <v>0</v>
      </c>
      <c r="F35" s="110">
        <v>1038.42830803533</v>
      </c>
      <c r="G35" s="110">
        <v>0</v>
      </c>
      <c r="H35" s="110">
        <v>73</v>
      </c>
      <c r="I35" s="110">
        <v>0</v>
      </c>
      <c r="J35" s="110"/>
      <c r="K35" s="155">
        <v>39521</v>
      </c>
      <c r="L35" s="155">
        <v>46644</v>
      </c>
      <c r="M35" s="155"/>
      <c r="N35" s="312">
        <v>1.9256804345807701</v>
      </c>
      <c r="O35" s="312">
        <v>3.0546313190941299</v>
      </c>
      <c r="P35" s="312">
        <v>1.0181173690429299</v>
      </c>
      <c r="Q35" s="312">
        <v>1.01633860507452</v>
      </c>
      <c r="R35" s="312">
        <v>1.0170387121330899</v>
      </c>
      <c r="S35" s="312">
        <v>1.02555917576611</v>
      </c>
      <c r="T35" s="313"/>
      <c r="U35" s="314">
        <v>43163</v>
      </c>
      <c r="V35" s="314">
        <v>43945</v>
      </c>
      <c r="W35" s="314">
        <v>44663</v>
      </c>
      <c r="X35" s="314">
        <v>45424</v>
      </c>
      <c r="Y35" s="314">
        <v>46585</v>
      </c>
      <c r="Z35" s="314">
        <v>48008</v>
      </c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</row>
    <row r="36" spans="1:36" ht="14.25" customHeight="1" x14ac:dyDescent="0.2">
      <c r="A36" s="18" t="s">
        <v>347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55"/>
      <c r="L36" s="155"/>
      <c r="M36" s="155"/>
      <c r="N36" s="312"/>
      <c r="O36" s="312"/>
      <c r="P36" s="312"/>
      <c r="Q36" s="312"/>
      <c r="R36" s="312"/>
      <c r="S36" s="312"/>
      <c r="T36" s="313"/>
      <c r="U36" s="314"/>
      <c r="V36" s="314"/>
      <c r="W36" s="314"/>
      <c r="X36" s="314"/>
      <c r="Y36" s="314"/>
      <c r="Z36" s="314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</row>
    <row r="37" spans="1:36" ht="12.75" x14ac:dyDescent="0.2">
      <c r="A37" s="110" t="s">
        <v>348</v>
      </c>
      <c r="B37" s="110">
        <v>732</v>
      </c>
      <c r="C37" s="110">
        <v>739</v>
      </c>
      <c r="D37" s="110">
        <v>-7</v>
      </c>
      <c r="E37" s="110">
        <v>0</v>
      </c>
      <c r="F37" s="110">
        <v>739.377162629758</v>
      </c>
      <c r="G37" s="110">
        <v>0</v>
      </c>
      <c r="H37" s="110">
        <v>-7</v>
      </c>
      <c r="I37" s="110">
        <v>0</v>
      </c>
      <c r="J37" s="110"/>
      <c r="K37" s="155">
        <v>39759</v>
      </c>
      <c r="L37" s="155">
        <v>46240</v>
      </c>
      <c r="M37" s="155"/>
      <c r="N37" s="312">
        <v>1.94417805923446</v>
      </c>
      <c r="O37" s="312">
        <v>2.54677754677755</v>
      </c>
      <c r="P37" s="312">
        <v>1.0215189577339601</v>
      </c>
      <c r="Q37" s="312">
        <v>1.0127538753921199</v>
      </c>
      <c r="R37" s="312">
        <v>1.01896902554827</v>
      </c>
      <c r="S37" s="312">
        <v>1.02456233774879</v>
      </c>
      <c r="T37" s="313"/>
      <c r="U37" s="314">
        <v>42753</v>
      </c>
      <c r="V37" s="314">
        <v>43673</v>
      </c>
      <c r="W37" s="314">
        <v>44230</v>
      </c>
      <c r="X37" s="314">
        <v>45069</v>
      </c>
      <c r="Y37" s="314">
        <v>46176</v>
      </c>
      <c r="Z37" s="314">
        <v>47352</v>
      </c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</row>
    <row r="38" spans="1:36" ht="12.75" x14ac:dyDescent="0.2">
      <c r="A38" s="110" t="s">
        <v>349</v>
      </c>
      <c r="B38" s="110">
        <v>29</v>
      </c>
      <c r="C38" s="110">
        <v>0</v>
      </c>
      <c r="D38" s="110">
        <v>29</v>
      </c>
      <c r="E38" s="110">
        <v>0</v>
      </c>
      <c r="F38" s="110">
        <v>0</v>
      </c>
      <c r="G38" s="110">
        <v>35.64</v>
      </c>
      <c r="H38" s="110">
        <v>-7</v>
      </c>
      <c r="I38" s="110">
        <v>0</v>
      </c>
      <c r="J38" s="110"/>
      <c r="K38" s="155">
        <v>13382</v>
      </c>
      <c r="L38" s="155">
        <v>14101</v>
      </c>
      <c r="M38" s="155"/>
      <c r="N38" s="312">
        <v>0.51372016258304198</v>
      </c>
      <c r="O38" s="312">
        <v>1.5233485193621898</v>
      </c>
      <c r="P38" s="312">
        <v>1.0053767347235301</v>
      </c>
      <c r="Q38" s="312">
        <v>1.00303534003035</v>
      </c>
      <c r="R38" s="312">
        <v>1.0126089775920499</v>
      </c>
      <c r="S38" s="312">
        <v>0.99957307528105899</v>
      </c>
      <c r="T38" s="313"/>
      <c r="U38" s="314">
        <v>13763</v>
      </c>
      <c r="V38" s="314">
        <v>13837</v>
      </c>
      <c r="W38" s="314">
        <v>13879</v>
      </c>
      <c r="X38" s="314">
        <v>14054</v>
      </c>
      <c r="Y38" s="314">
        <v>14048</v>
      </c>
      <c r="Z38" s="314">
        <v>14262</v>
      </c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</row>
    <row r="39" spans="1:36" ht="12.75" x14ac:dyDescent="0.2">
      <c r="A39" s="110" t="s">
        <v>350</v>
      </c>
      <c r="B39" s="110">
        <v>53</v>
      </c>
      <c r="C39" s="110">
        <v>60</v>
      </c>
      <c r="D39" s="110">
        <v>-7</v>
      </c>
      <c r="E39" s="110">
        <v>0</v>
      </c>
      <c r="F39" s="110">
        <v>59.689086697851899</v>
      </c>
      <c r="G39" s="110">
        <v>0</v>
      </c>
      <c r="H39" s="110">
        <v>-7</v>
      </c>
      <c r="I39" s="110">
        <v>0</v>
      </c>
      <c r="J39" s="110"/>
      <c r="K39" s="155">
        <v>19629</v>
      </c>
      <c r="L39" s="155">
        <v>22019</v>
      </c>
      <c r="M39" s="155"/>
      <c r="N39" s="312">
        <v>1.5974180169749501</v>
      </c>
      <c r="O39" s="312">
        <v>1.3113559785083302</v>
      </c>
      <c r="P39" s="312">
        <v>1.0194052297094101</v>
      </c>
      <c r="Q39" s="312">
        <v>1.02032075381906</v>
      </c>
      <c r="R39" s="312">
        <v>1.0205690298507499</v>
      </c>
      <c r="S39" s="312">
        <v>1.0037018417805399</v>
      </c>
      <c r="T39" s="313"/>
      <c r="U39" s="314">
        <v>20613</v>
      </c>
      <c r="V39" s="314">
        <v>21013</v>
      </c>
      <c r="W39" s="314">
        <v>21440</v>
      </c>
      <c r="X39" s="314">
        <v>21881</v>
      </c>
      <c r="Y39" s="314">
        <v>21962</v>
      </c>
      <c r="Z39" s="314">
        <v>22250</v>
      </c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</row>
    <row r="40" spans="1:36" ht="12.75" x14ac:dyDescent="0.2">
      <c r="A40" s="110" t="s">
        <v>351</v>
      </c>
      <c r="B40" s="110">
        <v>1205</v>
      </c>
      <c r="C40" s="110">
        <v>1212</v>
      </c>
      <c r="D40" s="110">
        <v>-7</v>
      </c>
      <c r="E40" s="110">
        <v>0</v>
      </c>
      <c r="F40" s="110">
        <v>1211.8063958965799</v>
      </c>
      <c r="G40" s="110">
        <v>0</v>
      </c>
      <c r="H40" s="110">
        <v>-7</v>
      </c>
      <c r="I40" s="110">
        <v>0</v>
      </c>
      <c r="J40" s="110"/>
      <c r="K40" s="155">
        <v>14724</v>
      </c>
      <c r="L40" s="155">
        <v>19106</v>
      </c>
      <c r="M40" s="155"/>
      <c r="N40" s="312">
        <v>2.55417797865762</v>
      </c>
      <c r="O40" s="312">
        <v>3.3455689564761402</v>
      </c>
      <c r="P40" s="312">
        <v>1.0407772621809701</v>
      </c>
      <c r="Q40" s="312">
        <v>1.0405729253748</v>
      </c>
      <c r="R40" s="312">
        <v>1.0094263831610499</v>
      </c>
      <c r="S40" s="312">
        <v>1.0118321218230999</v>
      </c>
      <c r="T40" s="313"/>
      <c r="U40" s="314">
        <v>17240</v>
      </c>
      <c r="V40" s="314">
        <v>17943</v>
      </c>
      <c r="W40" s="314">
        <v>18671</v>
      </c>
      <c r="X40" s="314">
        <v>18847</v>
      </c>
      <c r="Y40" s="314">
        <v>19070</v>
      </c>
      <c r="Z40" s="314">
        <v>19708</v>
      </c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</row>
    <row r="41" spans="1:36" ht="12.75" x14ac:dyDescent="0.2">
      <c r="A41" s="110" t="s">
        <v>352</v>
      </c>
      <c r="B41" s="110">
        <v>29</v>
      </c>
      <c r="C41" s="110">
        <v>0</v>
      </c>
      <c r="D41" s="110">
        <v>29</v>
      </c>
      <c r="E41" s="110">
        <v>0</v>
      </c>
      <c r="F41" s="110">
        <v>0</v>
      </c>
      <c r="G41" s="110">
        <v>35.64</v>
      </c>
      <c r="H41" s="110">
        <v>-7</v>
      </c>
      <c r="I41" s="110">
        <v>0</v>
      </c>
      <c r="J41" s="110"/>
      <c r="K41" s="155">
        <v>20125</v>
      </c>
      <c r="L41" s="155">
        <v>21327</v>
      </c>
      <c r="M41" s="155"/>
      <c r="N41" s="312">
        <v>0.74936632457540697</v>
      </c>
      <c r="O41" s="312">
        <v>0.51065823377840192</v>
      </c>
      <c r="P41" s="312">
        <v>1.00873678621422</v>
      </c>
      <c r="Q41" s="312">
        <v>1.0115800555076999</v>
      </c>
      <c r="R41" s="312">
        <v>0.999432355723746</v>
      </c>
      <c r="S41" s="312">
        <v>1.0102707307837899</v>
      </c>
      <c r="T41" s="313"/>
      <c r="U41" s="314">
        <v>20717</v>
      </c>
      <c r="V41" s="314">
        <v>20898</v>
      </c>
      <c r="W41" s="314">
        <v>21140</v>
      </c>
      <c r="X41" s="314">
        <v>21128</v>
      </c>
      <c r="Y41" s="314">
        <v>21345</v>
      </c>
      <c r="Z41" s="314">
        <v>21454</v>
      </c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</row>
    <row r="42" spans="1:36" ht="12.75" x14ac:dyDescent="0.2">
      <c r="A42" s="110" t="s">
        <v>347</v>
      </c>
      <c r="B42" s="110">
        <v>132</v>
      </c>
      <c r="C42" s="110">
        <v>139</v>
      </c>
      <c r="D42" s="110">
        <v>-7</v>
      </c>
      <c r="E42" s="110">
        <v>0</v>
      </c>
      <c r="F42" s="110">
        <v>138.65393711057601</v>
      </c>
      <c r="G42" s="110">
        <v>0</v>
      </c>
      <c r="H42" s="110">
        <v>-7</v>
      </c>
      <c r="I42" s="110">
        <v>0</v>
      </c>
      <c r="J42" s="110"/>
      <c r="K42" s="155">
        <v>197787</v>
      </c>
      <c r="L42" s="155">
        <v>233839</v>
      </c>
      <c r="M42" s="155"/>
      <c r="N42" s="312">
        <v>2.2439112541092299</v>
      </c>
      <c r="O42" s="312">
        <v>1.4695501508053601</v>
      </c>
      <c r="P42" s="312">
        <v>1.0252652051746001</v>
      </c>
      <c r="Q42" s="312">
        <v>1.0238217925625299</v>
      </c>
      <c r="R42" s="312">
        <v>1.02626503770282</v>
      </c>
      <c r="S42" s="312">
        <v>1.01444778140407</v>
      </c>
      <c r="T42" s="313"/>
      <c r="U42" s="314">
        <v>213891</v>
      </c>
      <c r="V42" s="314">
        <v>219295</v>
      </c>
      <c r="W42" s="314">
        <v>224519</v>
      </c>
      <c r="X42" s="314">
        <v>230416</v>
      </c>
      <c r="Y42" s="314">
        <v>233745</v>
      </c>
      <c r="Z42" s="314">
        <v>237180</v>
      </c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</row>
    <row r="43" spans="1:36" ht="12.75" x14ac:dyDescent="0.2">
      <c r="A43" s="110" t="s">
        <v>353</v>
      </c>
      <c r="B43" s="110">
        <v>29</v>
      </c>
      <c r="C43" s="110">
        <v>0</v>
      </c>
      <c r="D43" s="110">
        <v>29</v>
      </c>
      <c r="E43" s="110">
        <v>0</v>
      </c>
      <c r="F43" s="110">
        <v>0</v>
      </c>
      <c r="G43" s="110">
        <v>35.64</v>
      </c>
      <c r="H43" s="110">
        <v>-7</v>
      </c>
      <c r="I43" s="110">
        <v>0</v>
      </c>
      <c r="J43" s="110"/>
      <c r="K43" s="155">
        <v>9103</v>
      </c>
      <c r="L43" s="155">
        <v>9511</v>
      </c>
      <c r="M43" s="155"/>
      <c r="N43" s="312">
        <v>0.38720325366881098</v>
      </c>
      <c r="O43" s="312">
        <v>0.90355116621138898</v>
      </c>
      <c r="P43" s="312">
        <v>1.0037345283824199</v>
      </c>
      <c r="Q43" s="312">
        <v>0.99277134049112403</v>
      </c>
      <c r="R43" s="312">
        <v>1.0115644073241199</v>
      </c>
      <c r="S43" s="312">
        <v>1.00751561342225</v>
      </c>
      <c r="T43" s="313"/>
      <c r="U43" s="314">
        <v>9372</v>
      </c>
      <c r="V43" s="314">
        <v>9407</v>
      </c>
      <c r="W43" s="314">
        <v>9339</v>
      </c>
      <c r="X43" s="314">
        <v>9447</v>
      </c>
      <c r="Y43" s="314">
        <v>9518</v>
      </c>
      <c r="Z43" s="314">
        <v>9604</v>
      </c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</row>
    <row r="44" spans="1:36" ht="12.75" x14ac:dyDescent="0.2">
      <c r="A44" s="110" t="s">
        <v>354</v>
      </c>
      <c r="B44" s="110">
        <v>29</v>
      </c>
      <c r="C44" s="110">
        <v>0</v>
      </c>
      <c r="D44" s="110">
        <v>29</v>
      </c>
      <c r="E44" s="110">
        <v>0</v>
      </c>
      <c r="F44" s="110">
        <v>0</v>
      </c>
      <c r="G44" s="110">
        <v>35.64</v>
      </c>
      <c r="H44" s="110">
        <v>-7</v>
      </c>
      <c r="I44" s="110">
        <v>0</v>
      </c>
      <c r="J44" s="110"/>
      <c r="K44" s="155">
        <v>21373</v>
      </c>
      <c r="L44" s="155">
        <v>22251</v>
      </c>
      <c r="M44" s="155"/>
      <c r="N44" s="312">
        <v>0.49798988434310898</v>
      </c>
      <c r="O44" s="312">
        <v>0.59427336574824408</v>
      </c>
      <c r="P44" s="312">
        <v>1.0082204362801399</v>
      </c>
      <c r="Q44" s="312">
        <v>1.00309738544229</v>
      </c>
      <c r="R44" s="312">
        <v>1.00817364453728</v>
      </c>
      <c r="S44" s="312">
        <v>1.0004504098729801</v>
      </c>
      <c r="T44" s="313"/>
      <c r="U44" s="314">
        <v>21775</v>
      </c>
      <c r="V44" s="314">
        <v>21954</v>
      </c>
      <c r="W44" s="314">
        <v>22022</v>
      </c>
      <c r="X44" s="314">
        <v>22202</v>
      </c>
      <c r="Y44" s="314">
        <v>22212</v>
      </c>
      <c r="Z44" s="314">
        <v>22344</v>
      </c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</row>
    <row r="45" spans="1:36" ht="14.25" customHeight="1" x14ac:dyDescent="0.2">
      <c r="A45" s="18" t="s">
        <v>355</v>
      </c>
      <c r="B45" s="110"/>
      <c r="C45" s="110"/>
      <c r="D45" s="110"/>
      <c r="E45" s="110"/>
      <c r="F45" s="110"/>
      <c r="G45" s="110"/>
      <c r="H45" s="110"/>
      <c r="I45" s="110"/>
      <c r="J45" s="110"/>
      <c r="K45" s="155"/>
      <c r="L45" s="155"/>
      <c r="M45" s="155"/>
      <c r="N45" s="312"/>
      <c r="O45" s="312"/>
      <c r="P45" s="312"/>
      <c r="Q45" s="312"/>
      <c r="R45" s="312"/>
      <c r="S45" s="312"/>
      <c r="T45" s="313"/>
      <c r="U45" s="314"/>
      <c r="V45" s="314"/>
      <c r="W45" s="314"/>
      <c r="X45" s="314"/>
      <c r="Y45" s="314"/>
      <c r="Z45" s="314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</row>
    <row r="46" spans="1:36" ht="12.75" x14ac:dyDescent="0.2">
      <c r="A46" s="110" t="s">
        <v>356</v>
      </c>
      <c r="B46" s="110">
        <v>-7</v>
      </c>
      <c r="C46" s="110">
        <v>0</v>
      </c>
      <c r="D46" s="110">
        <v>-7</v>
      </c>
      <c r="E46" s="110">
        <v>0</v>
      </c>
      <c r="F46" s="110">
        <v>0</v>
      </c>
      <c r="G46" s="110">
        <v>0</v>
      </c>
      <c r="H46" s="110">
        <v>-7</v>
      </c>
      <c r="I46" s="110">
        <v>0</v>
      </c>
      <c r="J46" s="110"/>
      <c r="K46" s="155">
        <v>96311</v>
      </c>
      <c r="L46" s="155">
        <v>106975</v>
      </c>
      <c r="M46" s="155"/>
      <c r="N46" s="312">
        <v>0.89926413264760396</v>
      </c>
      <c r="O46" s="312">
        <v>0.40070613949057099</v>
      </c>
      <c r="P46" s="312">
        <v>1.01278861513142</v>
      </c>
      <c r="Q46" s="312">
        <v>1.0106197904718199</v>
      </c>
      <c r="R46" s="312">
        <v>1.00951507183595</v>
      </c>
      <c r="S46" s="312">
        <v>1.0030730889228301</v>
      </c>
      <c r="T46" s="313"/>
      <c r="U46" s="314">
        <v>103295</v>
      </c>
      <c r="V46" s="314">
        <v>104616</v>
      </c>
      <c r="W46" s="314">
        <v>105727</v>
      </c>
      <c r="X46" s="314">
        <v>106733</v>
      </c>
      <c r="Y46" s="314">
        <v>107061</v>
      </c>
      <c r="Z46" s="314">
        <v>107490</v>
      </c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</row>
    <row r="47" spans="1:36" ht="12.75" x14ac:dyDescent="0.2">
      <c r="A47" s="110" t="s">
        <v>357</v>
      </c>
      <c r="B47" s="110">
        <v>-7</v>
      </c>
      <c r="C47" s="110">
        <v>0</v>
      </c>
      <c r="D47" s="110">
        <v>-7</v>
      </c>
      <c r="E47" s="110">
        <v>0</v>
      </c>
      <c r="F47" s="110">
        <v>0</v>
      </c>
      <c r="G47" s="110">
        <v>0</v>
      </c>
      <c r="H47" s="110">
        <v>-7</v>
      </c>
      <c r="I47" s="110">
        <v>0</v>
      </c>
      <c r="J47" s="110"/>
      <c r="K47" s="155">
        <v>16028</v>
      </c>
      <c r="L47" s="155">
        <v>16431</v>
      </c>
      <c r="M47" s="155"/>
      <c r="N47" s="312">
        <v>-0.33719169815733502</v>
      </c>
      <c r="O47" s="312">
        <v>-1.01408792810299</v>
      </c>
      <c r="P47" s="312">
        <v>1.0141385094656099</v>
      </c>
      <c r="Q47" s="312">
        <v>0.987240075614367</v>
      </c>
      <c r="R47" s="312">
        <v>0.99060555289612295</v>
      </c>
      <c r="S47" s="312">
        <v>0.99474479009362704</v>
      </c>
      <c r="T47" s="313"/>
      <c r="U47" s="314">
        <v>16692</v>
      </c>
      <c r="V47" s="314">
        <v>16928</v>
      </c>
      <c r="W47" s="314">
        <v>16712</v>
      </c>
      <c r="X47" s="314">
        <v>16555</v>
      </c>
      <c r="Y47" s="314">
        <v>16468</v>
      </c>
      <c r="Z47" s="314">
        <v>16301</v>
      </c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</row>
    <row r="48" spans="1:36" ht="12.75" x14ac:dyDescent="0.2">
      <c r="A48" s="110" t="s">
        <v>358</v>
      </c>
      <c r="B48" s="110">
        <v>-7</v>
      </c>
      <c r="C48" s="110">
        <v>0</v>
      </c>
      <c r="D48" s="110">
        <v>-7</v>
      </c>
      <c r="E48" s="110">
        <v>0</v>
      </c>
      <c r="F48" s="110">
        <v>0</v>
      </c>
      <c r="G48" s="110">
        <v>0</v>
      </c>
      <c r="H48" s="110">
        <v>-7</v>
      </c>
      <c r="I48" s="110">
        <v>0</v>
      </c>
      <c r="J48" s="110"/>
      <c r="K48" s="155">
        <v>10360</v>
      </c>
      <c r="L48" s="155">
        <v>11421</v>
      </c>
      <c r="M48" s="155"/>
      <c r="N48" s="312">
        <v>1.22299792757252</v>
      </c>
      <c r="O48" s="312">
        <v>1.0634557918790599</v>
      </c>
      <c r="P48" s="312">
        <v>1.0135633880789801</v>
      </c>
      <c r="Q48" s="312">
        <v>1.0198452435138801</v>
      </c>
      <c r="R48" s="312">
        <v>1.0136570561456799</v>
      </c>
      <c r="S48" s="312">
        <v>1.00193730186685</v>
      </c>
      <c r="T48" s="313"/>
      <c r="U48" s="314">
        <v>10838</v>
      </c>
      <c r="V48" s="314">
        <v>10985</v>
      </c>
      <c r="W48" s="314">
        <v>11203</v>
      </c>
      <c r="X48" s="314">
        <v>11356</v>
      </c>
      <c r="Y48" s="314">
        <v>11378</v>
      </c>
      <c r="Z48" s="314">
        <v>11499</v>
      </c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</row>
    <row r="49" spans="1:36" ht="12.75" x14ac:dyDescent="0.2">
      <c r="A49" s="110" t="s">
        <v>359</v>
      </c>
      <c r="B49" s="110">
        <v>-7</v>
      </c>
      <c r="C49" s="110">
        <v>0</v>
      </c>
      <c r="D49" s="110">
        <v>-7</v>
      </c>
      <c r="E49" s="110">
        <v>0</v>
      </c>
      <c r="F49" s="110">
        <v>0</v>
      </c>
      <c r="G49" s="110">
        <v>0</v>
      </c>
      <c r="H49" s="110">
        <v>-7</v>
      </c>
      <c r="I49" s="110">
        <v>0</v>
      </c>
      <c r="J49" s="110"/>
      <c r="K49" s="155">
        <v>32428</v>
      </c>
      <c r="L49" s="155">
        <v>34765</v>
      </c>
      <c r="M49" s="155"/>
      <c r="N49" s="312">
        <v>0.86998867700509597</v>
      </c>
      <c r="O49" s="312">
        <v>2.2991148407863E-2</v>
      </c>
      <c r="P49" s="312">
        <v>1.0137454999851201</v>
      </c>
      <c r="Q49" s="312">
        <v>1.01033076042614</v>
      </c>
      <c r="R49" s="312">
        <v>1.00906318082789</v>
      </c>
      <c r="S49" s="312">
        <v>1.0016984771281301</v>
      </c>
      <c r="T49" s="313"/>
      <c r="U49" s="314">
        <v>33611</v>
      </c>
      <c r="V49" s="314">
        <v>34073</v>
      </c>
      <c r="W49" s="314">
        <v>34425</v>
      </c>
      <c r="X49" s="314">
        <v>34737</v>
      </c>
      <c r="Y49" s="314">
        <v>34796</v>
      </c>
      <c r="Z49" s="314">
        <v>34804</v>
      </c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</row>
    <row r="50" spans="1:36" ht="12.75" x14ac:dyDescent="0.2">
      <c r="A50" s="110" t="s">
        <v>360</v>
      </c>
      <c r="B50" s="110">
        <v>-7</v>
      </c>
      <c r="C50" s="110">
        <v>0</v>
      </c>
      <c r="D50" s="110">
        <v>-7</v>
      </c>
      <c r="E50" s="110">
        <v>0</v>
      </c>
      <c r="F50" s="110">
        <v>0</v>
      </c>
      <c r="G50" s="110">
        <v>0</v>
      </c>
      <c r="H50" s="110">
        <v>-7</v>
      </c>
      <c r="I50" s="110">
        <v>0</v>
      </c>
      <c r="J50" s="110"/>
      <c r="K50" s="155">
        <v>51644</v>
      </c>
      <c r="L50" s="155">
        <v>57071</v>
      </c>
      <c r="M50" s="155"/>
      <c r="N50" s="312">
        <v>1.0144055427773599</v>
      </c>
      <c r="O50" s="312">
        <v>0.81972955930778402</v>
      </c>
      <c r="P50" s="312">
        <v>1.0102675396203</v>
      </c>
      <c r="Q50" s="312">
        <v>1.0099465665391001</v>
      </c>
      <c r="R50" s="312">
        <v>1.0110640427547499</v>
      </c>
      <c r="S50" s="312">
        <v>1.0092988721139899</v>
      </c>
      <c r="T50" s="313"/>
      <c r="U50" s="314">
        <v>54833</v>
      </c>
      <c r="V50" s="314">
        <v>55396</v>
      </c>
      <c r="W50" s="314">
        <v>55947</v>
      </c>
      <c r="X50" s="314">
        <v>56566</v>
      </c>
      <c r="Y50" s="314">
        <v>57092</v>
      </c>
      <c r="Z50" s="314">
        <v>57560</v>
      </c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</row>
    <row r="51" spans="1:36" ht="12.75" x14ac:dyDescent="0.2">
      <c r="A51" s="110" t="s">
        <v>361</v>
      </c>
      <c r="B51" s="110">
        <v>-7</v>
      </c>
      <c r="C51" s="110">
        <v>0</v>
      </c>
      <c r="D51" s="110">
        <v>-7</v>
      </c>
      <c r="E51" s="110">
        <v>0</v>
      </c>
      <c r="F51" s="110">
        <v>0</v>
      </c>
      <c r="G51" s="110">
        <v>0</v>
      </c>
      <c r="H51" s="110">
        <v>-7</v>
      </c>
      <c r="I51" s="110">
        <v>0</v>
      </c>
      <c r="J51" s="110"/>
      <c r="K51" s="155">
        <v>11193</v>
      </c>
      <c r="L51" s="155">
        <v>11995</v>
      </c>
      <c r="M51" s="155"/>
      <c r="N51" s="312">
        <v>0.29204138900715798</v>
      </c>
      <c r="O51" s="312">
        <v>0.92608042716502603</v>
      </c>
      <c r="P51" s="312">
        <v>1.01401198615683</v>
      </c>
      <c r="Q51" s="312">
        <v>1.00116540414551</v>
      </c>
      <c r="R51" s="312">
        <v>0.99384717718466797</v>
      </c>
      <c r="S51" s="312">
        <v>1.0027608131849699</v>
      </c>
      <c r="T51" s="313"/>
      <c r="U51" s="314">
        <v>11847</v>
      </c>
      <c r="V51" s="314">
        <v>12013</v>
      </c>
      <c r="W51" s="314">
        <v>12027</v>
      </c>
      <c r="X51" s="314">
        <v>11953</v>
      </c>
      <c r="Y51" s="314">
        <v>11986</v>
      </c>
      <c r="Z51" s="314">
        <v>12097</v>
      </c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</row>
    <row r="52" spans="1:36" ht="12.75" x14ac:dyDescent="0.2">
      <c r="A52" s="110" t="s">
        <v>362</v>
      </c>
      <c r="B52" s="110">
        <v>552</v>
      </c>
      <c r="C52" s="110">
        <v>559</v>
      </c>
      <c r="D52" s="110">
        <v>-7</v>
      </c>
      <c r="E52" s="110">
        <v>0</v>
      </c>
      <c r="F52" s="110">
        <v>558.91903995709299</v>
      </c>
      <c r="G52" s="110">
        <v>0</v>
      </c>
      <c r="H52" s="110">
        <v>-7</v>
      </c>
      <c r="I52" s="110">
        <v>0</v>
      </c>
      <c r="J52" s="110"/>
      <c r="K52" s="155">
        <v>32419</v>
      </c>
      <c r="L52" s="155">
        <v>37290</v>
      </c>
      <c r="M52" s="155"/>
      <c r="N52" s="312">
        <v>1.8528935433454801</v>
      </c>
      <c r="O52" s="312">
        <v>2.19602777329243</v>
      </c>
      <c r="P52" s="312">
        <v>1.0118747646769199</v>
      </c>
      <c r="Q52" s="312">
        <v>1.01954947476887</v>
      </c>
      <c r="R52" s="312">
        <v>1.0236103312745599</v>
      </c>
      <c r="S52" s="312">
        <v>1.01911631606374</v>
      </c>
      <c r="T52" s="313"/>
      <c r="U52" s="314">
        <v>34527</v>
      </c>
      <c r="V52" s="314">
        <v>34937</v>
      </c>
      <c r="W52" s="314">
        <v>35620</v>
      </c>
      <c r="X52" s="314">
        <v>36461</v>
      </c>
      <c r="Y52" s="314">
        <v>37158</v>
      </c>
      <c r="Z52" s="314">
        <v>37974</v>
      </c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</row>
    <row r="53" spans="1:36" ht="12.75" x14ac:dyDescent="0.2">
      <c r="A53" s="110" t="s">
        <v>363</v>
      </c>
      <c r="B53" s="110">
        <v>673</v>
      </c>
      <c r="C53" s="110">
        <v>680</v>
      </c>
      <c r="D53" s="110">
        <v>-7</v>
      </c>
      <c r="E53" s="110">
        <v>0</v>
      </c>
      <c r="F53" s="110">
        <v>679.99643580963004</v>
      </c>
      <c r="G53" s="110">
        <v>0</v>
      </c>
      <c r="H53" s="110">
        <v>-7</v>
      </c>
      <c r="I53" s="110">
        <v>0</v>
      </c>
      <c r="J53" s="110"/>
      <c r="K53" s="155">
        <v>11462</v>
      </c>
      <c r="L53" s="155">
        <v>14309</v>
      </c>
      <c r="M53" s="155"/>
      <c r="N53" s="312">
        <v>3.5746369145747603</v>
      </c>
      <c r="O53" s="312">
        <v>2.4302872796235198</v>
      </c>
      <c r="P53" s="312">
        <v>1.0396895966373001</v>
      </c>
      <c r="Q53" s="312">
        <v>1.0300886331830199</v>
      </c>
      <c r="R53" s="312">
        <v>1.0328326666163501</v>
      </c>
      <c r="S53" s="312">
        <v>1.0404121601870799</v>
      </c>
      <c r="T53" s="313"/>
      <c r="U53" s="314">
        <v>12371</v>
      </c>
      <c r="V53" s="314">
        <v>12862</v>
      </c>
      <c r="W53" s="314">
        <v>13249</v>
      </c>
      <c r="X53" s="314">
        <v>13684</v>
      </c>
      <c r="Y53" s="314">
        <v>14237</v>
      </c>
      <c r="Z53" s="314">
        <v>14583</v>
      </c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</row>
    <row r="54" spans="1:36" ht="12.75" x14ac:dyDescent="0.2">
      <c r="A54" s="110" t="s">
        <v>364</v>
      </c>
      <c r="B54" s="110">
        <v>-7</v>
      </c>
      <c r="C54" s="110">
        <v>0</v>
      </c>
      <c r="D54" s="110">
        <v>-7</v>
      </c>
      <c r="E54" s="110">
        <v>0</v>
      </c>
      <c r="F54" s="110">
        <v>0</v>
      </c>
      <c r="G54" s="110">
        <v>0</v>
      </c>
      <c r="H54" s="110">
        <v>-7</v>
      </c>
      <c r="I54" s="110">
        <v>0</v>
      </c>
      <c r="J54" s="110"/>
      <c r="K54" s="155">
        <v>8893</v>
      </c>
      <c r="L54" s="155">
        <v>9144</v>
      </c>
      <c r="M54" s="155"/>
      <c r="N54" s="312">
        <v>0.22247078526720399</v>
      </c>
      <c r="O54" s="312">
        <v>-0.86310499289850295</v>
      </c>
      <c r="P54" s="312">
        <v>1.0126763668430301</v>
      </c>
      <c r="Q54" s="312">
        <v>0.994013279634266</v>
      </c>
      <c r="R54" s="312">
        <v>0.99912395970214596</v>
      </c>
      <c r="S54" s="312">
        <v>1.0031784305129301</v>
      </c>
      <c r="T54" s="313"/>
      <c r="U54" s="314">
        <v>9072</v>
      </c>
      <c r="V54" s="314">
        <v>9187</v>
      </c>
      <c r="W54" s="314">
        <v>9132</v>
      </c>
      <c r="X54" s="314">
        <v>9124</v>
      </c>
      <c r="Y54" s="314">
        <v>9153</v>
      </c>
      <c r="Z54" s="314">
        <v>9074</v>
      </c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</row>
    <row r="55" spans="1:36" ht="14.25" customHeight="1" x14ac:dyDescent="0.2">
      <c r="A55" s="18" t="s">
        <v>365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55"/>
      <c r="L55" s="155"/>
      <c r="M55" s="155"/>
      <c r="N55" s="312"/>
      <c r="O55" s="312"/>
      <c r="P55" s="312"/>
      <c r="Q55" s="312"/>
      <c r="R55" s="312"/>
      <c r="S55" s="312"/>
      <c r="T55" s="313"/>
      <c r="U55" s="314"/>
      <c r="V55" s="314"/>
      <c r="W55" s="314"/>
      <c r="X55" s="314"/>
      <c r="Y55" s="314"/>
      <c r="Z55" s="314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</row>
    <row r="56" spans="1:36" ht="12.75" x14ac:dyDescent="0.2">
      <c r="A56" s="110" t="s">
        <v>366</v>
      </c>
      <c r="B56" s="110">
        <v>113</v>
      </c>
      <c r="C56" s="110">
        <v>0</v>
      </c>
      <c r="D56" s="110">
        <v>113</v>
      </c>
      <c r="E56" s="110">
        <v>0</v>
      </c>
      <c r="F56" s="110">
        <v>0</v>
      </c>
      <c r="G56" s="110">
        <v>0</v>
      </c>
      <c r="H56" s="110">
        <v>-37</v>
      </c>
      <c r="I56" s="110">
        <v>150</v>
      </c>
      <c r="J56" s="110"/>
      <c r="K56" s="155">
        <v>5221</v>
      </c>
      <c r="L56" s="155">
        <v>5441</v>
      </c>
      <c r="M56" s="155"/>
      <c r="N56" s="312">
        <v>0.42708241164079996</v>
      </c>
      <c r="O56" s="312">
        <v>0.84512217527098998</v>
      </c>
      <c r="P56" s="312">
        <v>1.0183143337693901</v>
      </c>
      <c r="Q56" s="312">
        <v>1</v>
      </c>
      <c r="R56" s="312">
        <v>1.0047715177096701</v>
      </c>
      <c r="S56" s="312">
        <v>0.99415525114155301</v>
      </c>
      <c r="T56" s="313"/>
      <c r="U56" s="314">
        <v>5351</v>
      </c>
      <c r="V56" s="314">
        <v>5449</v>
      </c>
      <c r="W56" s="314">
        <v>5449</v>
      </c>
      <c r="X56" s="314">
        <v>5475</v>
      </c>
      <c r="Y56" s="314">
        <v>5443</v>
      </c>
      <c r="Z56" s="314">
        <v>5489</v>
      </c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</row>
    <row r="57" spans="1:36" ht="12.75" x14ac:dyDescent="0.2">
      <c r="A57" s="110" t="s">
        <v>367</v>
      </c>
      <c r="B57" s="110">
        <v>-37</v>
      </c>
      <c r="C57" s="110">
        <v>0</v>
      </c>
      <c r="D57" s="110">
        <v>-37</v>
      </c>
      <c r="E57" s="110">
        <v>0</v>
      </c>
      <c r="F57" s="110">
        <v>0</v>
      </c>
      <c r="G57" s="110">
        <v>0</v>
      </c>
      <c r="H57" s="110">
        <v>-37</v>
      </c>
      <c r="I57" s="110">
        <v>0</v>
      </c>
      <c r="J57" s="110"/>
      <c r="K57" s="155">
        <v>20747</v>
      </c>
      <c r="L57" s="155">
        <v>21765</v>
      </c>
      <c r="M57" s="155"/>
      <c r="N57" s="312">
        <v>0.45244249691465105</v>
      </c>
      <c r="O57" s="312">
        <v>0.37625034413141201</v>
      </c>
      <c r="P57" s="312">
        <v>1.0051859465520501</v>
      </c>
      <c r="Q57" s="312">
        <v>1.0089240065070899</v>
      </c>
      <c r="R57" s="312">
        <v>1.0081540516884</v>
      </c>
      <c r="S57" s="312">
        <v>0.99588740632425499</v>
      </c>
      <c r="T57" s="313"/>
      <c r="U57" s="314">
        <v>21404</v>
      </c>
      <c r="V57" s="314">
        <v>21515</v>
      </c>
      <c r="W57" s="314">
        <v>21707</v>
      </c>
      <c r="X57" s="314">
        <v>21884</v>
      </c>
      <c r="Y57" s="314">
        <v>21794</v>
      </c>
      <c r="Z57" s="314">
        <v>21876</v>
      </c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</row>
    <row r="58" spans="1:36" ht="12.75" x14ac:dyDescent="0.2">
      <c r="A58" s="110" t="s">
        <v>368</v>
      </c>
      <c r="B58" s="110">
        <v>913</v>
      </c>
      <c r="C58" s="110">
        <v>0</v>
      </c>
      <c r="D58" s="110">
        <v>913</v>
      </c>
      <c r="E58" s="110">
        <v>0</v>
      </c>
      <c r="F58" s="110">
        <v>0</v>
      </c>
      <c r="G58" s="110">
        <v>0</v>
      </c>
      <c r="H58" s="110">
        <v>-37</v>
      </c>
      <c r="I58" s="110">
        <v>950</v>
      </c>
      <c r="J58" s="110"/>
      <c r="K58" s="155">
        <v>9762</v>
      </c>
      <c r="L58" s="155">
        <v>9991</v>
      </c>
      <c r="M58" s="155"/>
      <c r="N58" s="312">
        <v>0.29468754184178703</v>
      </c>
      <c r="O58" s="312">
        <v>0.70007000700069999</v>
      </c>
      <c r="P58" s="312">
        <v>0.99919044727787898</v>
      </c>
      <c r="Q58" s="312">
        <v>1.00232934980758</v>
      </c>
      <c r="R58" s="312">
        <v>1.0055572395675501</v>
      </c>
      <c r="S58" s="312">
        <v>1.0047226688102899</v>
      </c>
      <c r="T58" s="313"/>
      <c r="U58" s="314">
        <v>9882</v>
      </c>
      <c r="V58" s="314">
        <v>9874</v>
      </c>
      <c r="W58" s="314">
        <v>9897</v>
      </c>
      <c r="X58" s="314">
        <v>9952</v>
      </c>
      <c r="Y58" s="314">
        <v>9999</v>
      </c>
      <c r="Z58" s="314">
        <v>10069</v>
      </c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</row>
    <row r="59" spans="1:36" ht="12.75" x14ac:dyDescent="0.2">
      <c r="A59" s="110" t="s">
        <v>369</v>
      </c>
      <c r="B59" s="110">
        <v>-37</v>
      </c>
      <c r="C59" s="110">
        <v>0</v>
      </c>
      <c r="D59" s="110">
        <v>-37</v>
      </c>
      <c r="E59" s="110">
        <v>0</v>
      </c>
      <c r="F59" s="110">
        <v>0</v>
      </c>
      <c r="G59" s="110">
        <v>0</v>
      </c>
      <c r="H59" s="110">
        <v>-37</v>
      </c>
      <c r="I59" s="110">
        <v>0</v>
      </c>
      <c r="J59" s="110"/>
      <c r="K59" s="155">
        <v>146416</v>
      </c>
      <c r="L59" s="155">
        <v>164616</v>
      </c>
      <c r="M59" s="155"/>
      <c r="N59" s="312">
        <v>1.4487102798240499</v>
      </c>
      <c r="O59" s="312">
        <v>0.48376327769347499</v>
      </c>
      <c r="P59" s="312">
        <v>1.0173975658837999</v>
      </c>
      <c r="Q59" s="312">
        <v>1.01585516130052</v>
      </c>
      <c r="R59" s="312">
        <v>1.0138721275986899</v>
      </c>
      <c r="S59" s="312">
        <v>1.0108354194276701</v>
      </c>
      <c r="T59" s="313"/>
      <c r="U59" s="314">
        <v>155539</v>
      </c>
      <c r="V59" s="314">
        <v>158245</v>
      </c>
      <c r="W59" s="314">
        <v>160754</v>
      </c>
      <c r="X59" s="314">
        <v>162984</v>
      </c>
      <c r="Y59" s="314">
        <v>164750</v>
      </c>
      <c r="Z59" s="314">
        <v>165547</v>
      </c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</row>
    <row r="60" spans="1:36" ht="12.75" x14ac:dyDescent="0.2">
      <c r="A60" s="110" t="s">
        <v>370</v>
      </c>
      <c r="B60" s="110">
        <v>-37</v>
      </c>
      <c r="C60" s="110">
        <v>0</v>
      </c>
      <c r="D60" s="110">
        <v>-37</v>
      </c>
      <c r="E60" s="110">
        <v>0</v>
      </c>
      <c r="F60" s="110">
        <v>0</v>
      </c>
      <c r="G60" s="110">
        <v>0</v>
      </c>
      <c r="H60" s="110">
        <v>-37</v>
      </c>
      <c r="I60" s="110">
        <v>0</v>
      </c>
      <c r="J60" s="110"/>
      <c r="K60" s="155">
        <v>25856</v>
      </c>
      <c r="L60" s="155">
        <v>27960</v>
      </c>
      <c r="M60" s="155"/>
      <c r="N60" s="312">
        <v>1.14350660331597</v>
      </c>
      <c r="O60" s="312">
        <v>1.1581627164832</v>
      </c>
      <c r="P60" s="312">
        <v>1.0137340988404799</v>
      </c>
      <c r="Q60" s="312">
        <v>1.01003146400148</v>
      </c>
      <c r="R60" s="312">
        <v>1.0160155391043</v>
      </c>
      <c r="S60" s="312">
        <v>1.0059878079572899</v>
      </c>
      <c r="T60" s="313"/>
      <c r="U60" s="314">
        <v>26649</v>
      </c>
      <c r="V60" s="314">
        <v>27015</v>
      </c>
      <c r="W60" s="314">
        <v>27286</v>
      </c>
      <c r="X60" s="314">
        <v>27723</v>
      </c>
      <c r="Y60" s="314">
        <v>27889</v>
      </c>
      <c r="Z60" s="314">
        <v>28212</v>
      </c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</row>
    <row r="61" spans="1:36" ht="12.75" x14ac:dyDescent="0.2">
      <c r="A61" s="110" t="s">
        <v>371</v>
      </c>
      <c r="B61" s="110">
        <v>-37</v>
      </c>
      <c r="C61" s="110">
        <v>0</v>
      </c>
      <c r="D61" s="110">
        <v>-37</v>
      </c>
      <c r="E61" s="110">
        <v>0</v>
      </c>
      <c r="F61" s="110">
        <v>0</v>
      </c>
      <c r="G61" s="110">
        <v>0</v>
      </c>
      <c r="H61" s="110">
        <v>-37</v>
      </c>
      <c r="I61" s="110">
        <v>0</v>
      </c>
      <c r="J61" s="110"/>
      <c r="K61" s="155">
        <v>41955</v>
      </c>
      <c r="L61" s="155">
        <v>43640</v>
      </c>
      <c r="M61" s="155"/>
      <c r="N61" s="312">
        <v>0.231070189697791</v>
      </c>
      <c r="O61" s="312">
        <v>2.52085434045284E-2</v>
      </c>
      <c r="P61" s="312">
        <v>1.0060830345784699</v>
      </c>
      <c r="Q61" s="312">
        <v>1.00305761184422</v>
      </c>
      <c r="R61" s="312">
        <v>1.0011230547088099</v>
      </c>
      <c r="S61" s="312">
        <v>0.998992673992674</v>
      </c>
      <c r="T61" s="313"/>
      <c r="U61" s="314">
        <v>43235</v>
      </c>
      <c r="V61" s="314">
        <v>43498</v>
      </c>
      <c r="W61" s="314">
        <v>43631</v>
      </c>
      <c r="X61" s="314">
        <v>43680</v>
      </c>
      <c r="Y61" s="314">
        <v>43636</v>
      </c>
      <c r="Z61" s="314">
        <v>43647</v>
      </c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</row>
    <row r="62" spans="1:36" ht="12.75" x14ac:dyDescent="0.2">
      <c r="A62" s="110" t="s">
        <v>372</v>
      </c>
      <c r="B62" s="110">
        <v>-37</v>
      </c>
      <c r="C62" s="110">
        <v>0</v>
      </c>
      <c r="D62" s="110">
        <v>-37</v>
      </c>
      <c r="E62" s="110">
        <v>0</v>
      </c>
      <c r="F62" s="110">
        <v>0</v>
      </c>
      <c r="G62" s="110">
        <v>0</v>
      </c>
      <c r="H62" s="110">
        <v>-37</v>
      </c>
      <c r="I62" s="110">
        <v>0</v>
      </c>
      <c r="J62" s="110"/>
      <c r="K62" s="155">
        <v>130050</v>
      </c>
      <c r="L62" s="155">
        <v>143478</v>
      </c>
      <c r="M62" s="155"/>
      <c r="N62" s="312">
        <v>0.83361514166486705</v>
      </c>
      <c r="O62" s="312">
        <v>0.57420002229903</v>
      </c>
      <c r="P62" s="312">
        <v>1.014652384074</v>
      </c>
      <c r="Q62" s="312">
        <v>1.00471420153212</v>
      </c>
      <c r="R62" s="312">
        <v>1.0099353425431901</v>
      </c>
      <c r="S62" s="312">
        <v>1.0040791766080599</v>
      </c>
      <c r="T62" s="313"/>
      <c r="U62" s="314">
        <v>138817</v>
      </c>
      <c r="V62" s="314">
        <v>140851</v>
      </c>
      <c r="W62" s="314">
        <v>141515</v>
      </c>
      <c r="X62" s="314">
        <v>142921</v>
      </c>
      <c r="Y62" s="314">
        <v>143504</v>
      </c>
      <c r="Z62" s="314">
        <v>144328</v>
      </c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</row>
    <row r="63" spans="1:36" ht="12.75" x14ac:dyDescent="0.2">
      <c r="A63" s="110" t="s">
        <v>373</v>
      </c>
      <c r="B63" s="110">
        <v>-37</v>
      </c>
      <c r="C63" s="110">
        <v>0</v>
      </c>
      <c r="D63" s="110">
        <v>-37</v>
      </c>
      <c r="E63" s="110">
        <v>0</v>
      </c>
      <c r="F63" s="110">
        <v>0</v>
      </c>
      <c r="G63" s="110">
        <v>0</v>
      </c>
      <c r="H63" s="110">
        <v>-37</v>
      </c>
      <c r="I63" s="110">
        <v>0</v>
      </c>
      <c r="J63" s="110"/>
      <c r="K63" s="155">
        <v>14024</v>
      </c>
      <c r="L63" s="155">
        <v>14616</v>
      </c>
      <c r="M63" s="155"/>
      <c r="N63" s="312">
        <v>0.37470330974174199</v>
      </c>
      <c r="O63" s="312">
        <v>0.29423840153277703</v>
      </c>
      <c r="P63" s="312">
        <v>1.0102104605126101</v>
      </c>
      <c r="Q63" s="312">
        <v>1.0035066006600699</v>
      </c>
      <c r="R63" s="312">
        <v>1.00287769784173</v>
      </c>
      <c r="S63" s="312">
        <v>0.99842863974858198</v>
      </c>
      <c r="T63" s="313"/>
      <c r="U63" s="314">
        <v>14397</v>
      </c>
      <c r="V63" s="314">
        <v>14544</v>
      </c>
      <c r="W63" s="314">
        <v>14595</v>
      </c>
      <c r="X63" s="314">
        <v>14637</v>
      </c>
      <c r="Y63" s="314">
        <v>14614</v>
      </c>
      <c r="Z63" s="314">
        <v>14657</v>
      </c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</row>
    <row r="64" spans="1:36" ht="12.75" x14ac:dyDescent="0.2">
      <c r="A64" s="110" t="s">
        <v>374</v>
      </c>
      <c r="B64" s="110">
        <v>113</v>
      </c>
      <c r="C64" s="110">
        <v>0</v>
      </c>
      <c r="D64" s="110">
        <v>113</v>
      </c>
      <c r="E64" s="110">
        <v>0</v>
      </c>
      <c r="F64" s="110">
        <v>0</v>
      </c>
      <c r="G64" s="110">
        <v>0</v>
      </c>
      <c r="H64" s="110">
        <v>-37</v>
      </c>
      <c r="I64" s="110">
        <v>150</v>
      </c>
      <c r="J64" s="110"/>
      <c r="K64" s="155">
        <v>7391</v>
      </c>
      <c r="L64" s="155">
        <v>7423</v>
      </c>
      <c r="M64" s="155"/>
      <c r="N64" s="312">
        <v>0.31155135286333702</v>
      </c>
      <c r="O64" s="312">
        <v>0.68548387096774199</v>
      </c>
      <c r="P64" s="312">
        <v>1.00884594447469</v>
      </c>
      <c r="Q64" s="312">
        <v>1.0107918521516299</v>
      </c>
      <c r="R64" s="312">
        <v>0.99452822634458804</v>
      </c>
      <c r="S64" s="312">
        <v>0.99838969404186795</v>
      </c>
      <c r="T64" s="313"/>
      <c r="U64" s="314">
        <v>7348</v>
      </c>
      <c r="V64" s="314">
        <v>7413</v>
      </c>
      <c r="W64" s="314">
        <v>7493</v>
      </c>
      <c r="X64" s="314">
        <v>7452</v>
      </c>
      <c r="Y64" s="314">
        <v>7440</v>
      </c>
      <c r="Z64" s="314">
        <v>7491</v>
      </c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</row>
    <row r="65" spans="1:36" ht="12.75" x14ac:dyDescent="0.2">
      <c r="A65" s="110" t="s">
        <v>375</v>
      </c>
      <c r="B65" s="110">
        <v>113</v>
      </c>
      <c r="C65" s="110">
        <v>0</v>
      </c>
      <c r="D65" s="110">
        <v>113</v>
      </c>
      <c r="E65" s="110">
        <v>0</v>
      </c>
      <c r="F65" s="110">
        <v>0</v>
      </c>
      <c r="G65" s="110">
        <v>0</v>
      </c>
      <c r="H65" s="110">
        <v>-37</v>
      </c>
      <c r="I65" s="110">
        <v>150</v>
      </c>
      <c r="J65" s="110"/>
      <c r="K65" s="155">
        <v>7760</v>
      </c>
      <c r="L65" s="155">
        <v>7737</v>
      </c>
      <c r="M65" s="155"/>
      <c r="N65" s="312">
        <v>-6.1299249655688601E-2</v>
      </c>
      <c r="O65" s="312">
        <v>-1.03399250355435</v>
      </c>
      <c r="P65" s="312">
        <v>1.0185662712738499</v>
      </c>
      <c r="Q65" s="312">
        <v>1.00696202531646</v>
      </c>
      <c r="R65" s="312">
        <v>0.99132620993086096</v>
      </c>
      <c r="S65" s="312">
        <v>0.98110575703778802</v>
      </c>
      <c r="T65" s="313"/>
      <c r="U65" s="314">
        <v>7756</v>
      </c>
      <c r="V65" s="314">
        <v>7900</v>
      </c>
      <c r="W65" s="314">
        <v>7955</v>
      </c>
      <c r="X65" s="314">
        <v>7886</v>
      </c>
      <c r="Y65" s="314">
        <v>7737</v>
      </c>
      <c r="Z65" s="314">
        <v>7657</v>
      </c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</row>
    <row r="66" spans="1:36" ht="12.75" x14ac:dyDescent="0.2">
      <c r="A66" s="110" t="s">
        <v>376</v>
      </c>
      <c r="B66" s="110">
        <v>1863</v>
      </c>
      <c r="C66" s="110">
        <v>0</v>
      </c>
      <c r="D66" s="110">
        <v>1863</v>
      </c>
      <c r="E66" s="110">
        <v>0</v>
      </c>
      <c r="F66" s="110">
        <v>0</v>
      </c>
      <c r="G66" s="110">
        <v>0</v>
      </c>
      <c r="H66" s="110">
        <v>-37</v>
      </c>
      <c r="I66" s="110">
        <v>1900</v>
      </c>
      <c r="J66" s="110"/>
      <c r="K66" s="155">
        <v>3672</v>
      </c>
      <c r="L66" s="155">
        <v>3726</v>
      </c>
      <c r="M66" s="155"/>
      <c r="N66" s="312">
        <v>0.45392582732768405</v>
      </c>
      <c r="O66" s="312">
        <v>-0.88424437299035408</v>
      </c>
      <c r="P66" s="312">
        <v>1.0201909959072299</v>
      </c>
      <c r="Q66" s="312">
        <v>1.0026745119015801</v>
      </c>
      <c r="R66" s="312">
        <v>1.0072019205121401</v>
      </c>
      <c r="S66" s="312">
        <v>0.98834745762711895</v>
      </c>
      <c r="T66" s="313"/>
      <c r="U66" s="314">
        <v>3665</v>
      </c>
      <c r="V66" s="314">
        <v>3739</v>
      </c>
      <c r="W66" s="314">
        <v>3749</v>
      </c>
      <c r="X66" s="314">
        <v>3776</v>
      </c>
      <c r="Y66" s="314">
        <v>3732</v>
      </c>
      <c r="Z66" s="314">
        <v>3699</v>
      </c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</row>
    <row r="67" spans="1:36" ht="12.75" x14ac:dyDescent="0.2">
      <c r="A67" s="110" t="s">
        <v>377</v>
      </c>
      <c r="B67" s="110">
        <v>-37</v>
      </c>
      <c r="C67" s="110">
        <v>0</v>
      </c>
      <c r="D67" s="110">
        <v>-37</v>
      </c>
      <c r="E67" s="110">
        <v>0</v>
      </c>
      <c r="F67" s="110">
        <v>0</v>
      </c>
      <c r="G67" s="110">
        <v>0</v>
      </c>
      <c r="H67" s="110">
        <v>-37</v>
      </c>
      <c r="I67" s="110">
        <v>0</v>
      </c>
      <c r="J67" s="110"/>
      <c r="K67" s="155">
        <v>11504</v>
      </c>
      <c r="L67" s="155">
        <v>11427</v>
      </c>
      <c r="M67" s="155"/>
      <c r="N67" s="312">
        <v>-0.45474424686911002</v>
      </c>
      <c r="O67" s="312">
        <v>0.28911862624846696</v>
      </c>
      <c r="P67" s="312">
        <v>0.99888162422574001</v>
      </c>
      <c r="Q67" s="312">
        <v>0.99319610713978101</v>
      </c>
      <c r="R67" s="312">
        <v>0.99687825182101997</v>
      </c>
      <c r="S67" s="312">
        <v>0.99286708420320102</v>
      </c>
      <c r="T67" s="313"/>
      <c r="U67" s="314">
        <v>11624</v>
      </c>
      <c r="V67" s="314">
        <v>11611</v>
      </c>
      <c r="W67" s="314">
        <v>11532</v>
      </c>
      <c r="X67" s="314">
        <v>11496</v>
      </c>
      <c r="Y67" s="314">
        <v>11414</v>
      </c>
      <c r="Z67" s="314">
        <v>11447</v>
      </c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</row>
    <row r="68" spans="1:36" ht="12.75" x14ac:dyDescent="0.2">
      <c r="A68" s="110" t="s">
        <v>378</v>
      </c>
      <c r="B68" s="110">
        <v>113</v>
      </c>
      <c r="C68" s="110">
        <v>0</v>
      </c>
      <c r="D68" s="110">
        <v>113</v>
      </c>
      <c r="E68" s="110">
        <v>0</v>
      </c>
      <c r="F68" s="110">
        <v>0</v>
      </c>
      <c r="G68" s="110">
        <v>0</v>
      </c>
      <c r="H68" s="110">
        <v>-37</v>
      </c>
      <c r="I68" s="110">
        <v>150</v>
      </c>
      <c r="J68" s="110"/>
      <c r="K68" s="155">
        <v>5284</v>
      </c>
      <c r="L68" s="155">
        <v>5338</v>
      </c>
      <c r="M68" s="155"/>
      <c r="N68" s="312">
        <v>8.4701972310097198E-2</v>
      </c>
      <c r="O68" s="312">
        <v>3.7565740045078899E-2</v>
      </c>
      <c r="P68" s="312">
        <v>1.0113079532604601</v>
      </c>
      <c r="Q68" s="312">
        <v>0.98714125978382405</v>
      </c>
      <c r="R68" s="312">
        <v>1.00962809137247</v>
      </c>
      <c r="S68" s="312">
        <v>0.99551234106207898</v>
      </c>
      <c r="T68" s="313"/>
      <c r="U68" s="314">
        <v>5306</v>
      </c>
      <c r="V68" s="314">
        <v>5366</v>
      </c>
      <c r="W68" s="314">
        <v>5297</v>
      </c>
      <c r="X68" s="314">
        <v>5348</v>
      </c>
      <c r="Y68" s="314">
        <v>5324</v>
      </c>
      <c r="Z68" s="314">
        <v>5326</v>
      </c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</row>
    <row r="69" spans="1:36" ht="14.25" customHeight="1" x14ac:dyDescent="0.2">
      <c r="A69" s="18" t="s">
        <v>379</v>
      </c>
      <c r="B69" s="110"/>
      <c r="C69" s="110"/>
      <c r="D69" s="110"/>
      <c r="E69" s="110"/>
      <c r="F69" s="110"/>
      <c r="G69" s="110"/>
      <c r="H69" s="110"/>
      <c r="I69" s="110"/>
      <c r="J69" s="110"/>
      <c r="K69" s="155"/>
      <c r="L69" s="155"/>
      <c r="M69" s="155"/>
      <c r="N69" s="312"/>
      <c r="O69" s="312"/>
      <c r="P69" s="312"/>
      <c r="Q69" s="312"/>
      <c r="R69" s="312"/>
      <c r="S69" s="312"/>
      <c r="T69" s="313"/>
      <c r="U69" s="314"/>
      <c r="V69" s="314"/>
      <c r="W69" s="314"/>
      <c r="X69" s="314"/>
      <c r="Y69" s="314"/>
      <c r="Z69" s="314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</row>
    <row r="70" spans="1:36" ht="12.75" x14ac:dyDescent="0.2">
      <c r="A70" s="110" t="s">
        <v>380</v>
      </c>
      <c r="B70" s="110">
        <v>33</v>
      </c>
      <c r="C70" s="110">
        <v>0</v>
      </c>
      <c r="D70" s="110">
        <v>33</v>
      </c>
      <c r="E70" s="110">
        <v>0</v>
      </c>
      <c r="F70" s="110">
        <v>0</v>
      </c>
      <c r="G70" s="110">
        <v>0</v>
      </c>
      <c r="H70" s="110">
        <v>-117</v>
      </c>
      <c r="I70" s="110">
        <v>150</v>
      </c>
      <c r="J70" s="110"/>
      <c r="K70" s="155">
        <v>6393</v>
      </c>
      <c r="L70" s="155">
        <v>6821</v>
      </c>
      <c r="M70" s="155"/>
      <c r="N70" s="312">
        <v>0.65432611743785296</v>
      </c>
      <c r="O70" s="312">
        <v>1.5155974102413201</v>
      </c>
      <c r="P70" s="312">
        <v>1.0231082917988199</v>
      </c>
      <c r="Q70" s="312">
        <v>1.00369058163567</v>
      </c>
      <c r="R70" s="312">
        <v>1.00514781585527</v>
      </c>
      <c r="S70" s="312">
        <v>0.99443956687152502</v>
      </c>
      <c r="T70" s="313"/>
      <c r="U70" s="314">
        <v>6621</v>
      </c>
      <c r="V70" s="314">
        <v>6774</v>
      </c>
      <c r="W70" s="314">
        <v>6799</v>
      </c>
      <c r="X70" s="314">
        <v>6834</v>
      </c>
      <c r="Y70" s="314">
        <v>6796</v>
      </c>
      <c r="Z70" s="314">
        <v>6899</v>
      </c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</row>
    <row r="71" spans="1:36" ht="12.75" x14ac:dyDescent="0.2">
      <c r="A71" s="110" t="s">
        <v>381</v>
      </c>
      <c r="B71" s="110">
        <v>-81</v>
      </c>
      <c r="C71" s="110">
        <v>0</v>
      </c>
      <c r="D71" s="110">
        <v>-81</v>
      </c>
      <c r="E71" s="110">
        <v>0</v>
      </c>
      <c r="F71" s="110">
        <v>0</v>
      </c>
      <c r="G71" s="110">
        <v>35.64</v>
      </c>
      <c r="H71" s="110">
        <v>-117</v>
      </c>
      <c r="I71" s="110">
        <v>0</v>
      </c>
      <c r="J71" s="110"/>
      <c r="K71" s="155">
        <v>16244</v>
      </c>
      <c r="L71" s="155">
        <v>17788</v>
      </c>
      <c r="M71" s="155"/>
      <c r="N71" s="312">
        <v>0.99953375733370398</v>
      </c>
      <c r="O71" s="312">
        <v>0.292233337079915</v>
      </c>
      <c r="P71" s="312">
        <v>1.01953216374269</v>
      </c>
      <c r="Q71" s="312">
        <v>1.0116439141906599</v>
      </c>
      <c r="R71" s="312">
        <v>1.0056131995237301</v>
      </c>
      <c r="S71" s="312">
        <v>1.0032701849346</v>
      </c>
      <c r="T71" s="313"/>
      <c r="U71" s="314">
        <v>17100</v>
      </c>
      <c r="V71" s="314">
        <v>17434</v>
      </c>
      <c r="W71" s="314">
        <v>17637</v>
      </c>
      <c r="X71" s="314">
        <v>17736</v>
      </c>
      <c r="Y71" s="314">
        <v>17794</v>
      </c>
      <c r="Z71" s="314">
        <v>17846</v>
      </c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</row>
    <row r="72" spans="1:36" ht="12.75" x14ac:dyDescent="0.2">
      <c r="A72" s="110" t="s">
        <v>382</v>
      </c>
      <c r="B72" s="110">
        <v>-117</v>
      </c>
      <c r="C72" s="110">
        <v>0</v>
      </c>
      <c r="D72" s="110">
        <v>-117</v>
      </c>
      <c r="E72" s="110">
        <v>0</v>
      </c>
      <c r="F72" s="110">
        <v>0</v>
      </c>
      <c r="G72" s="110">
        <v>0</v>
      </c>
      <c r="H72" s="110">
        <v>-117</v>
      </c>
      <c r="I72" s="110">
        <v>0</v>
      </c>
      <c r="J72" s="110"/>
      <c r="K72" s="155">
        <v>29111</v>
      </c>
      <c r="L72" s="155">
        <v>29635</v>
      </c>
      <c r="M72" s="155"/>
      <c r="N72" s="312">
        <v>0.17703906966484201</v>
      </c>
      <c r="O72" s="312">
        <v>-0.290109296990959</v>
      </c>
      <c r="P72" s="312">
        <v>1.0062850348224901</v>
      </c>
      <c r="Q72" s="312">
        <v>1.0063808237677201</v>
      </c>
      <c r="R72" s="312">
        <v>1.0051326780502501</v>
      </c>
      <c r="S72" s="312">
        <v>0.989386556304653</v>
      </c>
      <c r="T72" s="313"/>
      <c r="U72" s="314">
        <v>29435</v>
      </c>
      <c r="V72" s="314">
        <v>29620</v>
      </c>
      <c r="W72" s="314">
        <v>29809</v>
      </c>
      <c r="X72" s="314">
        <v>29962</v>
      </c>
      <c r="Y72" s="314">
        <v>29644</v>
      </c>
      <c r="Z72" s="314">
        <v>29558</v>
      </c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</row>
    <row r="73" spans="1:36" ht="12.75" x14ac:dyDescent="0.2">
      <c r="A73" s="110" t="s">
        <v>383</v>
      </c>
      <c r="B73" s="110">
        <v>-117</v>
      </c>
      <c r="C73" s="110">
        <v>0</v>
      </c>
      <c r="D73" s="110">
        <v>-117</v>
      </c>
      <c r="E73" s="110">
        <v>0</v>
      </c>
      <c r="F73" s="110">
        <v>0</v>
      </c>
      <c r="G73" s="110">
        <v>0</v>
      </c>
      <c r="H73" s="110">
        <v>-117</v>
      </c>
      <c r="I73" s="110">
        <v>0</v>
      </c>
      <c r="J73" s="110"/>
      <c r="K73" s="155">
        <v>9546</v>
      </c>
      <c r="L73" s="155">
        <v>9614</v>
      </c>
      <c r="M73" s="155"/>
      <c r="N73" s="312">
        <v>0</v>
      </c>
      <c r="O73" s="312">
        <v>-0.280986575085857</v>
      </c>
      <c r="P73" s="312">
        <v>1.0095743573733</v>
      </c>
      <c r="Q73" s="312">
        <v>1.0067003401711201</v>
      </c>
      <c r="R73" s="312">
        <v>0.994573008396478</v>
      </c>
      <c r="S73" s="312">
        <v>0.98929270050447804</v>
      </c>
      <c r="T73" s="313"/>
      <c r="U73" s="314">
        <v>9609</v>
      </c>
      <c r="V73" s="314">
        <v>9701</v>
      </c>
      <c r="W73" s="314">
        <v>9766</v>
      </c>
      <c r="X73" s="314">
        <v>9713</v>
      </c>
      <c r="Y73" s="314">
        <v>9609</v>
      </c>
      <c r="Z73" s="314">
        <v>9582</v>
      </c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</row>
    <row r="74" spans="1:36" ht="12.75" x14ac:dyDescent="0.2">
      <c r="A74" s="110" t="s">
        <v>384</v>
      </c>
      <c r="B74" s="110">
        <v>159</v>
      </c>
      <c r="C74" s="110">
        <v>276</v>
      </c>
      <c r="D74" s="110">
        <v>-117</v>
      </c>
      <c r="E74" s="110">
        <v>0</v>
      </c>
      <c r="F74" s="110">
        <v>276.36706648661499</v>
      </c>
      <c r="G74" s="110">
        <v>0</v>
      </c>
      <c r="H74" s="110">
        <v>-117</v>
      </c>
      <c r="I74" s="110">
        <v>0</v>
      </c>
      <c r="J74" s="110"/>
      <c r="K74" s="155">
        <v>10741</v>
      </c>
      <c r="L74" s="155">
        <v>12589</v>
      </c>
      <c r="M74" s="155"/>
      <c r="N74" s="312">
        <v>2.0950381372934399</v>
      </c>
      <c r="O74" s="312">
        <v>1.69356762343961</v>
      </c>
      <c r="P74" s="312">
        <v>1.01960953697305</v>
      </c>
      <c r="Q74" s="312">
        <v>1.02550199101923</v>
      </c>
      <c r="R74" s="312">
        <v>1.02594183740912</v>
      </c>
      <c r="S74" s="312">
        <v>1.01280399420196</v>
      </c>
      <c r="T74" s="313"/>
      <c r="U74" s="314">
        <v>11576</v>
      </c>
      <c r="V74" s="314">
        <v>11803</v>
      </c>
      <c r="W74" s="314">
        <v>12104</v>
      </c>
      <c r="X74" s="314">
        <v>12418</v>
      </c>
      <c r="Y74" s="314">
        <v>12577</v>
      </c>
      <c r="Z74" s="314">
        <v>12790</v>
      </c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</row>
    <row r="75" spans="1:36" ht="12.75" x14ac:dyDescent="0.2">
      <c r="A75" s="110" t="s">
        <v>379</v>
      </c>
      <c r="B75" s="110">
        <v>-117</v>
      </c>
      <c r="C75" s="110">
        <v>0</v>
      </c>
      <c r="D75" s="110">
        <v>-117</v>
      </c>
      <c r="E75" s="110">
        <v>0</v>
      </c>
      <c r="F75" s="110">
        <v>0</v>
      </c>
      <c r="G75" s="110">
        <v>0</v>
      </c>
      <c r="H75" s="110">
        <v>-117</v>
      </c>
      <c r="I75" s="110">
        <v>0</v>
      </c>
      <c r="J75" s="110"/>
      <c r="K75" s="155">
        <v>127382</v>
      </c>
      <c r="L75" s="155">
        <v>142427</v>
      </c>
      <c r="M75" s="155"/>
      <c r="N75" s="312">
        <v>1.33637623491871</v>
      </c>
      <c r="O75" s="312">
        <v>0.71804086445662596</v>
      </c>
      <c r="P75" s="312">
        <v>1.0153068399665399</v>
      </c>
      <c r="Q75" s="312">
        <v>1.01440537722988</v>
      </c>
      <c r="R75" s="312">
        <v>1.0129287731679399</v>
      </c>
      <c r="S75" s="312">
        <v>1.01081974656961</v>
      </c>
      <c r="T75" s="313"/>
      <c r="U75" s="314">
        <v>135103</v>
      </c>
      <c r="V75" s="314">
        <v>137171</v>
      </c>
      <c r="W75" s="314">
        <v>139147</v>
      </c>
      <c r="X75" s="314">
        <v>140946</v>
      </c>
      <c r="Y75" s="314">
        <v>142471</v>
      </c>
      <c r="Z75" s="314">
        <v>143494</v>
      </c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</row>
    <row r="76" spans="1:36" ht="12.75" x14ac:dyDescent="0.2">
      <c r="A76" s="110" t="s">
        <v>385</v>
      </c>
      <c r="B76" s="110">
        <v>33</v>
      </c>
      <c r="C76" s="110">
        <v>0</v>
      </c>
      <c r="D76" s="110">
        <v>33</v>
      </c>
      <c r="E76" s="110">
        <v>0</v>
      </c>
      <c r="F76" s="110">
        <v>0</v>
      </c>
      <c r="G76" s="110">
        <v>0</v>
      </c>
      <c r="H76" s="110">
        <v>-117</v>
      </c>
      <c r="I76" s="110">
        <v>150</v>
      </c>
      <c r="J76" s="110"/>
      <c r="K76" s="155">
        <v>7033</v>
      </c>
      <c r="L76" s="155">
        <v>7385</v>
      </c>
      <c r="M76" s="155"/>
      <c r="N76" s="312">
        <v>0.40515851110720602</v>
      </c>
      <c r="O76" s="312">
        <v>0.95173351461590794</v>
      </c>
      <c r="P76" s="312">
        <v>1.0100870526461201</v>
      </c>
      <c r="Q76" s="312">
        <v>1.0004103967168301</v>
      </c>
      <c r="R76" s="312">
        <v>0.99945302885272802</v>
      </c>
      <c r="S76" s="312">
        <v>1.0062936106170499</v>
      </c>
      <c r="T76" s="313"/>
      <c r="U76" s="314">
        <v>7237</v>
      </c>
      <c r="V76" s="314">
        <v>7310</v>
      </c>
      <c r="W76" s="314">
        <v>7313</v>
      </c>
      <c r="X76" s="314">
        <v>7309</v>
      </c>
      <c r="Y76" s="314">
        <v>7355</v>
      </c>
      <c r="Z76" s="314">
        <v>7425</v>
      </c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</row>
    <row r="77" spans="1:36" ht="12.75" x14ac:dyDescent="0.2">
      <c r="A77" s="110" t="s">
        <v>386</v>
      </c>
      <c r="B77" s="110">
        <v>-81</v>
      </c>
      <c r="C77" s="110">
        <v>0</v>
      </c>
      <c r="D77" s="110">
        <v>-81</v>
      </c>
      <c r="E77" s="110">
        <v>0</v>
      </c>
      <c r="F77" s="110">
        <v>0</v>
      </c>
      <c r="G77" s="110">
        <v>35.64</v>
      </c>
      <c r="H77" s="110">
        <v>-117</v>
      </c>
      <c r="I77" s="110">
        <v>0</v>
      </c>
      <c r="J77" s="110"/>
      <c r="K77" s="155">
        <v>29339</v>
      </c>
      <c r="L77" s="155">
        <v>31563</v>
      </c>
      <c r="M77" s="155"/>
      <c r="N77" s="312">
        <v>0.67928341550500504</v>
      </c>
      <c r="O77" s="312">
        <v>0.56094314508461696</v>
      </c>
      <c r="P77" s="312">
        <v>1.0136758816059399</v>
      </c>
      <c r="Q77" s="312">
        <v>1.01072885548167</v>
      </c>
      <c r="R77" s="312">
        <v>1.0019704433497501</v>
      </c>
      <c r="S77" s="312">
        <v>1.0008564087924601</v>
      </c>
      <c r="T77" s="313"/>
      <c r="U77" s="314">
        <v>30711</v>
      </c>
      <c r="V77" s="314">
        <v>31131</v>
      </c>
      <c r="W77" s="314">
        <v>31465</v>
      </c>
      <c r="X77" s="314">
        <v>31527</v>
      </c>
      <c r="Y77" s="314">
        <v>31554</v>
      </c>
      <c r="Z77" s="314">
        <v>31731</v>
      </c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</row>
    <row r="78" spans="1:36" ht="12.75" x14ac:dyDescent="0.2">
      <c r="A78" s="110" t="s">
        <v>387</v>
      </c>
      <c r="B78" s="110">
        <v>-81</v>
      </c>
      <c r="C78" s="110">
        <v>0</v>
      </c>
      <c r="D78" s="110">
        <v>-81</v>
      </c>
      <c r="E78" s="110">
        <v>0</v>
      </c>
      <c r="F78" s="110">
        <v>0</v>
      </c>
      <c r="G78" s="110">
        <v>35.64</v>
      </c>
      <c r="H78" s="110">
        <v>-117</v>
      </c>
      <c r="I78" s="110">
        <v>0</v>
      </c>
      <c r="J78" s="110"/>
      <c r="K78" s="155">
        <v>10830</v>
      </c>
      <c r="L78" s="155">
        <v>11721</v>
      </c>
      <c r="M78" s="155"/>
      <c r="N78" s="312">
        <v>0.83186261396432903</v>
      </c>
      <c r="O78" s="312">
        <v>-0.12798634812286699</v>
      </c>
      <c r="P78" s="312">
        <v>1.0109366731345899</v>
      </c>
      <c r="Q78" s="312">
        <v>1.0103821322631299</v>
      </c>
      <c r="R78" s="312">
        <v>1.0069078663327899</v>
      </c>
      <c r="S78" s="312">
        <v>1.00505960037733</v>
      </c>
      <c r="T78" s="313"/>
      <c r="U78" s="314">
        <v>11338</v>
      </c>
      <c r="V78" s="314">
        <v>11462</v>
      </c>
      <c r="W78" s="314">
        <v>11581</v>
      </c>
      <c r="X78" s="314">
        <v>11661</v>
      </c>
      <c r="Y78" s="314">
        <v>11720</v>
      </c>
      <c r="Z78" s="314">
        <v>11705</v>
      </c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</row>
    <row r="79" spans="1:36" ht="12.75" x14ac:dyDescent="0.2">
      <c r="A79" s="110" t="s">
        <v>388</v>
      </c>
      <c r="B79" s="110">
        <v>-117</v>
      </c>
      <c r="C79" s="110">
        <v>0</v>
      </c>
      <c r="D79" s="110">
        <v>-117</v>
      </c>
      <c r="E79" s="110">
        <v>0</v>
      </c>
      <c r="F79" s="110">
        <v>0</v>
      </c>
      <c r="G79" s="110">
        <v>0</v>
      </c>
      <c r="H79" s="110">
        <v>-117</v>
      </c>
      <c r="I79" s="110">
        <v>0</v>
      </c>
      <c r="J79" s="110"/>
      <c r="K79" s="155">
        <v>18119</v>
      </c>
      <c r="L79" s="155">
        <v>18903</v>
      </c>
      <c r="M79" s="155"/>
      <c r="N79" s="312">
        <v>0.25280614708789201</v>
      </c>
      <c r="O79" s="312">
        <v>-0.27501586629997898</v>
      </c>
      <c r="P79" s="312">
        <v>1.0095095629874999</v>
      </c>
      <c r="Q79" s="312">
        <v>1.00402201524132</v>
      </c>
      <c r="R79" s="312">
        <v>1.0002108370229801</v>
      </c>
      <c r="S79" s="312">
        <v>0.99641652613828002</v>
      </c>
      <c r="T79" s="313"/>
      <c r="U79" s="314">
        <v>18718</v>
      </c>
      <c r="V79" s="314">
        <v>18896</v>
      </c>
      <c r="W79" s="314">
        <v>18972</v>
      </c>
      <c r="X79" s="314">
        <v>18976</v>
      </c>
      <c r="Y79" s="314">
        <v>18908</v>
      </c>
      <c r="Z79" s="314">
        <v>18856</v>
      </c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</row>
    <row r="80" spans="1:36" ht="12.75" x14ac:dyDescent="0.2">
      <c r="A80" s="110" t="s">
        <v>389</v>
      </c>
      <c r="B80" s="110">
        <v>50</v>
      </c>
      <c r="C80" s="110">
        <v>167</v>
      </c>
      <c r="D80" s="110">
        <v>-117</v>
      </c>
      <c r="E80" s="110">
        <v>0</v>
      </c>
      <c r="F80" s="110">
        <v>167.27016240021999</v>
      </c>
      <c r="G80" s="110">
        <v>0</v>
      </c>
      <c r="H80" s="110">
        <v>-117</v>
      </c>
      <c r="I80" s="110">
        <v>0</v>
      </c>
      <c r="J80" s="110"/>
      <c r="K80" s="155">
        <v>12991</v>
      </c>
      <c r="L80" s="155">
        <v>14532</v>
      </c>
      <c r="M80" s="155"/>
      <c r="N80" s="312">
        <v>1.6974273293922901</v>
      </c>
      <c r="O80" s="312">
        <v>1.50521300835462</v>
      </c>
      <c r="P80" s="312">
        <v>1.0217134416543601</v>
      </c>
      <c r="Q80" s="312">
        <v>1.0080959953737201</v>
      </c>
      <c r="R80" s="312">
        <v>1.0200774415603</v>
      </c>
      <c r="S80" s="312">
        <v>1.01806551384788</v>
      </c>
      <c r="T80" s="313"/>
      <c r="U80" s="314">
        <v>13540</v>
      </c>
      <c r="V80" s="314">
        <v>13834</v>
      </c>
      <c r="W80" s="314">
        <v>13946</v>
      </c>
      <c r="X80" s="314">
        <v>14226</v>
      </c>
      <c r="Y80" s="314">
        <v>14483</v>
      </c>
      <c r="Z80" s="314">
        <v>14701</v>
      </c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</row>
    <row r="81" spans="1:36" ht="12.75" x14ac:dyDescent="0.2">
      <c r="A81" s="110" t="s">
        <v>390</v>
      </c>
      <c r="B81" s="110">
        <v>-117</v>
      </c>
      <c r="C81" s="110">
        <v>0</v>
      </c>
      <c r="D81" s="110">
        <v>-117</v>
      </c>
      <c r="E81" s="110">
        <v>0</v>
      </c>
      <c r="F81" s="110">
        <v>0</v>
      </c>
      <c r="G81" s="110">
        <v>0</v>
      </c>
      <c r="H81" s="110">
        <v>-117</v>
      </c>
      <c r="I81" s="110">
        <v>0</v>
      </c>
      <c r="J81" s="110"/>
      <c r="K81" s="155">
        <v>26304</v>
      </c>
      <c r="L81" s="155">
        <v>27502</v>
      </c>
      <c r="M81" s="155"/>
      <c r="N81" s="312">
        <v>0.30040269476252501</v>
      </c>
      <c r="O81" s="312">
        <v>0.36360991927859804</v>
      </c>
      <c r="P81" s="312">
        <v>1.00761757562376</v>
      </c>
      <c r="Q81" s="312">
        <v>1.00350608085899</v>
      </c>
      <c r="R81" s="312">
        <v>0.99963605924955401</v>
      </c>
      <c r="S81" s="312">
        <v>1.00127425638038</v>
      </c>
      <c r="T81" s="313"/>
      <c r="U81" s="314">
        <v>27174</v>
      </c>
      <c r="V81" s="314">
        <v>27381</v>
      </c>
      <c r="W81" s="314">
        <v>27477</v>
      </c>
      <c r="X81" s="314">
        <v>27467</v>
      </c>
      <c r="Y81" s="314">
        <v>27502</v>
      </c>
      <c r="Z81" s="314">
        <v>27602</v>
      </c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</row>
    <row r="82" spans="1:36" ht="12.75" x14ac:dyDescent="0.2">
      <c r="A82" s="110" t="s">
        <v>391</v>
      </c>
      <c r="B82" s="110">
        <v>-117</v>
      </c>
      <c r="C82" s="110">
        <v>0</v>
      </c>
      <c r="D82" s="110">
        <v>-117</v>
      </c>
      <c r="E82" s="110">
        <v>0</v>
      </c>
      <c r="F82" s="110">
        <v>0</v>
      </c>
      <c r="G82" s="110">
        <v>0</v>
      </c>
      <c r="H82" s="110">
        <v>-117</v>
      </c>
      <c r="I82" s="110">
        <v>0</v>
      </c>
      <c r="J82" s="110"/>
      <c r="K82" s="155">
        <v>32833</v>
      </c>
      <c r="L82" s="155">
        <v>34530</v>
      </c>
      <c r="M82" s="155"/>
      <c r="N82" s="312">
        <v>0.51317570850348804</v>
      </c>
      <c r="O82" s="312">
        <v>0.32136653155761402</v>
      </c>
      <c r="P82" s="312">
        <v>1.0083628841607599</v>
      </c>
      <c r="Q82" s="312">
        <v>1.0072971309673799</v>
      </c>
      <c r="R82" s="312">
        <v>1.0059350634237201</v>
      </c>
      <c r="S82" s="312">
        <v>0.99895881536325803</v>
      </c>
      <c r="T82" s="313"/>
      <c r="U82" s="314">
        <v>33840</v>
      </c>
      <c r="V82" s="314">
        <v>34123</v>
      </c>
      <c r="W82" s="314">
        <v>34372</v>
      </c>
      <c r="X82" s="314">
        <v>34576</v>
      </c>
      <c r="Y82" s="314">
        <v>34540</v>
      </c>
      <c r="Z82" s="314">
        <v>34651</v>
      </c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</row>
    <row r="83" spans="1:36" ht="14.25" customHeight="1" x14ac:dyDescent="0.2">
      <c r="A83" s="18" t="s">
        <v>392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55"/>
      <c r="L83" s="155"/>
      <c r="M83" s="155"/>
      <c r="N83" s="312"/>
      <c r="O83" s="312"/>
      <c r="P83" s="312"/>
      <c r="Q83" s="312"/>
      <c r="R83" s="312"/>
      <c r="S83" s="312"/>
      <c r="T83" s="313"/>
      <c r="U83" s="314"/>
      <c r="V83" s="314"/>
      <c r="W83" s="314"/>
      <c r="X83" s="314"/>
      <c r="Y83" s="314"/>
      <c r="Z83" s="314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</row>
    <row r="84" spans="1:36" ht="12.75" x14ac:dyDescent="0.2">
      <c r="A84" s="110" t="s">
        <v>393</v>
      </c>
      <c r="B84" s="110">
        <v>-117</v>
      </c>
      <c r="C84" s="110">
        <v>0</v>
      </c>
      <c r="D84" s="110">
        <v>-117</v>
      </c>
      <c r="E84" s="110">
        <v>0</v>
      </c>
      <c r="F84" s="110">
        <v>0</v>
      </c>
      <c r="G84" s="110">
        <v>0</v>
      </c>
      <c r="H84" s="110">
        <v>-117</v>
      </c>
      <c r="I84" s="110">
        <v>0</v>
      </c>
      <c r="J84" s="110"/>
      <c r="K84" s="155">
        <v>18802</v>
      </c>
      <c r="L84" s="155">
        <v>20224</v>
      </c>
      <c r="M84" s="155"/>
      <c r="N84" s="312">
        <v>0.54780772006635092</v>
      </c>
      <c r="O84" s="312">
        <v>0.42043824504130201</v>
      </c>
      <c r="P84" s="312">
        <v>1.01021233569262</v>
      </c>
      <c r="Q84" s="312">
        <v>1.00660594535082</v>
      </c>
      <c r="R84" s="312">
        <v>1.0032315799940299</v>
      </c>
      <c r="S84" s="312">
        <v>1.00188314584469</v>
      </c>
      <c r="T84" s="313"/>
      <c r="U84" s="314">
        <v>19780</v>
      </c>
      <c r="V84" s="314">
        <v>19982</v>
      </c>
      <c r="W84" s="314">
        <v>20114</v>
      </c>
      <c r="X84" s="314">
        <v>20179</v>
      </c>
      <c r="Y84" s="314">
        <v>20217</v>
      </c>
      <c r="Z84" s="314">
        <v>20302</v>
      </c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</row>
    <row r="85" spans="1:36" ht="12.75" x14ac:dyDescent="0.2">
      <c r="A85" s="110" t="s">
        <v>394</v>
      </c>
      <c r="B85" s="110">
        <v>-117</v>
      </c>
      <c r="C85" s="110">
        <v>0</v>
      </c>
      <c r="D85" s="110">
        <v>-117</v>
      </c>
      <c r="E85" s="110">
        <v>0</v>
      </c>
      <c r="F85" s="110">
        <v>0</v>
      </c>
      <c r="G85" s="110">
        <v>0</v>
      </c>
      <c r="H85" s="110">
        <v>-117</v>
      </c>
      <c r="I85" s="110">
        <v>0</v>
      </c>
      <c r="J85" s="110"/>
      <c r="K85" s="155">
        <v>8139</v>
      </c>
      <c r="L85" s="155">
        <v>8655</v>
      </c>
      <c r="M85" s="155"/>
      <c r="N85" s="312">
        <v>1.15653734657828E-2</v>
      </c>
      <c r="O85" s="312">
        <v>-0.56653948433344903</v>
      </c>
      <c r="P85" s="312">
        <v>1.0168883747831099</v>
      </c>
      <c r="Q85" s="312">
        <v>1.00273006483904</v>
      </c>
      <c r="R85" s="312">
        <v>0.98763471355643795</v>
      </c>
      <c r="S85" s="312">
        <v>0.99345279117849805</v>
      </c>
      <c r="T85" s="313"/>
      <c r="U85" s="314">
        <v>8645</v>
      </c>
      <c r="V85" s="314">
        <v>8791</v>
      </c>
      <c r="W85" s="314">
        <v>8815</v>
      </c>
      <c r="X85" s="314">
        <v>8706</v>
      </c>
      <c r="Y85" s="314">
        <v>8649</v>
      </c>
      <c r="Z85" s="314">
        <v>8600</v>
      </c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</row>
    <row r="86" spans="1:36" ht="12.75" x14ac:dyDescent="0.2">
      <c r="A86" s="110" t="s">
        <v>395</v>
      </c>
      <c r="B86" s="110">
        <v>-117</v>
      </c>
      <c r="C86" s="110">
        <v>0</v>
      </c>
      <c r="D86" s="110">
        <v>-117</v>
      </c>
      <c r="E86" s="110">
        <v>0</v>
      </c>
      <c r="F86" s="110">
        <v>0</v>
      </c>
      <c r="G86" s="110">
        <v>0</v>
      </c>
      <c r="H86" s="110">
        <v>-117</v>
      </c>
      <c r="I86" s="110">
        <v>0</v>
      </c>
      <c r="J86" s="110"/>
      <c r="K86" s="155">
        <v>27297</v>
      </c>
      <c r="L86" s="155">
        <v>28401</v>
      </c>
      <c r="M86" s="155"/>
      <c r="N86" s="312">
        <v>0.42661567845725401</v>
      </c>
      <c r="O86" s="312">
        <v>2.1105209469204002E-2</v>
      </c>
      <c r="P86" s="312">
        <v>1.01051915989839</v>
      </c>
      <c r="Q86" s="312">
        <v>1.00941826293241</v>
      </c>
      <c r="R86" s="312">
        <v>0.99940369707811605</v>
      </c>
      <c r="S86" s="312">
        <v>0.99778885301137199</v>
      </c>
      <c r="T86" s="313"/>
      <c r="U86" s="314">
        <v>27949</v>
      </c>
      <c r="V86" s="314">
        <v>28243</v>
      </c>
      <c r="W86" s="314">
        <v>28509</v>
      </c>
      <c r="X86" s="314">
        <v>28492</v>
      </c>
      <c r="Y86" s="314">
        <v>28429</v>
      </c>
      <c r="Z86" s="314">
        <v>28435</v>
      </c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</row>
    <row r="87" spans="1:36" ht="12.75" x14ac:dyDescent="0.2">
      <c r="A87" s="110" t="s">
        <v>396</v>
      </c>
      <c r="B87" s="110">
        <v>-117</v>
      </c>
      <c r="C87" s="110">
        <v>0</v>
      </c>
      <c r="D87" s="110">
        <v>-117</v>
      </c>
      <c r="E87" s="110">
        <v>0</v>
      </c>
      <c r="F87" s="110">
        <v>0</v>
      </c>
      <c r="G87" s="110">
        <v>0</v>
      </c>
      <c r="H87" s="110">
        <v>-117</v>
      </c>
      <c r="I87" s="110">
        <v>0</v>
      </c>
      <c r="J87" s="110"/>
      <c r="K87" s="155">
        <v>9619</v>
      </c>
      <c r="L87" s="155">
        <v>10373</v>
      </c>
      <c r="M87" s="155"/>
      <c r="N87" s="312">
        <v>1.12347919252647</v>
      </c>
      <c r="O87" s="312">
        <v>-0.106126386878919</v>
      </c>
      <c r="P87" s="312">
        <v>1.02451573849879</v>
      </c>
      <c r="Q87" s="312">
        <v>1.0062038404726701</v>
      </c>
      <c r="R87" s="312">
        <v>1.00812292033666</v>
      </c>
      <c r="S87" s="312">
        <v>1.0062129890301901</v>
      </c>
      <c r="T87" s="313"/>
      <c r="U87" s="314">
        <v>9912</v>
      </c>
      <c r="V87" s="314">
        <v>10155</v>
      </c>
      <c r="W87" s="314">
        <v>10218</v>
      </c>
      <c r="X87" s="314">
        <v>10301</v>
      </c>
      <c r="Y87" s="314">
        <v>10365</v>
      </c>
      <c r="Z87" s="314">
        <v>10354</v>
      </c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</row>
    <row r="88" spans="1:36" ht="12.75" x14ac:dyDescent="0.2">
      <c r="A88" s="110" t="s">
        <v>397</v>
      </c>
      <c r="B88" s="110">
        <v>-117</v>
      </c>
      <c r="C88" s="110">
        <v>0</v>
      </c>
      <c r="D88" s="110">
        <v>-117</v>
      </c>
      <c r="E88" s="110">
        <v>0</v>
      </c>
      <c r="F88" s="110">
        <v>0</v>
      </c>
      <c r="G88" s="110">
        <v>0</v>
      </c>
      <c r="H88" s="110">
        <v>-117</v>
      </c>
      <c r="I88" s="110">
        <v>0</v>
      </c>
      <c r="J88" s="110"/>
      <c r="K88" s="155">
        <v>12231</v>
      </c>
      <c r="L88" s="155">
        <v>12369</v>
      </c>
      <c r="M88" s="155"/>
      <c r="N88" s="312">
        <v>8.6973312650040505E-2</v>
      </c>
      <c r="O88" s="312">
        <v>-0.33099216920965502</v>
      </c>
      <c r="P88" s="312">
        <v>1.00558976020739</v>
      </c>
      <c r="Q88" s="312">
        <v>0.99959719648755296</v>
      </c>
      <c r="R88" s="312">
        <v>0.99806576402321101</v>
      </c>
      <c r="S88" s="312">
        <v>1.0002422480620199</v>
      </c>
      <c r="T88" s="313"/>
      <c r="U88" s="314">
        <v>12344</v>
      </c>
      <c r="V88" s="314">
        <v>12413</v>
      </c>
      <c r="W88" s="314">
        <v>12408</v>
      </c>
      <c r="X88" s="314">
        <v>12384</v>
      </c>
      <c r="Y88" s="314">
        <v>12387</v>
      </c>
      <c r="Z88" s="314">
        <v>12346</v>
      </c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</row>
    <row r="89" spans="1:36" ht="12.75" x14ac:dyDescent="0.2">
      <c r="A89" s="110" t="s">
        <v>398</v>
      </c>
      <c r="B89" s="110">
        <v>833</v>
      </c>
      <c r="C89" s="110">
        <v>0</v>
      </c>
      <c r="D89" s="110">
        <v>833</v>
      </c>
      <c r="E89" s="110">
        <v>0</v>
      </c>
      <c r="F89" s="110">
        <v>0</v>
      </c>
      <c r="G89" s="110">
        <v>0</v>
      </c>
      <c r="H89" s="110">
        <v>-117</v>
      </c>
      <c r="I89" s="110">
        <v>950</v>
      </c>
      <c r="J89" s="110"/>
      <c r="K89" s="155">
        <v>9244</v>
      </c>
      <c r="L89" s="155">
        <v>9498</v>
      </c>
      <c r="M89" s="155"/>
      <c r="N89" s="312">
        <v>0.15847073107093701</v>
      </c>
      <c r="O89" s="312">
        <v>-0.78922445543512609</v>
      </c>
      <c r="P89" s="312">
        <v>1.0122842317060301</v>
      </c>
      <c r="Q89" s="312">
        <v>1.00010461345329</v>
      </c>
      <c r="R89" s="312">
        <v>1.00355648535565</v>
      </c>
      <c r="S89" s="312">
        <v>0.99051490514905105</v>
      </c>
      <c r="T89" s="313"/>
      <c r="U89" s="314">
        <v>9443</v>
      </c>
      <c r="V89" s="314">
        <v>9559</v>
      </c>
      <c r="W89" s="314">
        <v>9560</v>
      </c>
      <c r="X89" s="314">
        <v>9594</v>
      </c>
      <c r="Y89" s="314">
        <v>9503</v>
      </c>
      <c r="Z89" s="314">
        <v>9428</v>
      </c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</row>
    <row r="90" spans="1:36" ht="12.75" x14ac:dyDescent="0.2">
      <c r="A90" s="110" t="s">
        <v>399</v>
      </c>
      <c r="B90" s="110">
        <v>-117</v>
      </c>
      <c r="C90" s="110">
        <v>0</v>
      </c>
      <c r="D90" s="110">
        <v>-117</v>
      </c>
      <c r="E90" s="110">
        <v>0</v>
      </c>
      <c r="F90" s="110">
        <v>0</v>
      </c>
      <c r="G90" s="110">
        <v>0</v>
      </c>
      <c r="H90" s="110">
        <v>-117</v>
      </c>
      <c r="I90" s="110">
        <v>0</v>
      </c>
      <c r="J90" s="110"/>
      <c r="K90" s="155">
        <v>83005</v>
      </c>
      <c r="L90" s="155">
        <v>94859</v>
      </c>
      <c r="M90" s="155"/>
      <c r="N90" s="312">
        <v>1.5108831186884599</v>
      </c>
      <c r="O90" s="312">
        <v>1.10764167264442</v>
      </c>
      <c r="P90" s="312">
        <v>1.0199267448503</v>
      </c>
      <c r="Q90" s="312">
        <v>1.0133434370058001</v>
      </c>
      <c r="R90" s="312">
        <v>1.0186407430286899</v>
      </c>
      <c r="S90" s="312">
        <v>1.0085646498069001</v>
      </c>
      <c r="T90" s="313"/>
      <c r="U90" s="314">
        <v>89277</v>
      </c>
      <c r="V90" s="314">
        <v>91056</v>
      </c>
      <c r="W90" s="314">
        <v>92271</v>
      </c>
      <c r="X90" s="314">
        <v>93991</v>
      </c>
      <c r="Y90" s="314">
        <v>94796</v>
      </c>
      <c r="Z90" s="314">
        <v>95846</v>
      </c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</row>
    <row r="91" spans="1:36" ht="12.75" x14ac:dyDescent="0.2">
      <c r="A91" s="110" t="s">
        <v>400</v>
      </c>
      <c r="B91" s="110">
        <v>-117</v>
      </c>
      <c r="C91" s="110">
        <v>0</v>
      </c>
      <c r="D91" s="110">
        <v>-117</v>
      </c>
      <c r="E91" s="110">
        <v>0</v>
      </c>
      <c r="F91" s="110">
        <v>0</v>
      </c>
      <c r="G91" s="110">
        <v>0</v>
      </c>
      <c r="H91" s="110">
        <v>-117</v>
      </c>
      <c r="I91" s="110">
        <v>0</v>
      </c>
      <c r="J91" s="110"/>
      <c r="K91" s="155">
        <v>15603</v>
      </c>
      <c r="L91" s="155">
        <v>17884</v>
      </c>
      <c r="M91" s="155"/>
      <c r="N91" s="312">
        <v>1.9718899746011198</v>
      </c>
      <c r="O91" s="312">
        <v>0.173174682978605</v>
      </c>
      <c r="P91" s="312">
        <v>1.031891761295</v>
      </c>
      <c r="Q91" s="312">
        <v>1.02446733785999</v>
      </c>
      <c r="R91" s="312">
        <v>1.0080562221460401</v>
      </c>
      <c r="S91" s="312">
        <v>1.0146233633735799</v>
      </c>
      <c r="T91" s="313"/>
      <c r="U91" s="314">
        <v>16556</v>
      </c>
      <c r="V91" s="314">
        <v>17084</v>
      </c>
      <c r="W91" s="314">
        <v>17502</v>
      </c>
      <c r="X91" s="314">
        <v>17643</v>
      </c>
      <c r="Y91" s="314">
        <v>17901</v>
      </c>
      <c r="Z91" s="314">
        <v>17932</v>
      </c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</row>
    <row r="92" spans="1:36" ht="14.25" customHeight="1" x14ac:dyDescent="0.2">
      <c r="A92" s="18" t="s">
        <v>401</v>
      </c>
      <c r="B92" s="110"/>
      <c r="C92" s="110"/>
      <c r="D92" s="110"/>
      <c r="E92" s="110"/>
      <c r="F92" s="110"/>
      <c r="G92" s="110"/>
      <c r="H92" s="110"/>
      <c r="I92" s="110"/>
      <c r="J92" s="110"/>
      <c r="K92" s="155"/>
      <c r="L92" s="155"/>
      <c r="M92" s="155"/>
      <c r="N92" s="312"/>
      <c r="O92" s="312"/>
      <c r="P92" s="312"/>
      <c r="Q92" s="312"/>
      <c r="R92" s="312"/>
      <c r="S92" s="312"/>
      <c r="T92" s="313"/>
      <c r="U92" s="314"/>
      <c r="V92" s="314"/>
      <c r="W92" s="314"/>
      <c r="X92" s="314"/>
      <c r="Y92" s="314"/>
      <c r="Z92" s="314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ht="12.75" x14ac:dyDescent="0.2">
      <c r="A93" s="110" t="s">
        <v>402</v>
      </c>
      <c r="B93" s="110">
        <v>-153</v>
      </c>
      <c r="C93" s="110">
        <v>0</v>
      </c>
      <c r="D93" s="110">
        <v>-153</v>
      </c>
      <c r="E93" s="110">
        <v>0</v>
      </c>
      <c r="F93" s="110">
        <v>0</v>
      </c>
      <c r="G93" s="110">
        <v>-35.64</v>
      </c>
      <c r="H93" s="110">
        <v>-117</v>
      </c>
      <c r="I93" s="110">
        <v>0</v>
      </c>
      <c r="J93" s="110"/>
      <c r="K93" s="155">
        <v>10676</v>
      </c>
      <c r="L93" s="155">
        <v>10836</v>
      </c>
      <c r="M93" s="155"/>
      <c r="N93" s="312">
        <v>-6.2212728411026298E-2</v>
      </c>
      <c r="O93" s="312">
        <v>0.38770423705344803</v>
      </c>
      <c r="P93" s="312">
        <v>0.99990791896869202</v>
      </c>
      <c r="Q93" s="312">
        <v>1.00285477484115</v>
      </c>
      <c r="R93" s="312">
        <v>0.995867768595041</v>
      </c>
      <c r="S93" s="312">
        <v>0.99889349930843696</v>
      </c>
      <c r="T93" s="313"/>
      <c r="U93" s="314">
        <v>10860</v>
      </c>
      <c r="V93" s="314">
        <v>10859</v>
      </c>
      <c r="W93" s="314">
        <v>10890</v>
      </c>
      <c r="X93" s="314">
        <v>10845</v>
      </c>
      <c r="Y93" s="314">
        <v>10833</v>
      </c>
      <c r="Z93" s="314">
        <v>10875</v>
      </c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</row>
    <row r="94" spans="1:36" ht="12.75" x14ac:dyDescent="0.2">
      <c r="A94" s="110" t="s">
        <v>403</v>
      </c>
      <c r="B94" s="110">
        <v>-153</v>
      </c>
      <c r="C94" s="110">
        <v>0</v>
      </c>
      <c r="D94" s="110">
        <v>-153</v>
      </c>
      <c r="E94" s="110">
        <v>0</v>
      </c>
      <c r="F94" s="110">
        <v>0</v>
      </c>
      <c r="G94" s="110">
        <v>-35.64</v>
      </c>
      <c r="H94" s="110">
        <v>-117</v>
      </c>
      <c r="I94" s="110">
        <v>0</v>
      </c>
      <c r="J94" s="110"/>
      <c r="K94" s="155">
        <v>9187</v>
      </c>
      <c r="L94" s="155">
        <v>9360</v>
      </c>
      <c r="M94" s="155"/>
      <c r="N94" s="312">
        <v>0.29528144608101903</v>
      </c>
      <c r="O94" s="312">
        <v>-0.45832445107652897</v>
      </c>
      <c r="P94" s="312">
        <v>1.0083045729076801</v>
      </c>
      <c r="Q94" s="312">
        <v>1.0034228259706901</v>
      </c>
      <c r="R94" s="312">
        <v>1.00735529261273</v>
      </c>
      <c r="S94" s="312">
        <v>0.99280423280423302</v>
      </c>
      <c r="T94" s="313"/>
      <c r="U94" s="314">
        <v>9272</v>
      </c>
      <c r="V94" s="314">
        <v>9349</v>
      </c>
      <c r="W94" s="314">
        <v>9381</v>
      </c>
      <c r="X94" s="314">
        <v>9450</v>
      </c>
      <c r="Y94" s="314">
        <v>9382</v>
      </c>
      <c r="Z94" s="314">
        <v>9339</v>
      </c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</row>
    <row r="95" spans="1:36" ht="12.75" x14ac:dyDescent="0.2">
      <c r="A95" s="110" t="s">
        <v>404</v>
      </c>
      <c r="B95" s="110">
        <v>-117</v>
      </c>
      <c r="C95" s="110">
        <v>0</v>
      </c>
      <c r="D95" s="110">
        <v>-117</v>
      </c>
      <c r="E95" s="110">
        <v>0</v>
      </c>
      <c r="F95" s="110">
        <v>0</v>
      </c>
      <c r="G95" s="110">
        <v>0</v>
      </c>
      <c r="H95" s="110">
        <v>-117</v>
      </c>
      <c r="I95" s="110">
        <v>0</v>
      </c>
      <c r="J95" s="110"/>
      <c r="K95" s="155">
        <v>13696</v>
      </c>
      <c r="L95" s="155">
        <v>14107</v>
      </c>
      <c r="M95" s="155"/>
      <c r="N95" s="312">
        <v>-0.42266520331651902</v>
      </c>
      <c r="O95" s="312">
        <v>-0.85433877003459702</v>
      </c>
      <c r="P95" s="312">
        <v>1.0109684137452299</v>
      </c>
      <c r="Q95" s="312">
        <v>0.98702190482730201</v>
      </c>
      <c r="R95" s="312">
        <v>0.99102546264087898</v>
      </c>
      <c r="S95" s="312">
        <v>0.99424359424359399</v>
      </c>
      <c r="T95" s="313"/>
      <c r="U95" s="314">
        <v>14405</v>
      </c>
      <c r="V95" s="314">
        <v>14563</v>
      </c>
      <c r="W95" s="314">
        <v>14374</v>
      </c>
      <c r="X95" s="314">
        <v>14245</v>
      </c>
      <c r="Y95" s="314">
        <v>14163</v>
      </c>
      <c r="Z95" s="314">
        <v>14042</v>
      </c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</row>
    <row r="96" spans="1:36" ht="12.75" x14ac:dyDescent="0.2">
      <c r="A96" s="110" t="s">
        <v>405</v>
      </c>
      <c r="B96" s="110">
        <v>1783</v>
      </c>
      <c r="C96" s="110">
        <v>0</v>
      </c>
      <c r="D96" s="110">
        <v>1783</v>
      </c>
      <c r="E96" s="110">
        <v>0</v>
      </c>
      <c r="F96" s="110">
        <v>0</v>
      </c>
      <c r="G96" s="110">
        <v>0</v>
      </c>
      <c r="H96" s="110">
        <v>-117</v>
      </c>
      <c r="I96" s="110">
        <v>1900</v>
      </c>
      <c r="J96" s="110"/>
      <c r="K96" s="155">
        <v>5777</v>
      </c>
      <c r="L96" s="155">
        <v>5731</v>
      </c>
      <c r="M96" s="155"/>
      <c r="N96" s="312">
        <v>-0.78640833807445099</v>
      </c>
      <c r="O96" s="312">
        <v>-2.4106833159902901</v>
      </c>
      <c r="P96" s="312">
        <v>1.0309191732481899</v>
      </c>
      <c r="Q96" s="312">
        <v>0.99217603911980401</v>
      </c>
      <c r="R96" s="312">
        <v>0.97223591260062403</v>
      </c>
      <c r="S96" s="312">
        <v>0.97431564717810104</v>
      </c>
      <c r="T96" s="313"/>
      <c r="U96" s="314">
        <v>5951</v>
      </c>
      <c r="V96" s="314">
        <v>6135</v>
      </c>
      <c r="W96" s="314">
        <v>6087</v>
      </c>
      <c r="X96" s="314">
        <v>5918</v>
      </c>
      <c r="Y96" s="314">
        <v>5766</v>
      </c>
      <c r="Z96" s="314">
        <v>5627</v>
      </c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</row>
    <row r="97" spans="1:36" ht="12.75" x14ac:dyDescent="0.2">
      <c r="A97" s="110" t="s">
        <v>401</v>
      </c>
      <c r="B97" s="110">
        <v>-77</v>
      </c>
      <c r="C97" s="110">
        <v>76</v>
      </c>
      <c r="D97" s="110">
        <v>-153</v>
      </c>
      <c r="E97" s="110">
        <v>0</v>
      </c>
      <c r="F97" s="110">
        <v>75.946750273713505</v>
      </c>
      <c r="G97" s="110">
        <v>-35.64</v>
      </c>
      <c r="H97" s="110">
        <v>-117</v>
      </c>
      <c r="I97" s="110">
        <v>0</v>
      </c>
      <c r="J97" s="110"/>
      <c r="K97" s="155">
        <v>62815</v>
      </c>
      <c r="L97" s="155">
        <v>70329</v>
      </c>
      <c r="M97" s="155"/>
      <c r="N97" s="312">
        <v>1.50025939543339</v>
      </c>
      <c r="O97" s="312">
        <v>1.3386956954254099</v>
      </c>
      <c r="P97" s="312">
        <v>1.0150381610304999</v>
      </c>
      <c r="Q97" s="312">
        <v>1.01665799836541</v>
      </c>
      <c r="R97" s="312">
        <v>1.01439721702526</v>
      </c>
      <c r="S97" s="312">
        <v>1.0139191077938401</v>
      </c>
      <c r="T97" s="313"/>
      <c r="U97" s="314">
        <v>66298</v>
      </c>
      <c r="V97" s="314">
        <v>67295</v>
      </c>
      <c r="W97" s="314">
        <v>68416</v>
      </c>
      <c r="X97" s="314">
        <v>69401</v>
      </c>
      <c r="Y97" s="314">
        <v>70367</v>
      </c>
      <c r="Z97" s="314">
        <v>71309</v>
      </c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</row>
    <row r="98" spans="1:36" ht="12.75" x14ac:dyDescent="0.2">
      <c r="A98" s="110" t="s">
        <v>406</v>
      </c>
      <c r="B98" s="110">
        <v>-153</v>
      </c>
      <c r="C98" s="110">
        <v>0</v>
      </c>
      <c r="D98" s="110">
        <v>-153</v>
      </c>
      <c r="E98" s="110">
        <v>0</v>
      </c>
      <c r="F98" s="110">
        <v>0</v>
      </c>
      <c r="G98" s="110">
        <v>-35.64</v>
      </c>
      <c r="H98" s="110">
        <v>-117</v>
      </c>
      <c r="I98" s="110">
        <v>0</v>
      </c>
      <c r="J98" s="110"/>
      <c r="K98" s="155">
        <v>12909</v>
      </c>
      <c r="L98" s="155">
        <v>13264</v>
      </c>
      <c r="M98" s="155"/>
      <c r="N98" s="312">
        <v>0.141348436547584</v>
      </c>
      <c r="O98" s="312">
        <v>-0.36057692307692302</v>
      </c>
      <c r="P98" s="312">
        <v>1.01888645463474</v>
      </c>
      <c r="Q98" s="312">
        <v>1.0057833469266699</v>
      </c>
      <c r="R98" s="312">
        <v>0.99189089568743105</v>
      </c>
      <c r="S98" s="312">
        <v>0.98937198067632803</v>
      </c>
      <c r="T98" s="313"/>
      <c r="U98" s="314">
        <v>13237</v>
      </c>
      <c r="V98" s="314">
        <v>13487</v>
      </c>
      <c r="W98" s="314">
        <v>13565</v>
      </c>
      <c r="X98" s="314">
        <v>13455</v>
      </c>
      <c r="Y98" s="314">
        <v>13312</v>
      </c>
      <c r="Z98" s="314">
        <v>13264</v>
      </c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</row>
    <row r="99" spans="1:36" ht="12.75" x14ac:dyDescent="0.2">
      <c r="A99" s="110" t="s">
        <v>407</v>
      </c>
      <c r="B99" s="110">
        <v>-153</v>
      </c>
      <c r="C99" s="110">
        <v>0</v>
      </c>
      <c r="D99" s="110">
        <v>-153</v>
      </c>
      <c r="E99" s="110">
        <v>0</v>
      </c>
      <c r="F99" s="110">
        <v>0</v>
      </c>
      <c r="G99" s="110">
        <v>-35.64</v>
      </c>
      <c r="H99" s="110">
        <v>-117</v>
      </c>
      <c r="I99" s="110">
        <v>0</v>
      </c>
      <c r="J99" s="110"/>
      <c r="K99" s="155">
        <v>14021</v>
      </c>
      <c r="L99" s="155">
        <v>15487</v>
      </c>
      <c r="M99" s="155"/>
      <c r="N99" s="312">
        <v>0.98291908926586602</v>
      </c>
      <c r="O99" s="312">
        <v>1.68513837578586</v>
      </c>
      <c r="P99" s="312">
        <v>1.00930107164521</v>
      </c>
      <c r="Q99" s="312">
        <v>1.0024040066777999</v>
      </c>
      <c r="R99" s="312">
        <v>1.01425621211112</v>
      </c>
      <c r="S99" s="312">
        <v>1.0133990147783301</v>
      </c>
      <c r="T99" s="313"/>
      <c r="U99" s="314">
        <v>14837</v>
      </c>
      <c r="V99" s="314">
        <v>14975</v>
      </c>
      <c r="W99" s="314">
        <v>15011</v>
      </c>
      <c r="X99" s="314">
        <v>15225</v>
      </c>
      <c r="Y99" s="314">
        <v>15429</v>
      </c>
      <c r="Z99" s="314">
        <v>15689</v>
      </c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</row>
    <row r="100" spans="1:36" ht="12.75" x14ac:dyDescent="0.2">
      <c r="A100" s="110" t="s">
        <v>408</v>
      </c>
      <c r="B100" s="110">
        <v>-153</v>
      </c>
      <c r="C100" s="110">
        <v>0</v>
      </c>
      <c r="D100" s="110">
        <v>-153</v>
      </c>
      <c r="E100" s="110">
        <v>0</v>
      </c>
      <c r="F100" s="110">
        <v>0</v>
      </c>
      <c r="G100" s="110">
        <v>-35.64</v>
      </c>
      <c r="H100" s="110">
        <v>-117</v>
      </c>
      <c r="I100" s="110">
        <v>0</v>
      </c>
      <c r="J100" s="110"/>
      <c r="K100" s="155">
        <v>19651</v>
      </c>
      <c r="L100" s="155">
        <v>20273</v>
      </c>
      <c r="M100" s="155"/>
      <c r="N100" s="312">
        <v>0.16853435419135201</v>
      </c>
      <c r="O100" s="312">
        <v>1.4808233377757999E-2</v>
      </c>
      <c r="P100" s="312">
        <v>1.01152909605924</v>
      </c>
      <c r="Q100" s="312">
        <v>0.99911569638909403</v>
      </c>
      <c r="R100" s="312">
        <v>0.99901657078231798</v>
      </c>
      <c r="S100" s="312">
        <v>0.99714524782202096</v>
      </c>
      <c r="T100" s="313"/>
      <c r="U100" s="314">
        <v>20123</v>
      </c>
      <c r="V100" s="314">
        <v>20355</v>
      </c>
      <c r="W100" s="314">
        <v>20337</v>
      </c>
      <c r="X100" s="314">
        <v>20317</v>
      </c>
      <c r="Y100" s="314">
        <v>20259</v>
      </c>
      <c r="Z100" s="314">
        <v>20262</v>
      </c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</row>
    <row r="101" spans="1:36" ht="12.75" x14ac:dyDescent="0.2">
      <c r="A101" s="110" t="s">
        <v>409</v>
      </c>
      <c r="B101" s="110">
        <v>-153</v>
      </c>
      <c r="C101" s="110">
        <v>0</v>
      </c>
      <c r="D101" s="110">
        <v>-153</v>
      </c>
      <c r="E101" s="110">
        <v>0</v>
      </c>
      <c r="F101" s="110">
        <v>0</v>
      </c>
      <c r="G101" s="110">
        <v>-35.64</v>
      </c>
      <c r="H101" s="110">
        <v>-117</v>
      </c>
      <c r="I101" s="110">
        <v>0</v>
      </c>
      <c r="J101" s="110"/>
      <c r="K101" s="155">
        <v>26163</v>
      </c>
      <c r="L101" s="155">
        <v>27147</v>
      </c>
      <c r="M101" s="155"/>
      <c r="N101" s="312">
        <v>0.38151939253339201</v>
      </c>
      <c r="O101" s="312">
        <v>0.16959775836006299</v>
      </c>
      <c r="P101" s="312">
        <v>1.0074869913525299</v>
      </c>
      <c r="Q101" s="312">
        <v>1.0004830379370599</v>
      </c>
      <c r="R101" s="312">
        <v>1.0056822402139201</v>
      </c>
      <c r="S101" s="312">
        <v>1.0016248753646699</v>
      </c>
      <c r="T101" s="313"/>
      <c r="U101" s="314">
        <v>26713</v>
      </c>
      <c r="V101" s="314">
        <v>26913</v>
      </c>
      <c r="W101" s="314">
        <v>26926</v>
      </c>
      <c r="X101" s="314">
        <v>27079</v>
      </c>
      <c r="Y101" s="314">
        <v>27123</v>
      </c>
      <c r="Z101" s="314">
        <v>27169</v>
      </c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</row>
    <row r="102" spans="1:36" ht="12.75" x14ac:dyDescent="0.2">
      <c r="A102" s="110" t="s">
        <v>410</v>
      </c>
      <c r="B102" s="110">
        <v>-3</v>
      </c>
      <c r="C102" s="110">
        <v>0</v>
      </c>
      <c r="D102" s="110">
        <v>-3</v>
      </c>
      <c r="E102" s="110">
        <v>0</v>
      </c>
      <c r="F102" s="110">
        <v>0</v>
      </c>
      <c r="G102" s="110">
        <v>-35.64</v>
      </c>
      <c r="H102" s="110">
        <v>-117</v>
      </c>
      <c r="I102" s="110">
        <v>150</v>
      </c>
      <c r="J102" s="110"/>
      <c r="K102" s="155">
        <v>6962</v>
      </c>
      <c r="L102" s="155">
        <v>7149</v>
      </c>
      <c r="M102" s="155"/>
      <c r="N102" s="312">
        <v>0.47476976651115199</v>
      </c>
      <c r="O102" s="312">
        <v>-0.19607843137254902</v>
      </c>
      <c r="P102" s="312">
        <v>1.0119897230944901</v>
      </c>
      <c r="Q102" s="312">
        <v>1.0001410437235501</v>
      </c>
      <c r="R102" s="312">
        <v>1.0018333098293599</v>
      </c>
      <c r="S102" s="312">
        <v>1.00506756756757</v>
      </c>
      <c r="T102" s="313"/>
      <c r="U102" s="314">
        <v>7006</v>
      </c>
      <c r="V102" s="314">
        <v>7090</v>
      </c>
      <c r="W102" s="314">
        <v>7091</v>
      </c>
      <c r="X102" s="314">
        <v>7104</v>
      </c>
      <c r="Y102" s="314">
        <v>7140</v>
      </c>
      <c r="Z102" s="314">
        <v>7126</v>
      </c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</row>
    <row r="103" spans="1:36" ht="12.75" x14ac:dyDescent="0.2">
      <c r="A103" s="110" t="s">
        <v>411</v>
      </c>
      <c r="B103" s="110">
        <v>-117</v>
      </c>
      <c r="C103" s="110">
        <v>0</v>
      </c>
      <c r="D103" s="110">
        <v>-117</v>
      </c>
      <c r="E103" s="110">
        <v>0</v>
      </c>
      <c r="F103" s="110">
        <v>0</v>
      </c>
      <c r="G103" s="110">
        <v>0</v>
      </c>
      <c r="H103" s="110">
        <v>-117</v>
      </c>
      <c r="I103" s="110">
        <v>0</v>
      </c>
      <c r="J103" s="110"/>
      <c r="K103" s="155">
        <v>15473</v>
      </c>
      <c r="L103" s="155">
        <v>15672</v>
      </c>
      <c r="M103" s="155"/>
      <c r="N103" s="312">
        <v>0.10084772820844201</v>
      </c>
      <c r="O103" s="312">
        <v>-0.58120968257009598</v>
      </c>
      <c r="P103" s="312">
        <v>1.00820828523791</v>
      </c>
      <c r="Q103" s="312">
        <v>1.0011448925073101</v>
      </c>
      <c r="R103" s="312">
        <v>0.99459974587039401</v>
      </c>
      <c r="S103" s="312">
        <v>1.0001277547109599</v>
      </c>
      <c r="T103" s="313"/>
      <c r="U103" s="314">
        <v>15594</v>
      </c>
      <c r="V103" s="314">
        <v>15722</v>
      </c>
      <c r="W103" s="314">
        <v>15740</v>
      </c>
      <c r="X103" s="314">
        <v>15655</v>
      </c>
      <c r="Y103" s="314">
        <v>15657</v>
      </c>
      <c r="Z103" s="314">
        <v>15566</v>
      </c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</row>
    <row r="104" spans="1:36" ht="12.75" x14ac:dyDescent="0.2">
      <c r="A104" s="110" t="s">
        <v>412</v>
      </c>
      <c r="B104" s="110">
        <v>-153</v>
      </c>
      <c r="C104" s="110">
        <v>0</v>
      </c>
      <c r="D104" s="110">
        <v>-153</v>
      </c>
      <c r="E104" s="110">
        <v>0</v>
      </c>
      <c r="F104" s="110">
        <v>0</v>
      </c>
      <c r="G104" s="110">
        <v>-35.64</v>
      </c>
      <c r="H104" s="110">
        <v>-117</v>
      </c>
      <c r="I104" s="110">
        <v>0</v>
      </c>
      <c r="J104" s="110"/>
      <c r="K104" s="155">
        <v>36206</v>
      </c>
      <c r="L104" s="155">
        <v>36655</v>
      </c>
      <c r="M104" s="155"/>
      <c r="N104" s="312">
        <v>0.21424574136224001</v>
      </c>
      <c r="O104" s="312">
        <v>0.32511884596470098</v>
      </c>
      <c r="P104" s="312">
        <v>1.00708184072747</v>
      </c>
      <c r="Q104" s="312">
        <v>1.0040769420198601</v>
      </c>
      <c r="R104" s="312">
        <v>1.0006812731632899</v>
      </c>
      <c r="S104" s="312">
        <v>0.99675934751232298</v>
      </c>
      <c r="T104" s="313"/>
      <c r="U104" s="314">
        <v>36290</v>
      </c>
      <c r="V104" s="314">
        <v>36547</v>
      </c>
      <c r="W104" s="314">
        <v>36696</v>
      </c>
      <c r="X104" s="314">
        <v>36721</v>
      </c>
      <c r="Y104" s="314">
        <v>36602</v>
      </c>
      <c r="Z104" s="314">
        <v>36721</v>
      </c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</row>
    <row r="105" spans="1:36" ht="14.25" customHeight="1" x14ac:dyDescent="0.2">
      <c r="A105" s="18" t="s">
        <v>413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155"/>
      <c r="L105" s="155"/>
      <c r="M105" s="155"/>
      <c r="N105" s="312"/>
      <c r="O105" s="312"/>
      <c r="P105" s="312"/>
      <c r="Q105" s="312"/>
      <c r="R105" s="312"/>
      <c r="S105" s="312"/>
      <c r="T105" s="313"/>
      <c r="U105" s="314"/>
      <c r="V105" s="314"/>
      <c r="W105" s="314"/>
      <c r="X105" s="314"/>
      <c r="Y105" s="314"/>
      <c r="Z105" s="314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</row>
    <row r="106" spans="1:36" ht="12.75" x14ac:dyDescent="0.2">
      <c r="A106" s="110" t="s">
        <v>413</v>
      </c>
      <c r="B106" s="110">
        <v>-153</v>
      </c>
      <c r="C106" s="110">
        <v>0</v>
      </c>
      <c r="D106" s="110">
        <v>-153</v>
      </c>
      <c r="E106" s="110">
        <v>0</v>
      </c>
      <c r="F106" s="110">
        <v>0</v>
      </c>
      <c r="G106" s="110">
        <v>-35.64</v>
      </c>
      <c r="H106" s="110">
        <v>-117</v>
      </c>
      <c r="I106" s="110">
        <v>0</v>
      </c>
      <c r="J106" s="110"/>
      <c r="K106" s="155">
        <v>57269</v>
      </c>
      <c r="L106" s="155">
        <v>60124</v>
      </c>
      <c r="M106" s="155"/>
      <c r="N106" s="312">
        <v>0.94444980581718208</v>
      </c>
      <c r="O106" s="312">
        <v>1.5353871773522101</v>
      </c>
      <c r="P106" s="312">
        <v>1.01137739046236</v>
      </c>
      <c r="Q106" s="312">
        <v>1.0108390891062</v>
      </c>
      <c r="R106" s="312">
        <v>1.00862564692352</v>
      </c>
      <c r="S106" s="312">
        <v>1.0069421155006999</v>
      </c>
      <c r="T106" s="313"/>
      <c r="U106" s="314">
        <v>57834</v>
      </c>
      <c r="V106" s="314">
        <v>58492</v>
      </c>
      <c r="W106" s="314">
        <v>59126</v>
      </c>
      <c r="X106" s="314">
        <v>59636</v>
      </c>
      <c r="Y106" s="314">
        <v>60050</v>
      </c>
      <c r="Z106" s="314">
        <v>60972</v>
      </c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</row>
    <row r="107" spans="1:36" ht="14.25" customHeight="1" x14ac:dyDescent="0.2">
      <c r="A107" s="18" t="s">
        <v>414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55"/>
      <c r="L107" s="155"/>
      <c r="M107" s="155"/>
      <c r="N107" s="312"/>
      <c r="O107" s="312"/>
      <c r="P107" s="312"/>
      <c r="Q107" s="312"/>
      <c r="R107" s="312"/>
      <c r="S107" s="312"/>
      <c r="T107" s="313"/>
      <c r="U107" s="314"/>
      <c r="V107" s="314"/>
      <c r="W107" s="314"/>
      <c r="X107" s="314"/>
      <c r="Y107" s="314"/>
      <c r="Z107" s="314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</row>
    <row r="108" spans="1:36" ht="12.75" x14ac:dyDescent="0.2">
      <c r="A108" s="110" t="s">
        <v>415</v>
      </c>
      <c r="B108" s="110">
        <v>-44</v>
      </c>
      <c r="C108" s="110">
        <v>0</v>
      </c>
      <c r="D108" s="110">
        <v>-44</v>
      </c>
      <c r="E108" s="110">
        <v>0</v>
      </c>
      <c r="F108" s="110">
        <v>0</v>
      </c>
      <c r="G108" s="110">
        <v>-35.64</v>
      </c>
      <c r="H108" s="110">
        <v>-8</v>
      </c>
      <c r="I108" s="110">
        <v>0</v>
      </c>
      <c r="J108" s="110"/>
      <c r="K108" s="155">
        <v>31143</v>
      </c>
      <c r="L108" s="155">
        <v>32402</v>
      </c>
      <c r="M108" s="155"/>
      <c r="N108" s="312">
        <v>0.30446481245312002</v>
      </c>
      <c r="O108" s="312">
        <v>-0.46249190639163801</v>
      </c>
      <c r="P108" s="312">
        <v>1.0054305421179099</v>
      </c>
      <c r="Q108" s="312">
        <v>1.0042837187645499</v>
      </c>
      <c r="R108" s="312">
        <v>1.0027818131239801</v>
      </c>
      <c r="S108" s="312">
        <v>0.99969176709922003</v>
      </c>
      <c r="T108" s="313"/>
      <c r="U108" s="314">
        <v>32041</v>
      </c>
      <c r="V108" s="314">
        <v>32215</v>
      </c>
      <c r="W108" s="314">
        <v>32353</v>
      </c>
      <c r="X108" s="314">
        <v>32443</v>
      </c>
      <c r="Y108" s="314">
        <v>32433</v>
      </c>
      <c r="Z108" s="314">
        <v>32283</v>
      </c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</row>
    <row r="109" spans="1:36" ht="12.75" x14ac:dyDescent="0.2">
      <c r="A109" s="110" t="s">
        <v>416</v>
      </c>
      <c r="B109" s="110">
        <v>-44</v>
      </c>
      <c r="C109" s="110">
        <v>0</v>
      </c>
      <c r="D109" s="110">
        <v>-44</v>
      </c>
      <c r="E109" s="110">
        <v>0</v>
      </c>
      <c r="F109" s="110">
        <v>0</v>
      </c>
      <c r="G109" s="110">
        <v>-35.64</v>
      </c>
      <c r="H109" s="110">
        <v>-8</v>
      </c>
      <c r="I109" s="110">
        <v>0</v>
      </c>
      <c r="J109" s="110"/>
      <c r="K109" s="155">
        <v>64032</v>
      </c>
      <c r="L109" s="155">
        <v>66515</v>
      </c>
      <c r="M109" s="155"/>
      <c r="N109" s="312">
        <v>0.168866036763404</v>
      </c>
      <c r="O109" s="312">
        <v>0.13962915697019701</v>
      </c>
      <c r="P109" s="312">
        <v>1.00686246353372</v>
      </c>
      <c r="Q109" s="312">
        <v>1.00163636636592</v>
      </c>
      <c r="R109" s="312">
        <v>1.0004496402877701</v>
      </c>
      <c r="S109" s="312">
        <v>0.99782771535580495</v>
      </c>
      <c r="T109" s="313"/>
      <c r="U109" s="314">
        <v>66157</v>
      </c>
      <c r="V109" s="314">
        <v>66611</v>
      </c>
      <c r="W109" s="314">
        <v>66720</v>
      </c>
      <c r="X109" s="314">
        <v>66750</v>
      </c>
      <c r="Y109" s="314">
        <v>66605</v>
      </c>
      <c r="Z109" s="314">
        <v>66698</v>
      </c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</row>
    <row r="110" spans="1:36" ht="12.75" x14ac:dyDescent="0.2">
      <c r="A110" s="110" t="s">
        <v>417</v>
      </c>
      <c r="B110" s="110">
        <v>-44</v>
      </c>
      <c r="C110" s="110">
        <v>0</v>
      </c>
      <c r="D110" s="110">
        <v>-44</v>
      </c>
      <c r="E110" s="110">
        <v>0</v>
      </c>
      <c r="F110" s="110">
        <v>0</v>
      </c>
      <c r="G110" s="110">
        <v>-35.64</v>
      </c>
      <c r="H110" s="110">
        <v>-8</v>
      </c>
      <c r="I110" s="110">
        <v>0</v>
      </c>
      <c r="J110" s="110"/>
      <c r="K110" s="155">
        <v>12988</v>
      </c>
      <c r="L110" s="155">
        <v>13311</v>
      </c>
      <c r="M110" s="155"/>
      <c r="N110" s="312">
        <v>9.3704027490426594E-3</v>
      </c>
      <c r="O110" s="312">
        <v>-0.47215768567788396</v>
      </c>
      <c r="P110" s="312">
        <v>1.0103463787674301</v>
      </c>
      <c r="Q110" s="312">
        <v>1.00118729593351</v>
      </c>
      <c r="R110" s="312">
        <v>0.99644233619922895</v>
      </c>
      <c r="S110" s="312">
        <v>0.99248735495388296</v>
      </c>
      <c r="T110" s="313"/>
      <c r="U110" s="314">
        <v>13338</v>
      </c>
      <c r="V110" s="314">
        <v>13476</v>
      </c>
      <c r="W110" s="314">
        <v>13492</v>
      </c>
      <c r="X110" s="314">
        <v>13444</v>
      </c>
      <c r="Y110" s="314">
        <v>13343</v>
      </c>
      <c r="Z110" s="314">
        <v>13280</v>
      </c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</row>
    <row r="111" spans="1:36" ht="12.75" x14ac:dyDescent="0.2">
      <c r="A111" s="110" t="s">
        <v>418</v>
      </c>
      <c r="B111" s="110">
        <v>-44</v>
      </c>
      <c r="C111" s="110">
        <v>0</v>
      </c>
      <c r="D111" s="110">
        <v>-44</v>
      </c>
      <c r="E111" s="110">
        <v>0</v>
      </c>
      <c r="F111" s="110">
        <v>0</v>
      </c>
      <c r="G111" s="110">
        <v>-35.64</v>
      </c>
      <c r="H111" s="110">
        <v>-8</v>
      </c>
      <c r="I111" s="110">
        <v>0</v>
      </c>
      <c r="J111" s="110"/>
      <c r="K111" s="155">
        <v>28254</v>
      </c>
      <c r="L111" s="155">
        <v>29372</v>
      </c>
      <c r="M111" s="155"/>
      <c r="N111" s="312">
        <v>0.41902277781584701</v>
      </c>
      <c r="O111" s="312">
        <v>-0.69678121069984</v>
      </c>
      <c r="P111" s="312">
        <v>1.02180900701621</v>
      </c>
      <c r="Q111" s="312">
        <v>1.0035177919090801</v>
      </c>
      <c r="R111" s="312">
        <v>0.99983146824861802</v>
      </c>
      <c r="S111" s="312">
        <v>0.99184168829855401</v>
      </c>
      <c r="T111" s="313"/>
      <c r="U111" s="314">
        <v>28933</v>
      </c>
      <c r="V111" s="314">
        <v>29564</v>
      </c>
      <c r="W111" s="314">
        <v>29668</v>
      </c>
      <c r="X111" s="314">
        <v>29663</v>
      </c>
      <c r="Y111" s="314">
        <v>29421</v>
      </c>
      <c r="Z111" s="314">
        <v>29216</v>
      </c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</row>
    <row r="112" spans="1:36" ht="12.75" x14ac:dyDescent="0.2">
      <c r="A112" s="110" t="s">
        <v>419</v>
      </c>
      <c r="B112" s="110">
        <v>-44</v>
      </c>
      <c r="C112" s="110">
        <v>0</v>
      </c>
      <c r="D112" s="110">
        <v>-44</v>
      </c>
      <c r="E112" s="110">
        <v>0</v>
      </c>
      <c r="F112" s="110">
        <v>0</v>
      </c>
      <c r="G112" s="110">
        <v>-35.64</v>
      </c>
      <c r="H112" s="110">
        <v>-8</v>
      </c>
      <c r="I112" s="110">
        <v>0</v>
      </c>
      <c r="J112" s="110"/>
      <c r="K112" s="155">
        <v>16810</v>
      </c>
      <c r="L112" s="155">
        <v>17456</v>
      </c>
      <c r="M112" s="155"/>
      <c r="N112" s="312">
        <v>7.1748879385546997E-3</v>
      </c>
      <c r="O112" s="312">
        <v>0.55667144906743204</v>
      </c>
      <c r="P112" s="312">
        <v>1.00378874856487</v>
      </c>
      <c r="Q112" s="312">
        <v>0.99879903923138502</v>
      </c>
      <c r="R112" s="312">
        <v>0.99902662467792702</v>
      </c>
      <c r="S112" s="312">
        <v>0.99868179734066898</v>
      </c>
      <c r="T112" s="313"/>
      <c r="U112" s="314">
        <v>17420</v>
      </c>
      <c r="V112" s="314">
        <v>17486</v>
      </c>
      <c r="W112" s="314">
        <v>17465</v>
      </c>
      <c r="X112" s="314">
        <v>17448</v>
      </c>
      <c r="Y112" s="314">
        <v>17425</v>
      </c>
      <c r="Z112" s="314">
        <v>17522</v>
      </c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</row>
    <row r="113" spans="1:36" ht="14.25" customHeight="1" x14ac:dyDescent="0.2">
      <c r="A113" s="18" t="s">
        <v>420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155"/>
      <c r="L113" s="155"/>
      <c r="M113" s="155"/>
      <c r="N113" s="312"/>
      <c r="O113" s="312"/>
      <c r="P113" s="312"/>
      <c r="Q113" s="312"/>
      <c r="R113" s="312"/>
      <c r="S113" s="312"/>
      <c r="T113" s="313"/>
      <c r="U113" s="314"/>
      <c r="V113" s="314"/>
      <c r="W113" s="314"/>
      <c r="X113" s="314"/>
      <c r="Y113" s="314"/>
      <c r="Z113" s="314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</row>
    <row r="114" spans="1:36" ht="12.75" x14ac:dyDescent="0.2">
      <c r="A114" s="110" t="s">
        <v>421</v>
      </c>
      <c r="B114" s="110">
        <v>-44</v>
      </c>
      <c r="C114" s="110">
        <v>0</v>
      </c>
      <c r="D114" s="110">
        <v>-44</v>
      </c>
      <c r="E114" s="110">
        <v>0</v>
      </c>
      <c r="F114" s="110">
        <v>0</v>
      </c>
      <c r="G114" s="110">
        <v>-35.64</v>
      </c>
      <c r="H114" s="110">
        <v>-8</v>
      </c>
      <c r="I114" s="110">
        <v>0</v>
      </c>
      <c r="J114" s="110"/>
      <c r="K114" s="155">
        <v>14841</v>
      </c>
      <c r="L114" s="155">
        <v>15697</v>
      </c>
      <c r="M114" s="155"/>
      <c r="N114" s="312">
        <v>0.87993618581303501</v>
      </c>
      <c r="O114" s="312">
        <v>0.50379440086729199</v>
      </c>
      <c r="P114" s="312">
        <v>1.01552077141536</v>
      </c>
      <c r="Q114" s="312">
        <v>1.0061784599375601</v>
      </c>
      <c r="R114" s="312">
        <v>1.0141555167733201</v>
      </c>
      <c r="S114" s="312">
        <v>0.99942638623326996</v>
      </c>
      <c r="T114" s="313"/>
      <c r="U114" s="314">
        <v>15141</v>
      </c>
      <c r="V114" s="314">
        <v>15376</v>
      </c>
      <c r="W114" s="314">
        <v>15471</v>
      </c>
      <c r="X114" s="314">
        <v>15690</v>
      </c>
      <c r="Y114" s="314">
        <v>15681</v>
      </c>
      <c r="Z114" s="314">
        <v>15760</v>
      </c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</row>
    <row r="115" spans="1:36" ht="12.75" x14ac:dyDescent="0.2">
      <c r="A115" s="110" t="s">
        <v>422</v>
      </c>
      <c r="B115" s="110">
        <v>-44</v>
      </c>
      <c r="C115" s="110">
        <v>0</v>
      </c>
      <c r="D115" s="110">
        <v>-44</v>
      </c>
      <c r="E115" s="110">
        <v>0</v>
      </c>
      <c r="F115" s="110">
        <v>0</v>
      </c>
      <c r="G115" s="110">
        <v>-35.64</v>
      </c>
      <c r="H115" s="110">
        <v>-8</v>
      </c>
      <c r="I115" s="110">
        <v>0</v>
      </c>
      <c r="J115" s="110"/>
      <c r="K115" s="155">
        <v>12272</v>
      </c>
      <c r="L115" s="155">
        <v>12759</v>
      </c>
      <c r="M115" s="155"/>
      <c r="N115" s="312">
        <v>0.37570115684215599</v>
      </c>
      <c r="O115" s="312">
        <v>-0.83059081648644406</v>
      </c>
      <c r="P115" s="312">
        <v>1.0097836461979</v>
      </c>
      <c r="Q115" s="312">
        <v>1.0120519889720401</v>
      </c>
      <c r="R115" s="312">
        <v>1.0024128268991299</v>
      </c>
      <c r="S115" s="312">
        <v>0.99091544374563201</v>
      </c>
      <c r="T115" s="313"/>
      <c r="U115" s="314">
        <v>12572</v>
      </c>
      <c r="V115" s="314">
        <v>12695</v>
      </c>
      <c r="W115" s="314">
        <v>12848</v>
      </c>
      <c r="X115" s="314">
        <v>12879</v>
      </c>
      <c r="Y115" s="314">
        <v>12762</v>
      </c>
      <c r="Z115" s="314">
        <v>12656</v>
      </c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</row>
    <row r="116" spans="1:36" ht="12.75" x14ac:dyDescent="0.2">
      <c r="A116" s="110" t="s">
        <v>423</v>
      </c>
      <c r="B116" s="110">
        <v>923</v>
      </c>
      <c r="C116" s="110">
        <v>967</v>
      </c>
      <c r="D116" s="110">
        <v>-44</v>
      </c>
      <c r="E116" s="110">
        <v>0</v>
      </c>
      <c r="F116" s="110">
        <v>967.09196354598203</v>
      </c>
      <c r="G116" s="110">
        <v>-35.64</v>
      </c>
      <c r="H116" s="110">
        <v>-8</v>
      </c>
      <c r="I116" s="110">
        <v>0</v>
      </c>
      <c r="J116" s="110"/>
      <c r="K116" s="155">
        <v>16701</v>
      </c>
      <c r="L116" s="155">
        <v>19312</v>
      </c>
      <c r="M116" s="155"/>
      <c r="N116" s="312">
        <v>2.1629975464209701</v>
      </c>
      <c r="O116" s="312">
        <v>2.8421217011087401</v>
      </c>
      <c r="P116" s="312">
        <v>1.0188829033172699</v>
      </c>
      <c r="Q116" s="312">
        <v>1.02103739982191</v>
      </c>
      <c r="R116" s="312">
        <v>1.03526654311567</v>
      </c>
      <c r="S116" s="312">
        <v>1.01147791291528</v>
      </c>
      <c r="T116" s="313"/>
      <c r="U116" s="314">
        <v>17635</v>
      </c>
      <c r="V116" s="314">
        <v>17968</v>
      </c>
      <c r="W116" s="314">
        <v>18346</v>
      </c>
      <c r="X116" s="314">
        <v>18993</v>
      </c>
      <c r="Y116" s="314">
        <v>19211</v>
      </c>
      <c r="Z116" s="314">
        <v>19757</v>
      </c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</row>
    <row r="117" spans="1:36" ht="12.75" x14ac:dyDescent="0.2">
      <c r="A117" s="110" t="s">
        <v>424</v>
      </c>
      <c r="B117" s="110">
        <v>221</v>
      </c>
      <c r="C117" s="110">
        <v>265</v>
      </c>
      <c r="D117" s="110">
        <v>-44</v>
      </c>
      <c r="E117" s="110">
        <v>0</v>
      </c>
      <c r="F117" s="110">
        <v>264.71660286770901</v>
      </c>
      <c r="G117" s="110">
        <v>-35.64</v>
      </c>
      <c r="H117" s="110">
        <v>-8</v>
      </c>
      <c r="I117" s="110">
        <v>0</v>
      </c>
      <c r="J117" s="110"/>
      <c r="K117" s="155">
        <v>14278</v>
      </c>
      <c r="L117" s="155">
        <v>15413</v>
      </c>
      <c r="M117" s="155"/>
      <c r="N117" s="312">
        <v>1.3672666605780002</v>
      </c>
      <c r="O117" s="312">
        <v>1.6778305261104201</v>
      </c>
      <c r="P117" s="312">
        <v>1.0131831914309299</v>
      </c>
      <c r="Q117" s="312">
        <v>1.00826782325834</v>
      </c>
      <c r="R117" s="312">
        <v>1.0133754536900099</v>
      </c>
      <c r="S117" s="312">
        <v>1.0198978576639901</v>
      </c>
      <c r="T117" s="313"/>
      <c r="U117" s="314">
        <v>14564</v>
      </c>
      <c r="V117" s="314">
        <v>14756</v>
      </c>
      <c r="W117" s="314">
        <v>14878</v>
      </c>
      <c r="X117" s="314">
        <v>15077</v>
      </c>
      <c r="Y117" s="314">
        <v>15377</v>
      </c>
      <c r="Z117" s="314">
        <v>15635</v>
      </c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</row>
    <row r="118" spans="1:36" ht="12.75" x14ac:dyDescent="0.2">
      <c r="A118" s="110" t="s">
        <v>425</v>
      </c>
      <c r="B118" s="110">
        <v>-44</v>
      </c>
      <c r="C118" s="110">
        <v>0</v>
      </c>
      <c r="D118" s="110">
        <v>-44</v>
      </c>
      <c r="E118" s="110">
        <v>0</v>
      </c>
      <c r="F118" s="110">
        <v>0</v>
      </c>
      <c r="G118" s="110">
        <v>-35.64</v>
      </c>
      <c r="H118" s="110">
        <v>-8</v>
      </c>
      <c r="I118" s="110">
        <v>0</v>
      </c>
      <c r="J118" s="110"/>
      <c r="K118" s="155">
        <v>31587</v>
      </c>
      <c r="L118" s="155">
        <v>34123</v>
      </c>
      <c r="M118" s="155"/>
      <c r="N118" s="312">
        <v>0.96218726464112303</v>
      </c>
      <c r="O118" s="312">
        <v>1.31424548228115</v>
      </c>
      <c r="P118" s="312">
        <v>1.0094796842137299</v>
      </c>
      <c r="Q118" s="312">
        <v>1.0116250981339501</v>
      </c>
      <c r="R118" s="312">
        <v>1.0085365489657601</v>
      </c>
      <c r="S118" s="312">
        <v>1.0088490337092</v>
      </c>
      <c r="T118" s="313"/>
      <c r="U118" s="314">
        <v>32807</v>
      </c>
      <c r="V118" s="314">
        <v>33118</v>
      </c>
      <c r="W118" s="314">
        <v>33503</v>
      </c>
      <c r="X118" s="314">
        <v>33789</v>
      </c>
      <c r="Y118" s="314">
        <v>34088</v>
      </c>
      <c r="Z118" s="314">
        <v>34536</v>
      </c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</row>
    <row r="119" spans="1:36" ht="12.75" x14ac:dyDescent="0.2">
      <c r="A119" s="110" t="s">
        <v>426</v>
      </c>
      <c r="B119" s="110">
        <v>-44</v>
      </c>
      <c r="C119" s="110">
        <v>0</v>
      </c>
      <c r="D119" s="110">
        <v>-44</v>
      </c>
      <c r="E119" s="110">
        <v>0</v>
      </c>
      <c r="F119" s="110">
        <v>0</v>
      </c>
      <c r="G119" s="110">
        <v>-35.64</v>
      </c>
      <c r="H119" s="110">
        <v>-8</v>
      </c>
      <c r="I119" s="110">
        <v>0</v>
      </c>
      <c r="J119" s="110"/>
      <c r="K119" s="155">
        <v>129177</v>
      </c>
      <c r="L119" s="155">
        <v>149280</v>
      </c>
      <c r="M119" s="155"/>
      <c r="N119" s="312">
        <v>1.6304301763829601</v>
      </c>
      <c r="O119" s="312">
        <v>0.60084399490923701</v>
      </c>
      <c r="P119" s="312">
        <v>1.0225171147222301</v>
      </c>
      <c r="Q119" s="312">
        <v>1.01496970417013</v>
      </c>
      <c r="R119" s="312">
        <v>1.0152446791662899</v>
      </c>
      <c r="S119" s="312">
        <v>1.0125131404930701</v>
      </c>
      <c r="T119" s="313"/>
      <c r="U119" s="314">
        <v>139938</v>
      </c>
      <c r="V119" s="314">
        <v>143089</v>
      </c>
      <c r="W119" s="314">
        <v>145231</v>
      </c>
      <c r="X119" s="314">
        <v>147445</v>
      </c>
      <c r="Y119" s="314">
        <v>149290</v>
      </c>
      <c r="Z119" s="314">
        <v>150187</v>
      </c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</row>
    <row r="120" spans="1:36" ht="12.75" x14ac:dyDescent="0.2">
      <c r="A120" s="110" t="s">
        <v>427</v>
      </c>
      <c r="B120" s="110">
        <v>-44</v>
      </c>
      <c r="C120" s="110">
        <v>0</v>
      </c>
      <c r="D120" s="110">
        <v>-44</v>
      </c>
      <c r="E120" s="110">
        <v>0</v>
      </c>
      <c r="F120" s="110">
        <v>0</v>
      </c>
      <c r="G120" s="110">
        <v>-35.64</v>
      </c>
      <c r="H120" s="110">
        <v>-8</v>
      </c>
      <c r="I120" s="110">
        <v>0</v>
      </c>
      <c r="J120" s="110"/>
      <c r="K120" s="155">
        <v>50107</v>
      </c>
      <c r="L120" s="155">
        <v>52010</v>
      </c>
      <c r="M120" s="155"/>
      <c r="N120" s="312">
        <v>0.33932183655696102</v>
      </c>
      <c r="O120" s="312">
        <v>0.39165994701071299</v>
      </c>
      <c r="P120" s="312">
        <v>1.0112289578670799</v>
      </c>
      <c r="Q120" s="312">
        <v>1.00340633539895</v>
      </c>
      <c r="R120" s="312">
        <v>1.0006137440303799</v>
      </c>
      <c r="S120" s="312">
        <v>0.99837074236644896</v>
      </c>
      <c r="T120" s="313"/>
      <c r="U120" s="314">
        <v>51385</v>
      </c>
      <c r="V120" s="314">
        <v>51962</v>
      </c>
      <c r="W120" s="314">
        <v>52139</v>
      </c>
      <c r="X120" s="314">
        <v>52171</v>
      </c>
      <c r="Y120" s="314">
        <v>52086</v>
      </c>
      <c r="Z120" s="314">
        <v>52290</v>
      </c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</row>
    <row r="121" spans="1:36" ht="12.75" x14ac:dyDescent="0.2">
      <c r="A121" s="110" t="s">
        <v>428</v>
      </c>
      <c r="B121" s="110">
        <v>-60</v>
      </c>
      <c r="C121" s="110">
        <v>19</v>
      </c>
      <c r="D121" s="110">
        <v>-79</v>
      </c>
      <c r="E121" s="110">
        <v>0</v>
      </c>
      <c r="F121" s="110">
        <v>19.2129343345112</v>
      </c>
      <c r="G121" s="110">
        <v>-71.28</v>
      </c>
      <c r="H121" s="110">
        <v>-8</v>
      </c>
      <c r="I121" s="110">
        <v>0</v>
      </c>
      <c r="J121" s="110"/>
      <c r="K121" s="155">
        <v>24637</v>
      </c>
      <c r="L121" s="155">
        <v>27168</v>
      </c>
      <c r="M121" s="155"/>
      <c r="N121" s="312">
        <v>1.23950703917701</v>
      </c>
      <c r="O121" s="312">
        <v>1.2361623616236199</v>
      </c>
      <c r="P121" s="312">
        <v>1.01124161724232</v>
      </c>
      <c r="Q121" s="312">
        <v>1.0147966420056</v>
      </c>
      <c r="R121" s="312">
        <v>1.0149586371019499</v>
      </c>
      <c r="S121" s="312">
        <v>1.0085972682273301</v>
      </c>
      <c r="T121" s="313"/>
      <c r="U121" s="314">
        <v>25797</v>
      </c>
      <c r="V121" s="314">
        <v>26087</v>
      </c>
      <c r="W121" s="314">
        <v>26473</v>
      </c>
      <c r="X121" s="314">
        <v>26869</v>
      </c>
      <c r="Y121" s="314">
        <v>27100</v>
      </c>
      <c r="Z121" s="314">
        <v>27435</v>
      </c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</row>
    <row r="122" spans="1:36" ht="12.75" x14ac:dyDescent="0.2">
      <c r="A122" s="110" t="s">
        <v>429</v>
      </c>
      <c r="B122" s="110">
        <v>-44</v>
      </c>
      <c r="C122" s="110">
        <v>0</v>
      </c>
      <c r="D122" s="110">
        <v>-44</v>
      </c>
      <c r="E122" s="110">
        <v>0</v>
      </c>
      <c r="F122" s="110">
        <v>0</v>
      </c>
      <c r="G122" s="110">
        <v>-35.64</v>
      </c>
      <c r="H122" s="110">
        <v>-8</v>
      </c>
      <c r="I122" s="110">
        <v>0</v>
      </c>
      <c r="J122" s="110"/>
      <c r="K122" s="155">
        <v>14840</v>
      </c>
      <c r="L122" s="155">
        <v>15653</v>
      </c>
      <c r="M122" s="155"/>
      <c r="N122" s="312">
        <v>0.71633404510169596</v>
      </c>
      <c r="O122" s="312">
        <v>0.203782716678342</v>
      </c>
      <c r="P122" s="312">
        <v>1.0181508420156</v>
      </c>
      <c r="Q122" s="312">
        <v>1.00798043506243</v>
      </c>
      <c r="R122" s="312">
        <v>0.999872302387945</v>
      </c>
      <c r="S122" s="312">
        <v>1.00274584929757</v>
      </c>
      <c r="T122" s="313"/>
      <c r="U122" s="314">
        <v>15261</v>
      </c>
      <c r="V122" s="314">
        <v>15538</v>
      </c>
      <c r="W122" s="314">
        <v>15662</v>
      </c>
      <c r="X122" s="314">
        <v>15660</v>
      </c>
      <c r="Y122" s="314">
        <v>15703</v>
      </c>
      <c r="Z122" s="314">
        <v>15735</v>
      </c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</row>
    <row r="123" spans="1:36" ht="12.75" x14ac:dyDescent="0.2">
      <c r="A123" s="110" t="s">
        <v>430</v>
      </c>
      <c r="B123" s="110">
        <v>-44</v>
      </c>
      <c r="C123" s="110">
        <v>0</v>
      </c>
      <c r="D123" s="110">
        <v>-44</v>
      </c>
      <c r="E123" s="110">
        <v>0</v>
      </c>
      <c r="F123" s="110">
        <v>0</v>
      </c>
      <c r="G123" s="110">
        <v>-35.64</v>
      </c>
      <c r="H123" s="110">
        <v>-8</v>
      </c>
      <c r="I123" s="110">
        <v>0</v>
      </c>
      <c r="J123" s="110"/>
      <c r="K123" s="155">
        <v>15460</v>
      </c>
      <c r="L123" s="155">
        <v>16830</v>
      </c>
      <c r="M123" s="155"/>
      <c r="N123" s="312">
        <v>0.92275469690130707</v>
      </c>
      <c r="O123" s="312">
        <v>0.96595313338500999</v>
      </c>
      <c r="P123" s="312">
        <v>1.01818631696152</v>
      </c>
      <c r="Q123" s="312">
        <v>1.00729040097205</v>
      </c>
      <c r="R123" s="312">
        <v>1.0092279855247299</v>
      </c>
      <c r="S123" s="312">
        <v>1.0022709615729399</v>
      </c>
      <c r="T123" s="313"/>
      <c r="U123" s="314">
        <v>16166</v>
      </c>
      <c r="V123" s="314">
        <v>16460</v>
      </c>
      <c r="W123" s="314">
        <v>16580</v>
      </c>
      <c r="X123" s="314">
        <v>16733</v>
      </c>
      <c r="Y123" s="314">
        <v>16771</v>
      </c>
      <c r="Z123" s="314">
        <v>16933</v>
      </c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</row>
    <row r="124" spans="1:36" ht="12.75" x14ac:dyDescent="0.2">
      <c r="A124" s="110" t="s">
        <v>431</v>
      </c>
      <c r="B124" s="110">
        <v>-44</v>
      </c>
      <c r="C124" s="110">
        <v>0</v>
      </c>
      <c r="D124" s="110">
        <v>-44</v>
      </c>
      <c r="E124" s="110">
        <v>0</v>
      </c>
      <c r="F124" s="110">
        <v>0</v>
      </c>
      <c r="G124" s="110">
        <v>-35.64</v>
      </c>
      <c r="H124" s="110">
        <v>-8</v>
      </c>
      <c r="I124" s="110">
        <v>0</v>
      </c>
      <c r="J124" s="110"/>
      <c r="K124" s="155">
        <v>16515</v>
      </c>
      <c r="L124" s="155">
        <v>17738</v>
      </c>
      <c r="M124" s="155"/>
      <c r="N124" s="312">
        <v>0.88226216567941496</v>
      </c>
      <c r="O124" s="312">
        <v>0.61027292761484997</v>
      </c>
      <c r="P124" s="312">
        <v>1.01855320145148</v>
      </c>
      <c r="Q124" s="312">
        <v>1.0108027351605999</v>
      </c>
      <c r="R124" s="312">
        <v>1.0123358535614799</v>
      </c>
      <c r="S124" s="312">
        <v>0.99376684636118595</v>
      </c>
      <c r="T124" s="313"/>
      <c r="U124" s="314">
        <v>17086</v>
      </c>
      <c r="V124" s="314">
        <v>17403</v>
      </c>
      <c r="W124" s="314">
        <v>17591</v>
      </c>
      <c r="X124" s="314">
        <v>17808</v>
      </c>
      <c r="Y124" s="314">
        <v>17697</v>
      </c>
      <c r="Z124" s="314">
        <v>17805</v>
      </c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ht="12.75" x14ac:dyDescent="0.2">
      <c r="A125" s="110" t="s">
        <v>432</v>
      </c>
      <c r="B125" s="110">
        <v>-44</v>
      </c>
      <c r="C125" s="110">
        <v>0</v>
      </c>
      <c r="D125" s="110">
        <v>-44</v>
      </c>
      <c r="E125" s="110">
        <v>0</v>
      </c>
      <c r="F125" s="110">
        <v>0</v>
      </c>
      <c r="G125" s="110">
        <v>-35.64</v>
      </c>
      <c r="H125" s="110">
        <v>-8</v>
      </c>
      <c r="I125" s="110">
        <v>0</v>
      </c>
      <c r="J125" s="110"/>
      <c r="K125" s="155">
        <v>79543</v>
      </c>
      <c r="L125" s="155">
        <v>86217</v>
      </c>
      <c r="M125" s="155"/>
      <c r="N125" s="312">
        <v>0.96990043293545491</v>
      </c>
      <c r="O125" s="312">
        <v>0.54734156664927203</v>
      </c>
      <c r="P125" s="312">
        <v>1.0135833865660699</v>
      </c>
      <c r="Q125" s="312">
        <v>1.0085854261795999</v>
      </c>
      <c r="R125" s="312">
        <v>1.0096913391025499</v>
      </c>
      <c r="S125" s="312">
        <v>1.00694768799626</v>
      </c>
      <c r="T125" s="313"/>
      <c r="U125" s="314">
        <v>82969</v>
      </c>
      <c r="V125" s="314">
        <v>84096</v>
      </c>
      <c r="W125" s="314">
        <v>84818</v>
      </c>
      <c r="X125" s="314">
        <v>85640</v>
      </c>
      <c r="Y125" s="314">
        <v>86235</v>
      </c>
      <c r="Z125" s="314">
        <v>86707</v>
      </c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ht="12.75" x14ac:dyDescent="0.2">
      <c r="A126" s="110" t="s">
        <v>433</v>
      </c>
      <c r="B126" s="110">
        <v>-44</v>
      </c>
      <c r="C126" s="110">
        <v>0</v>
      </c>
      <c r="D126" s="110">
        <v>-44</v>
      </c>
      <c r="E126" s="110">
        <v>0</v>
      </c>
      <c r="F126" s="110">
        <v>0</v>
      </c>
      <c r="G126" s="110">
        <v>-35.64</v>
      </c>
      <c r="H126" s="110">
        <v>-8</v>
      </c>
      <c r="I126" s="110">
        <v>0</v>
      </c>
      <c r="J126" s="110"/>
      <c r="K126" s="155">
        <v>29013</v>
      </c>
      <c r="L126" s="155">
        <v>32020</v>
      </c>
      <c r="M126" s="155"/>
      <c r="N126" s="312">
        <v>1.2795366583473899</v>
      </c>
      <c r="O126" s="312">
        <v>0.842013347470841</v>
      </c>
      <c r="P126" s="312">
        <v>1.01240320252002</v>
      </c>
      <c r="Q126" s="312">
        <v>1.01727490762948</v>
      </c>
      <c r="R126" s="312">
        <v>1.01201134227546</v>
      </c>
      <c r="S126" s="312">
        <v>1.00950761868782</v>
      </c>
      <c r="T126" s="313"/>
      <c r="U126" s="314">
        <v>30476</v>
      </c>
      <c r="V126" s="314">
        <v>30854</v>
      </c>
      <c r="W126" s="314">
        <v>31387</v>
      </c>
      <c r="X126" s="314">
        <v>31764</v>
      </c>
      <c r="Y126" s="314">
        <v>32066</v>
      </c>
      <c r="Z126" s="314">
        <v>32336</v>
      </c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ht="12.75" x14ac:dyDescent="0.2">
      <c r="A127" s="110" t="s">
        <v>434</v>
      </c>
      <c r="B127" s="110">
        <v>-79</v>
      </c>
      <c r="C127" s="110">
        <v>0</v>
      </c>
      <c r="D127" s="110">
        <v>-79</v>
      </c>
      <c r="E127" s="110">
        <v>0</v>
      </c>
      <c r="F127" s="110">
        <v>0</v>
      </c>
      <c r="G127" s="110">
        <v>-71.28</v>
      </c>
      <c r="H127" s="110">
        <v>-8</v>
      </c>
      <c r="I127" s="110">
        <v>0</v>
      </c>
      <c r="J127" s="110"/>
      <c r="K127" s="155">
        <v>41724</v>
      </c>
      <c r="L127" s="155">
        <v>46305</v>
      </c>
      <c r="M127" s="155"/>
      <c r="N127" s="312">
        <v>1.0356156662189899</v>
      </c>
      <c r="O127" s="312">
        <v>0.183517930781355</v>
      </c>
      <c r="P127" s="312">
        <v>1.01750399352037</v>
      </c>
      <c r="Q127" s="312">
        <v>1.0098618021006101</v>
      </c>
      <c r="R127" s="312">
        <v>1.0073131746622599</v>
      </c>
      <c r="S127" s="312">
        <v>1.0067818715357</v>
      </c>
      <c r="T127" s="313"/>
      <c r="U127" s="314">
        <v>44447</v>
      </c>
      <c r="V127" s="314">
        <v>45225</v>
      </c>
      <c r="W127" s="314">
        <v>45671</v>
      </c>
      <c r="X127" s="314">
        <v>46005</v>
      </c>
      <c r="Y127" s="314">
        <v>46317</v>
      </c>
      <c r="Z127" s="314">
        <v>46402</v>
      </c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ht="12.75" x14ac:dyDescent="0.2">
      <c r="A128" s="110" t="s">
        <v>435</v>
      </c>
      <c r="B128" s="110">
        <v>-79</v>
      </c>
      <c r="C128" s="110">
        <v>0</v>
      </c>
      <c r="D128" s="110">
        <v>-79</v>
      </c>
      <c r="E128" s="110">
        <v>0</v>
      </c>
      <c r="F128" s="110">
        <v>0</v>
      </c>
      <c r="G128" s="110">
        <v>-71.28</v>
      </c>
      <c r="H128" s="110">
        <v>-8</v>
      </c>
      <c r="I128" s="110">
        <v>0</v>
      </c>
      <c r="J128" s="110"/>
      <c r="K128" s="155">
        <v>21559</v>
      </c>
      <c r="L128" s="155">
        <v>24876</v>
      </c>
      <c r="M128" s="155"/>
      <c r="N128" s="312">
        <v>1.08559735892373</v>
      </c>
      <c r="O128" s="312">
        <v>-0.91927261049335596</v>
      </c>
      <c r="P128" s="312">
        <v>1.0148797049207801</v>
      </c>
      <c r="Q128" s="312">
        <v>1.01817205633337</v>
      </c>
      <c r="R128" s="312">
        <v>1.0078286618261501</v>
      </c>
      <c r="S128" s="312">
        <v>1.0026161152700599</v>
      </c>
      <c r="T128" s="313"/>
      <c r="U128" s="314">
        <v>23858</v>
      </c>
      <c r="V128" s="314">
        <v>24213</v>
      </c>
      <c r="W128" s="314">
        <v>24653</v>
      </c>
      <c r="X128" s="314">
        <v>24846</v>
      </c>
      <c r="Y128" s="314">
        <v>24911</v>
      </c>
      <c r="Z128" s="314">
        <v>24682</v>
      </c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ht="12.75" x14ac:dyDescent="0.2">
      <c r="A129" s="110" t="s">
        <v>436</v>
      </c>
      <c r="B129" s="110">
        <v>-44</v>
      </c>
      <c r="C129" s="110">
        <v>0</v>
      </c>
      <c r="D129" s="110">
        <v>-44</v>
      </c>
      <c r="E129" s="110">
        <v>0</v>
      </c>
      <c r="F129" s="110">
        <v>0</v>
      </c>
      <c r="G129" s="110">
        <v>-35.64</v>
      </c>
      <c r="H129" s="110">
        <v>-8</v>
      </c>
      <c r="I129" s="110">
        <v>0</v>
      </c>
      <c r="J129" s="110"/>
      <c r="K129" s="155">
        <v>110488</v>
      </c>
      <c r="L129" s="155">
        <v>125941</v>
      </c>
      <c r="M129" s="155"/>
      <c r="N129" s="312">
        <v>1.5901110807482699</v>
      </c>
      <c r="O129" s="312">
        <v>1.0107741863823201</v>
      </c>
      <c r="P129" s="312">
        <v>1.02391535822333</v>
      </c>
      <c r="Q129" s="312">
        <v>1.0147320986431601</v>
      </c>
      <c r="R129" s="312">
        <v>1.0156894322036001</v>
      </c>
      <c r="S129" s="312">
        <v>1.00932109739105</v>
      </c>
      <c r="T129" s="313"/>
      <c r="U129" s="314">
        <v>118334</v>
      </c>
      <c r="V129" s="314">
        <v>121164</v>
      </c>
      <c r="W129" s="314">
        <v>122949</v>
      </c>
      <c r="X129" s="314">
        <v>124878</v>
      </c>
      <c r="Y129" s="314">
        <v>126042</v>
      </c>
      <c r="Z129" s="314">
        <v>127316</v>
      </c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ht="12.75" x14ac:dyDescent="0.2">
      <c r="A130" s="110" t="s">
        <v>437</v>
      </c>
      <c r="B130" s="110">
        <v>-79</v>
      </c>
      <c r="C130" s="110">
        <v>0</v>
      </c>
      <c r="D130" s="110">
        <v>-79</v>
      </c>
      <c r="E130" s="110">
        <v>0</v>
      </c>
      <c r="F130" s="110">
        <v>0</v>
      </c>
      <c r="G130" s="110">
        <v>-71.28</v>
      </c>
      <c r="H130" s="110">
        <v>-8</v>
      </c>
      <c r="I130" s="110">
        <v>0</v>
      </c>
      <c r="J130" s="110"/>
      <c r="K130" s="155">
        <v>298963</v>
      </c>
      <c r="L130" s="155">
        <v>347949</v>
      </c>
      <c r="M130" s="155"/>
      <c r="N130" s="312">
        <v>1.5457391011814801</v>
      </c>
      <c r="O130" s="312">
        <v>0.9475361185239719</v>
      </c>
      <c r="P130" s="312">
        <v>1.01775269149271</v>
      </c>
      <c r="Q130" s="312">
        <v>1.0172056901653901</v>
      </c>
      <c r="R130" s="312">
        <v>1.01547335652811</v>
      </c>
      <c r="S130" s="312">
        <v>1.0114100069512899</v>
      </c>
      <c r="T130" s="313"/>
      <c r="U130" s="314">
        <v>327049</v>
      </c>
      <c r="V130" s="314">
        <v>332855</v>
      </c>
      <c r="W130" s="314">
        <v>338582</v>
      </c>
      <c r="X130" s="314">
        <v>343821</v>
      </c>
      <c r="Y130" s="314">
        <v>347744</v>
      </c>
      <c r="Z130" s="314">
        <v>351039</v>
      </c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ht="12.75" x14ac:dyDescent="0.2">
      <c r="A131" s="110" t="s">
        <v>438</v>
      </c>
      <c r="B131" s="110">
        <v>-8</v>
      </c>
      <c r="C131" s="110">
        <v>0</v>
      </c>
      <c r="D131" s="110">
        <v>-8</v>
      </c>
      <c r="E131" s="110">
        <v>0</v>
      </c>
      <c r="F131" s="110">
        <v>0</v>
      </c>
      <c r="G131" s="110">
        <v>0</v>
      </c>
      <c r="H131" s="110">
        <v>-8</v>
      </c>
      <c r="I131" s="110">
        <v>0</v>
      </c>
      <c r="J131" s="110"/>
      <c r="K131" s="155">
        <v>12724</v>
      </c>
      <c r="L131" s="155">
        <v>13198</v>
      </c>
      <c r="M131" s="155"/>
      <c r="N131" s="312">
        <v>0.218980108269928</v>
      </c>
      <c r="O131" s="312">
        <v>0.53783804257253198</v>
      </c>
      <c r="P131" s="312">
        <v>1.0058077334555999</v>
      </c>
      <c r="Q131" s="312">
        <v>1.0070657954718101</v>
      </c>
      <c r="R131" s="312">
        <v>0.99924556771029804</v>
      </c>
      <c r="S131" s="312">
        <v>0.99667799169497895</v>
      </c>
      <c r="T131" s="313"/>
      <c r="U131" s="314">
        <v>13086</v>
      </c>
      <c r="V131" s="314">
        <v>13162</v>
      </c>
      <c r="W131" s="314">
        <v>13255</v>
      </c>
      <c r="X131" s="314">
        <v>13245</v>
      </c>
      <c r="Y131" s="314">
        <v>13201</v>
      </c>
      <c r="Z131" s="314">
        <v>13272</v>
      </c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ht="12.75" x14ac:dyDescent="0.2">
      <c r="A132" s="110" t="s">
        <v>439</v>
      </c>
      <c r="B132" s="110">
        <v>106</v>
      </c>
      <c r="C132" s="110">
        <v>0</v>
      </c>
      <c r="D132" s="110">
        <v>106</v>
      </c>
      <c r="E132" s="110">
        <v>0</v>
      </c>
      <c r="F132" s="110">
        <v>0</v>
      </c>
      <c r="G132" s="110">
        <v>-35.64</v>
      </c>
      <c r="H132" s="110">
        <v>-8</v>
      </c>
      <c r="I132" s="110">
        <v>150</v>
      </c>
      <c r="J132" s="110"/>
      <c r="K132" s="155">
        <v>7061</v>
      </c>
      <c r="L132" s="155">
        <v>7476</v>
      </c>
      <c r="M132" s="155"/>
      <c r="N132" s="312">
        <v>0.940193978568726</v>
      </c>
      <c r="O132" s="312">
        <v>0.52104208416833697</v>
      </c>
      <c r="P132" s="312">
        <v>1.02149791955617</v>
      </c>
      <c r="Q132" s="312">
        <v>1.0133061778682999</v>
      </c>
      <c r="R132" s="312">
        <v>1.00509178614498</v>
      </c>
      <c r="S132" s="312">
        <v>0.99786695107319001</v>
      </c>
      <c r="T132" s="313"/>
      <c r="U132" s="314">
        <v>7210</v>
      </c>
      <c r="V132" s="314">
        <v>7365</v>
      </c>
      <c r="W132" s="314">
        <v>7463</v>
      </c>
      <c r="X132" s="314">
        <v>7501</v>
      </c>
      <c r="Y132" s="314">
        <v>7485</v>
      </c>
      <c r="Z132" s="314">
        <v>7524</v>
      </c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ht="12.75" x14ac:dyDescent="0.2">
      <c r="A133" s="110" t="s">
        <v>440</v>
      </c>
      <c r="B133" s="110">
        <v>-44</v>
      </c>
      <c r="C133" s="110">
        <v>0</v>
      </c>
      <c r="D133" s="110">
        <v>-44</v>
      </c>
      <c r="E133" s="110">
        <v>0</v>
      </c>
      <c r="F133" s="110">
        <v>0</v>
      </c>
      <c r="G133" s="110">
        <v>-35.64</v>
      </c>
      <c r="H133" s="110">
        <v>-8</v>
      </c>
      <c r="I133" s="110">
        <v>0</v>
      </c>
      <c r="J133" s="110"/>
      <c r="K133" s="155">
        <v>19297</v>
      </c>
      <c r="L133" s="155">
        <v>19227</v>
      </c>
      <c r="M133" s="155"/>
      <c r="N133" s="312">
        <v>-0.196657785455256</v>
      </c>
      <c r="O133" s="312">
        <v>0.36405242354899103</v>
      </c>
      <c r="P133" s="312">
        <v>0.998658410732714</v>
      </c>
      <c r="Q133" s="312">
        <v>0.99808825049085503</v>
      </c>
      <c r="R133" s="312">
        <v>0.99487498058704804</v>
      </c>
      <c r="S133" s="312">
        <v>1.00052034550942</v>
      </c>
      <c r="T133" s="313"/>
      <c r="U133" s="314">
        <v>19380</v>
      </c>
      <c r="V133" s="314">
        <v>19354</v>
      </c>
      <c r="W133" s="314">
        <v>19317</v>
      </c>
      <c r="X133" s="314">
        <v>19218</v>
      </c>
      <c r="Y133" s="314">
        <v>19228</v>
      </c>
      <c r="Z133" s="314">
        <v>19298</v>
      </c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ht="12.75" x14ac:dyDescent="0.2">
      <c r="A134" s="110" t="s">
        <v>441</v>
      </c>
      <c r="B134" s="110">
        <v>-44</v>
      </c>
      <c r="C134" s="110">
        <v>0</v>
      </c>
      <c r="D134" s="110">
        <v>-44</v>
      </c>
      <c r="E134" s="110">
        <v>0</v>
      </c>
      <c r="F134" s="110">
        <v>0</v>
      </c>
      <c r="G134" s="110">
        <v>-35.64</v>
      </c>
      <c r="H134" s="110">
        <v>-8</v>
      </c>
      <c r="I134" s="110">
        <v>0</v>
      </c>
      <c r="J134" s="110"/>
      <c r="K134" s="155">
        <v>18112</v>
      </c>
      <c r="L134" s="155">
        <v>19412</v>
      </c>
      <c r="M134" s="155"/>
      <c r="N134" s="312">
        <v>0.90168085943684895</v>
      </c>
      <c r="O134" s="312">
        <v>0.386717541507683</v>
      </c>
      <c r="P134" s="312">
        <v>1.0165152324959901</v>
      </c>
      <c r="Q134" s="312">
        <v>1.00778169199222</v>
      </c>
      <c r="R134" s="312">
        <v>1.00208692022747</v>
      </c>
      <c r="S134" s="312">
        <v>1.0097360337376999</v>
      </c>
      <c r="T134" s="313"/>
      <c r="U134" s="314">
        <v>18710</v>
      </c>
      <c r="V134" s="314">
        <v>19019</v>
      </c>
      <c r="W134" s="314">
        <v>19167</v>
      </c>
      <c r="X134" s="314">
        <v>19207</v>
      </c>
      <c r="Y134" s="314">
        <v>19394</v>
      </c>
      <c r="Z134" s="314">
        <v>19469</v>
      </c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ht="12.75" x14ac:dyDescent="0.2">
      <c r="A135" s="110" t="s">
        <v>442</v>
      </c>
      <c r="B135" s="110">
        <v>-44</v>
      </c>
      <c r="C135" s="110">
        <v>0</v>
      </c>
      <c r="D135" s="110">
        <v>-44</v>
      </c>
      <c r="E135" s="110">
        <v>0</v>
      </c>
      <c r="F135" s="110">
        <v>0</v>
      </c>
      <c r="G135" s="110">
        <v>-35.64</v>
      </c>
      <c r="H135" s="110">
        <v>-8</v>
      </c>
      <c r="I135" s="110">
        <v>0</v>
      </c>
      <c r="J135" s="110"/>
      <c r="K135" s="155">
        <v>14981</v>
      </c>
      <c r="L135" s="155">
        <v>16042</v>
      </c>
      <c r="M135" s="155"/>
      <c r="N135" s="312">
        <v>1.00904169649354</v>
      </c>
      <c r="O135" s="312">
        <v>1.9775421085464799</v>
      </c>
      <c r="P135" s="312">
        <v>1.01220858497305</v>
      </c>
      <c r="Q135" s="312">
        <v>1.0097517161737299</v>
      </c>
      <c r="R135" s="312">
        <v>1.00972107503653</v>
      </c>
      <c r="S135" s="312">
        <v>1.00868361439718</v>
      </c>
      <c r="T135" s="313"/>
      <c r="U135" s="314">
        <v>15399</v>
      </c>
      <c r="V135" s="314">
        <v>15587</v>
      </c>
      <c r="W135" s="314">
        <v>15739</v>
      </c>
      <c r="X135" s="314">
        <v>15892</v>
      </c>
      <c r="Y135" s="314">
        <v>16030</v>
      </c>
      <c r="Z135" s="314">
        <v>16347</v>
      </c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ht="12.75" x14ac:dyDescent="0.2">
      <c r="A136" s="110" t="s">
        <v>443</v>
      </c>
      <c r="B136" s="110">
        <v>111</v>
      </c>
      <c r="C136" s="110">
        <v>155</v>
      </c>
      <c r="D136" s="110">
        <v>-44</v>
      </c>
      <c r="E136" s="110">
        <v>0</v>
      </c>
      <c r="F136" s="110">
        <v>155.472819997682</v>
      </c>
      <c r="G136" s="110">
        <v>-35.64</v>
      </c>
      <c r="H136" s="110">
        <v>-8</v>
      </c>
      <c r="I136" s="110">
        <v>0</v>
      </c>
      <c r="J136" s="110"/>
      <c r="K136" s="155">
        <v>22259</v>
      </c>
      <c r="L136" s="155">
        <v>25883</v>
      </c>
      <c r="M136" s="155"/>
      <c r="N136" s="312">
        <v>2.4177055104414</v>
      </c>
      <c r="O136" s="312">
        <v>1.46541391176584</v>
      </c>
      <c r="P136" s="312">
        <v>1.0281630222071001</v>
      </c>
      <c r="Q136" s="312">
        <v>1.01924031777557</v>
      </c>
      <c r="R136" s="312">
        <v>1.0269151138716399</v>
      </c>
      <c r="S136" s="312">
        <v>1.02241461100569</v>
      </c>
      <c r="T136" s="313"/>
      <c r="U136" s="314">
        <v>23506</v>
      </c>
      <c r="V136" s="314">
        <v>24168</v>
      </c>
      <c r="W136" s="314">
        <v>24633</v>
      </c>
      <c r="X136" s="314">
        <v>25296</v>
      </c>
      <c r="Y136" s="314">
        <v>25863</v>
      </c>
      <c r="Z136" s="314">
        <v>26242</v>
      </c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ht="12.75" x14ac:dyDescent="0.2">
      <c r="A137" s="110" t="s">
        <v>444</v>
      </c>
      <c r="B137" s="110">
        <v>-44</v>
      </c>
      <c r="C137" s="110">
        <v>0</v>
      </c>
      <c r="D137" s="110">
        <v>-44</v>
      </c>
      <c r="E137" s="110">
        <v>0</v>
      </c>
      <c r="F137" s="110">
        <v>0</v>
      </c>
      <c r="G137" s="110">
        <v>-35.64</v>
      </c>
      <c r="H137" s="110">
        <v>-8</v>
      </c>
      <c r="I137" s="110">
        <v>0</v>
      </c>
      <c r="J137" s="110"/>
      <c r="K137" s="155">
        <v>13242</v>
      </c>
      <c r="L137" s="155">
        <v>14276</v>
      </c>
      <c r="M137" s="155"/>
      <c r="N137" s="312">
        <v>0.82576308042383606</v>
      </c>
      <c r="O137" s="312">
        <v>0.61637598935350602</v>
      </c>
      <c r="P137" s="312">
        <v>1.0141150922909901</v>
      </c>
      <c r="Q137" s="312">
        <v>1.00842255531763</v>
      </c>
      <c r="R137" s="312">
        <v>1.00983861834655</v>
      </c>
      <c r="S137" s="312">
        <v>1.0007009182028499</v>
      </c>
      <c r="T137" s="313"/>
      <c r="U137" s="314">
        <v>13815</v>
      </c>
      <c r="V137" s="314">
        <v>14010</v>
      </c>
      <c r="W137" s="314">
        <v>14128</v>
      </c>
      <c r="X137" s="314">
        <v>14267</v>
      </c>
      <c r="Y137" s="314">
        <v>14277</v>
      </c>
      <c r="Z137" s="314">
        <v>14365</v>
      </c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ht="12.75" x14ac:dyDescent="0.2">
      <c r="A138" s="110" t="s">
        <v>445</v>
      </c>
      <c r="B138" s="110">
        <v>246</v>
      </c>
      <c r="C138" s="110">
        <v>290</v>
      </c>
      <c r="D138" s="110">
        <v>-44</v>
      </c>
      <c r="E138" s="110">
        <v>0</v>
      </c>
      <c r="F138" s="110">
        <v>289.96646812265601</v>
      </c>
      <c r="G138" s="110">
        <v>-35.64</v>
      </c>
      <c r="H138" s="110">
        <v>-8</v>
      </c>
      <c r="I138" s="110">
        <v>0</v>
      </c>
      <c r="J138" s="110"/>
      <c r="K138" s="155">
        <v>19822</v>
      </c>
      <c r="L138" s="155">
        <v>22665</v>
      </c>
      <c r="M138" s="155"/>
      <c r="N138" s="312">
        <v>2.27562498312464</v>
      </c>
      <c r="O138" s="312">
        <v>1.69678272366681</v>
      </c>
      <c r="P138" s="312">
        <v>1.01499734773593</v>
      </c>
      <c r="Q138" s="312">
        <v>1.02266248574686</v>
      </c>
      <c r="R138" s="312">
        <v>1.02731707317073</v>
      </c>
      <c r="S138" s="312">
        <v>1.0260932483154701</v>
      </c>
      <c r="T138" s="313"/>
      <c r="U138" s="314">
        <v>20737</v>
      </c>
      <c r="V138" s="314">
        <v>21048</v>
      </c>
      <c r="W138" s="314">
        <v>21525</v>
      </c>
      <c r="X138" s="314">
        <v>22113</v>
      </c>
      <c r="Y138" s="314">
        <v>22690</v>
      </c>
      <c r="Z138" s="314">
        <v>23075</v>
      </c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ht="12.75" x14ac:dyDescent="0.2">
      <c r="A139" s="110" t="s">
        <v>446</v>
      </c>
      <c r="B139" s="110">
        <v>-44</v>
      </c>
      <c r="C139" s="110">
        <v>0</v>
      </c>
      <c r="D139" s="110">
        <v>-44</v>
      </c>
      <c r="E139" s="110">
        <v>0</v>
      </c>
      <c r="F139" s="110">
        <v>0</v>
      </c>
      <c r="G139" s="110">
        <v>-35.64</v>
      </c>
      <c r="H139" s="110">
        <v>-8</v>
      </c>
      <c r="I139" s="110">
        <v>0</v>
      </c>
      <c r="J139" s="110"/>
      <c r="K139" s="155">
        <v>12914</v>
      </c>
      <c r="L139" s="155">
        <v>13663</v>
      </c>
      <c r="M139" s="155"/>
      <c r="N139" s="312">
        <v>0.76909404255698399</v>
      </c>
      <c r="O139" s="312">
        <v>8.0385852090032198E-2</v>
      </c>
      <c r="P139" s="312">
        <v>1.00851480672142</v>
      </c>
      <c r="Q139" s="312">
        <v>1.00919007770472</v>
      </c>
      <c r="R139" s="312">
        <v>1.00703339009403</v>
      </c>
      <c r="S139" s="312">
        <v>1.0060285252168799</v>
      </c>
      <c r="T139" s="313"/>
      <c r="U139" s="314">
        <v>13271</v>
      </c>
      <c r="V139" s="314">
        <v>13384</v>
      </c>
      <c r="W139" s="314">
        <v>13507</v>
      </c>
      <c r="X139" s="314">
        <v>13602</v>
      </c>
      <c r="Y139" s="314">
        <v>13684</v>
      </c>
      <c r="Z139" s="314">
        <v>13695</v>
      </c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ht="12.75" x14ac:dyDescent="0.2">
      <c r="A140" s="110" t="s">
        <v>447</v>
      </c>
      <c r="B140" s="110">
        <v>-44</v>
      </c>
      <c r="C140" s="110">
        <v>0</v>
      </c>
      <c r="D140" s="110">
        <v>-44</v>
      </c>
      <c r="E140" s="110">
        <v>0</v>
      </c>
      <c r="F140" s="110">
        <v>0</v>
      </c>
      <c r="G140" s="110">
        <v>-35.64</v>
      </c>
      <c r="H140" s="110">
        <v>-8</v>
      </c>
      <c r="I140" s="110">
        <v>0</v>
      </c>
      <c r="J140" s="110"/>
      <c r="K140" s="155">
        <v>42219</v>
      </c>
      <c r="L140" s="155">
        <v>45877</v>
      </c>
      <c r="M140" s="155"/>
      <c r="N140" s="312">
        <v>1.13784970510948</v>
      </c>
      <c r="O140" s="312">
        <v>0.84614545851052192</v>
      </c>
      <c r="P140" s="312">
        <v>1.0163601515082401</v>
      </c>
      <c r="Q140" s="312">
        <v>1.00621871001055</v>
      </c>
      <c r="R140" s="312">
        <v>1.0126282909415401</v>
      </c>
      <c r="S140" s="312">
        <v>1.0103335830432301</v>
      </c>
      <c r="T140" s="313"/>
      <c r="U140" s="314">
        <v>43826</v>
      </c>
      <c r="V140" s="314">
        <v>44543</v>
      </c>
      <c r="W140" s="314">
        <v>44820</v>
      </c>
      <c r="X140" s="314">
        <v>45386</v>
      </c>
      <c r="Y140" s="314">
        <v>45855</v>
      </c>
      <c r="Z140" s="314">
        <v>46243</v>
      </c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ht="12.75" x14ac:dyDescent="0.2">
      <c r="A141" s="110" t="s">
        <v>448</v>
      </c>
      <c r="B141" s="110">
        <v>-79</v>
      </c>
      <c r="C141" s="110">
        <v>0</v>
      </c>
      <c r="D141" s="110">
        <v>-79</v>
      </c>
      <c r="E141" s="110">
        <v>0</v>
      </c>
      <c r="F141" s="110">
        <v>0</v>
      </c>
      <c r="G141" s="110">
        <v>-71.28</v>
      </c>
      <c r="H141" s="110">
        <v>-8</v>
      </c>
      <c r="I141" s="110">
        <v>0</v>
      </c>
      <c r="J141" s="110"/>
      <c r="K141" s="155">
        <v>33303</v>
      </c>
      <c r="L141" s="155">
        <v>36915</v>
      </c>
      <c r="M141" s="155"/>
      <c r="N141" s="312">
        <v>1.1778884156084901</v>
      </c>
      <c r="O141" s="312">
        <v>1.50997614400347</v>
      </c>
      <c r="P141" s="312">
        <v>1.01386363636364</v>
      </c>
      <c r="Q141" s="312">
        <v>1.0225846222820001</v>
      </c>
      <c r="R141" s="312">
        <v>1.00391845234833</v>
      </c>
      <c r="S141" s="312">
        <v>1.0068509976253499</v>
      </c>
      <c r="T141" s="313"/>
      <c r="U141" s="314">
        <v>35200</v>
      </c>
      <c r="V141" s="314">
        <v>35688</v>
      </c>
      <c r="W141" s="314">
        <v>36494</v>
      </c>
      <c r="X141" s="314">
        <v>36637</v>
      </c>
      <c r="Y141" s="314">
        <v>36888</v>
      </c>
      <c r="Z141" s="314">
        <v>37445</v>
      </c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ht="12.75" x14ac:dyDescent="0.2">
      <c r="A142" s="110" t="s">
        <v>449</v>
      </c>
      <c r="B142" s="110">
        <v>379</v>
      </c>
      <c r="C142" s="110">
        <v>423</v>
      </c>
      <c r="D142" s="110">
        <v>-44</v>
      </c>
      <c r="E142" s="110">
        <v>0</v>
      </c>
      <c r="F142" s="110">
        <v>423.20991281885699</v>
      </c>
      <c r="G142" s="110">
        <v>-35.64</v>
      </c>
      <c r="H142" s="110">
        <v>-8</v>
      </c>
      <c r="I142" s="110">
        <v>0</v>
      </c>
      <c r="J142" s="110"/>
      <c r="K142" s="155">
        <v>28338</v>
      </c>
      <c r="L142" s="155">
        <v>30970</v>
      </c>
      <c r="M142" s="155"/>
      <c r="N142" s="312">
        <v>1.3357351306796801</v>
      </c>
      <c r="O142" s="312">
        <v>1.9796855793491601</v>
      </c>
      <c r="P142" s="312">
        <v>1.01592986764907</v>
      </c>
      <c r="Q142" s="312">
        <v>1.0132290232683101</v>
      </c>
      <c r="R142" s="312">
        <v>1.01110116976505</v>
      </c>
      <c r="S142" s="312">
        <v>1.0131751442055601</v>
      </c>
      <c r="T142" s="313"/>
      <c r="U142" s="314">
        <v>29316</v>
      </c>
      <c r="V142" s="314">
        <v>29783</v>
      </c>
      <c r="W142" s="314">
        <v>30177</v>
      </c>
      <c r="X142" s="314">
        <v>30512</v>
      </c>
      <c r="Y142" s="314">
        <v>30914</v>
      </c>
      <c r="Z142" s="314">
        <v>31526</v>
      </c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ht="12.75" x14ac:dyDescent="0.2">
      <c r="A143" s="110" t="s">
        <v>450</v>
      </c>
      <c r="B143" s="110">
        <v>-44</v>
      </c>
      <c r="C143" s="110">
        <v>0</v>
      </c>
      <c r="D143" s="110">
        <v>-44</v>
      </c>
      <c r="E143" s="110">
        <v>0</v>
      </c>
      <c r="F143" s="110">
        <v>0</v>
      </c>
      <c r="G143" s="110">
        <v>-35.64</v>
      </c>
      <c r="H143" s="110">
        <v>-8</v>
      </c>
      <c r="I143" s="110">
        <v>0</v>
      </c>
      <c r="J143" s="110"/>
      <c r="K143" s="155">
        <v>14737</v>
      </c>
      <c r="L143" s="155">
        <v>16063</v>
      </c>
      <c r="M143" s="155"/>
      <c r="N143" s="312">
        <v>0.95839225530829408</v>
      </c>
      <c r="O143" s="312">
        <v>1.6471175442974801</v>
      </c>
      <c r="P143" s="312">
        <v>1.0213248638838499</v>
      </c>
      <c r="Q143" s="312">
        <v>1.01262930760932</v>
      </c>
      <c r="R143" s="312">
        <v>1.0003133617447999</v>
      </c>
      <c r="S143" s="312">
        <v>1.0041977319716799</v>
      </c>
      <c r="T143" s="313"/>
      <c r="U143" s="314">
        <v>15428</v>
      </c>
      <c r="V143" s="314">
        <v>15757</v>
      </c>
      <c r="W143" s="314">
        <v>15956</v>
      </c>
      <c r="X143" s="314">
        <v>15961</v>
      </c>
      <c r="Y143" s="314">
        <v>16028</v>
      </c>
      <c r="Z143" s="314">
        <v>16292</v>
      </c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ht="12.75" x14ac:dyDescent="0.2">
      <c r="A144" s="110" t="s">
        <v>451</v>
      </c>
      <c r="B144" s="110">
        <v>-44</v>
      </c>
      <c r="C144" s="110">
        <v>0</v>
      </c>
      <c r="D144" s="110">
        <v>-44</v>
      </c>
      <c r="E144" s="110">
        <v>0</v>
      </c>
      <c r="F144" s="110">
        <v>0</v>
      </c>
      <c r="G144" s="110">
        <v>-35.64</v>
      </c>
      <c r="H144" s="110">
        <v>-8</v>
      </c>
      <c r="I144" s="110">
        <v>0</v>
      </c>
      <c r="J144" s="110"/>
      <c r="K144" s="155">
        <v>39394</v>
      </c>
      <c r="L144" s="155">
        <v>42910</v>
      </c>
      <c r="M144" s="155"/>
      <c r="N144" s="312">
        <v>1.0179702686335701</v>
      </c>
      <c r="O144" s="312">
        <v>1.5746011010544001</v>
      </c>
      <c r="P144" s="312">
        <v>1.0149638050818599</v>
      </c>
      <c r="Q144" s="312">
        <v>1.00746733042937</v>
      </c>
      <c r="R144" s="312">
        <v>1.0086473131562701</v>
      </c>
      <c r="S144" s="312">
        <v>1.00965660181827</v>
      </c>
      <c r="T144" s="313"/>
      <c r="U144" s="314">
        <v>41166</v>
      </c>
      <c r="V144" s="314">
        <v>41782</v>
      </c>
      <c r="W144" s="314">
        <v>42094</v>
      </c>
      <c r="X144" s="314">
        <v>42458</v>
      </c>
      <c r="Y144" s="314">
        <v>42868</v>
      </c>
      <c r="Z144" s="314">
        <v>43543</v>
      </c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ht="12.75" x14ac:dyDescent="0.2">
      <c r="A145" s="110" t="s">
        <v>452</v>
      </c>
      <c r="B145" s="110">
        <v>-8</v>
      </c>
      <c r="C145" s="110">
        <v>0</v>
      </c>
      <c r="D145" s="110">
        <v>-8</v>
      </c>
      <c r="E145" s="110">
        <v>0</v>
      </c>
      <c r="F145" s="110">
        <v>0</v>
      </c>
      <c r="G145" s="110">
        <v>0</v>
      </c>
      <c r="H145" s="110">
        <v>-8</v>
      </c>
      <c r="I145" s="110">
        <v>0</v>
      </c>
      <c r="J145" s="110"/>
      <c r="K145" s="155">
        <v>9631</v>
      </c>
      <c r="L145" s="155">
        <v>10451</v>
      </c>
      <c r="M145" s="155"/>
      <c r="N145" s="312">
        <v>1.2538144987739501</v>
      </c>
      <c r="O145" s="312">
        <v>0.29727656309934802</v>
      </c>
      <c r="P145" s="312">
        <v>1.01038201794174</v>
      </c>
      <c r="Q145" s="312">
        <v>1.01326815642458</v>
      </c>
      <c r="R145" s="312">
        <v>1.01279905483903</v>
      </c>
      <c r="S145" s="312">
        <v>1.01370662000583</v>
      </c>
      <c r="T145" s="313"/>
      <c r="U145" s="314">
        <v>9921</v>
      </c>
      <c r="V145" s="314">
        <v>10024</v>
      </c>
      <c r="W145" s="314">
        <v>10157</v>
      </c>
      <c r="X145" s="314">
        <v>10287</v>
      </c>
      <c r="Y145" s="314">
        <v>10428</v>
      </c>
      <c r="Z145" s="314">
        <v>10459</v>
      </c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ht="12.75" x14ac:dyDescent="0.2">
      <c r="A146" s="110" t="s">
        <v>453</v>
      </c>
      <c r="B146" s="110">
        <v>-44</v>
      </c>
      <c r="C146" s="110">
        <v>0</v>
      </c>
      <c r="D146" s="110">
        <v>-44</v>
      </c>
      <c r="E146" s="110">
        <v>0</v>
      </c>
      <c r="F146" s="110">
        <v>0</v>
      </c>
      <c r="G146" s="110">
        <v>-35.64</v>
      </c>
      <c r="H146" s="110">
        <v>-8</v>
      </c>
      <c r="I146" s="110">
        <v>0</v>
      </c>
      <c r="J146" s="110"/>
      <c r="K146" s="155">
        <v>13590</v>
      </c>
      <c r="L146" s="155">
        <v>15017</v>
      </c>
      <c r="M146" s="155"/>
      <c r="N146" s="312">
        <v>1.3603876491359501</v>
      </c>
      <c r="O146" s="312">
        <v>-0.19338490264070402</v>
      </c>
      <c r="P146" s="312">
        <v>1.03097064827198</v>
      </c>
      <c r="Q146" s="312">
        <v>1.01713661500649</v>
      </c>
      <c r="R146" s="312">
        <v>1.00745066451873</v>
      </c>
      <c r="S146" s="312">
        <v>0.99913385302152002</v>
      </c>
      <c r="T146" s="313"/>
      <c r="U146" s="314">
        <v>14207</v>
      </c>
      <c r="V146" s="314">
        <v>14647</v>
      </c>
      <c r="W146" s="314">
        <v>14898</v>
      </c>
      <c r="X146" s="314">
        <v>15009</v>
      </c>
      <c r="Y146" s="314">
        <v>14996</v>
      </c>
      <c r="Z146" s="314">
        <v>14967</v>
      </c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ht="14.25" customHeight="1" x14ac:dyDescent="0.2">
      <c r="A147" s="18" t="s">
        <v>454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155"/>
      <c r="L147" s="155"/>
      <c r="M147" s="155"/>
      <c r="N147" s="312"/>
      <c r="O147" s="312"/>
      <c r="P147" s="312"/>
      <c r="Q147" s="312"/>
      <c r="R147" s="312"/>
      <c r="S147" s="312"/>
      <c r="T147" s="313"/>
      <c r="U147" s="314"/>
      <c r="V147" s="314"/>
      <c r="W147" s="314"/>
      <c r="X147" s="314"/>
      <c r="Y147" s="314"/>
      <c r="Z147" s="314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ht="12.75" x14ac:dyDescent="0.2">
      <c r="A148" s="110" t="s">
        <v>455</v>
      </c>
      <c r="B148" s="110">
        <v>123</v>
      </c>
      <c r="C148" s="110">
        <v>238</v>
      </c>
      <c r="D148" s="110">
        <v>-115</v>
      </c>
      <c r="E148" s="110">
        <v>0</v>
      </c>
      <c r="F148" s="110">
        <v>237.54569933334801</v>
      </c>
      <c r="G148" s="110">
        <v>-35.64</v>
      </c>
      <c r="H148" s="110">
        <v>-79</v>
      </c>
      <c r="I148" s="110">
        <v>0</v>
      </c>
      <c r="J148" s="110"/>
      <c r="K148" s="155">
        <v>41008</v>
      </c>
      <c r="L148" s="155">
        <v>46051</v>
      </c>
      <c r="M148" s="155"/>
      <c r="N148" s="312">
        <v>1.31256220102136</v>
      </c>
      <c r="O148" s="312">
        <v>1.6368853528107501</v>
      </c>
      <c r="P148" s="312">
        <v>1.0105120923415201</v>
      </c>
      <c r="Q148" s="312">
        <v>1.0113772862226</v>
      </c>
      <c r="R148" s="312">
        <v>1.0145658263305299</v>
      </c>
      <c r="S148" s="312">
        <v>1.0160574268360001</v>
      </c>
      <c r="T148" s="313"/>
      <c r="U148" s="314">
        <v>43664</v>
      </c>
      <c r="V148" s="314">
        <v>44123</v>
      </c>
      <c r="W148" s="314">
        <v>44625</v>
      </c>
      <c r="X148" s="314">
        <v>45275</v>
      </c>
      <c r="Y148" s="314">
        <v>46002</v>
      </c>
      <c r="Z148" s="314">
        <v>46755</v>
      </c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ht="12.75" x14ac:dyDescent="0.2">
      <c r="A149" s="110" t="s">
        <v>456</v>
      </c>
      <c r="B149" s="110">
        <v>-115</v>
      </c>
      <c r="C149" s="110">
        <v>0</v>
      </c>
      <c r="D149" s="110">
        <v>-115</v>
      </c>
      <c r="E149" s="110">
        <v>0</v>
      </c>
      <c r="F149" s="110">
        <v>0</v>
      </c>
      <c r="G149" s="110">
        <v>-35.64</v>
      </c>
      <c r="H149" s="110">
        <v>-79</v>
      </c>
      <c r="I149" s="110">
        <v>0</v>
      </c>
      <c r="J149" s="110"/>
      <c r="K149" s="155">
        <v>91800</v>
      </c>
      <c r="L149" s="155">
        <v>103754</v>
      </c>
      <c r="M149" s="155"/>
      <c r="N149" s="312">
        <v>1.33496433648799</v>
      </c>
      <c r="O149" s="312">
        <v>0.78323944748823204</v>
      </c>
      <c r="P149" s="312">
        <v>1.01237845315106</v>
      </c>
      <c r="Q149" s="312">
        <v>1.01649704118232</v>
      </c>
      <c r="R149" s="312">
        <v>1.0144403261675301</v>
      </c>
      <c r="S149" s="312">
        <v>1.01009392415916</v>
      </c>
      <c r="T149" s="313"/>
      <c r="U149" s="314">
        <v>98316</v>
      </c>
      <c r="V149" s="314">
        <v>99533</v>
      </c>
      <c r="W149" s="314">
        <v>101175</v>
      </c>
      <c r="X149" s="314">
        <v>102636</v>
      </c>
      <c r="Y149" s="314">
        <v>103672</v>
      </c>
      <c r="Z149" s="314">
        <v>104484</v>
      </c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ht="12.75" x14ac:dyDescent="0.2">
      <c r="A150" s="110" t="s">
        <v>457</v>
      </c>
      <c r="B150" s="110">
        <v>-79</v>
      </c>
      <c r="C150" s="110">
        <v>0</v>
      </c>
      <c r="D150" s="110">
        <v>-79</v>
      </c>
      <c r="E150" s="110">
        <v>0</v>
      </c>
      <c r="F150" s="110">
        <v>0</v>
      </c>
      <c r="G150" s="110">
        <v>0</v>
      </c>
      <c r="H150" s="110">
        <v>-79</v>
      </c>
      <c r="I150" s="110">
        <v>0</v>
      </c>
      <c r="J150" s="110"/>
      <c r="K150" s="155">
        <v>10177</v>
      </c>
      <c r="L150" s="155">
        <v>10649</v>
      </c>
      <c r="M150" s="155"/>
      <c r="N150" s="312">
        <v>-0.44462012560541098</v>
      </c>
      <c r="O150" s="312">
        <v>-0.37467216185837399</v>
      </c>
      <c r="P150" s="312">
        <v>1.01159366948841</v>
      </c>
      <c r="Q150" s="312">
        <v>0.99408768419137705</v>
      </c>
      <c r="R150" s="312">
        <v>0.99011803458687897</v>
      </c>
      <c r="S150" s="312">
        <v>0.98660012937806096</v>
      </c>
      <c r="T150" s="313"/>
      <c r="U150" s="314">
        <v>10868</v>
      </c>
      <c r="V150" s="314">
        <v>10994</v>
      </c>
      <c r="W150" s="314">
        <v>10929</v>
      </c>
      <c r="X150" s="314">
        <v>10821</v>
      </c>
      <c r="Y150" s="314">
        <v>10676</v>
      </c>
      <c r="Z150" s="314">
        <v>10636</v>
      </c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ht="12.75" x14ac:dyDescent="0.2">
      <c r="A151" s="110" t="s">
        <v>458</v>
      </c>
      <c r="B151" s="110">
        <v>-115</v>
      </c>
      <c r="C151" s="110">
        <v>0</v>
      </c>
      <c r="D151" s="110">
        <v>-115</v>
      </c>
      <c r="E151" s="110">
        <v>0</v>
      </c>
      <c r="F151" s="110">
        <v>0</v>
      </c>
      <c r="G151" s="110">
        <v>-35.64</v>
      </c>
      <c r="H151" s="110">
        <v>-79</v>
      </c>
      <c r="I151" s="110">
        <v>0</v>
      </c>
      <c r="J151" s="110"/>
      <c r="K151" s="155">
        <v>75025</v>
      </c>
      <c r="L151" s="155">
        <v>84930</v>
      </c>
      <c r="M151" s="155"/>
      <c r="N151" s="312">
        <v>1.40417444253673</v>
      </c>
      <c r="O151" s="312">
        <v>0.46789001638204303</v>
      </c>
      <c r="P151" s="312">
        <v>1.01790743463849</v>
      </c>
      <c r="Q151" s="312">
        <v>1.01877991748589</v>
      </c>
      <c r="R151" s="312">
        <v>1.0112957688933799</v>
      </c>
      <c r="S151" s="312">
        <v>1.0082227265705801</v>
      </c>
      <c r="T151" s="313"/>
      <c r="U151" s="314">
        <v>80246</v>
      </c>
      <c r="V151" s="314">
        <v>81683</v>
      </c>
      <c r="W151" s="314">
        <v>83217</v>
      </c>
      <c r="X151" s="314">
        <v>84157</v>
      </c>
      <c r="Y151" s="314">
        <v>84849</v>
      </c>
      <c r="Z151" s="314">
        <v>85246</v>
      </c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ht="12.75" x14ac:dyDescent="0.2">
      <c r="A152" s="110" t="s">
        <v>459</v>
      </c>
      <c r="B152" s="110">
        <v>-115</v>
      </c>
      <c r="C152" s="110">
        <v>0</v>
      </c>
      <c r="D152" s="110">
        <v>-115</v>
      </c>
      <c r="E152" s="110">
        <v>0</v>
      </c>
      <c r="F152" s="110">
        <v>0</v>
      </c>
      <c r="G152" s="110">
        <v>-35.64</v>
      </c>
      <c r="H152" s="110">
        <v>-79</v>
      </c>
      <c r="I152" s="110">
        <v>0</v>
      </c>
      <c r="J152" s="110"/>
      <c r="K152" s="155">
        <v>23390</v>
      </c>
      <c r="L152" s="155">
        <v>25967</v>
      </c>
      <c r="M152" s="155"/>
      <c r="N152" s="312">
        <v>1.3892908662880101</v>
      </c>
      <c r="O152" s="312">
        <v>1.1054618288267501</v>
      </c>
      <c r="P152" s="312">
        <v>1.0216948876587399</v>
      </c>
      <c r="Q152" s="312">
        <v>1.0129476913270401</v>
      </c>
      <c r="R152" s="312">
        <v>1.0166365138047699</v>
      </c>
      <c r="S152" s="312">
        <v>1.0043715424194399</v>
      </c>
      <c r="T152" s="313"/>
      <c r="U152" s="314">
        <v>24568</v>
      </c>
      <c r="V152" s="314">
        <v>25101</v>
      </c>
      <c r="W152" s="314">
        <v>25426</v>
      </c>
      <c r="X152" s="314">
        <v>25849</v>
      </c>
      <c r="Y152" s="314">
        <v>25962</v>
      </c>
      <c r="Z152" s="314">
        <v>26249</v>
      </c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ht="12.75" x14ac:dyDescent="0.2">
      <c r="A153" s="110" t="s">
        <v>460</v>
      </c>
      <c r="B153" s="110">
        <v>267</v>
      </c>
      <c r="C153" s="110">
        <v>382</v>
      </c>
      <c r="D153" s="110">
        <v>-115</v>
      </c>
      <c r="E153" s="110">
        <v>0</v>
      </c>
      <c r="F153" s="110">
        <v>381.82127620532998</v>
      </c>
      <c r="G153" s="110">
        <v>-35.64</v>
      </c>
      <c r="H153" s="110">
        <v>-79</v>
      </c>
      <c r="I153" s="110">
        <v>0</v>
      </c>
      <c r="J153" s="110"/>
      <c r="K153" s="155">
        <v>58084</v>
      </c>
      <c r="L153" s="155">
        <v>65397</v>
      </c>
      <c r="M153" s="155"/>
      <c r="N153" s="312">
        <v>1.4430811383141702</v>
      </c>
      <c r="O153" s="312">
        <v>1.9209853092112299</v>
      </c>
      <c r="P153" s="312">
        <v>1.01635222166345</v>
      </c>
      <c r="Q153" s="312">
        <v>1.0132479928492799</v>
      </c>
      <c r="R153" s="312">
        <v>1.0154849482522299</v>
      </c>
      <c r="S153" s="312">
        <v>1.0126427153139701</v>
      </c>
      <c r="T153" s="313"/>
      <c r="U153" s="314">
        <v>61643</v>
      </c>
      <c r="V153" s="314">
        <v>62651</v>
      </c>
      <c r="W153" s="314">
        <v>63481</v>
      </c>
      <c r="X153" s="314">
        <v>64464</v>
      </c>
      <c r="Y153" s="314">
        <v>65279</v>
      </c>
      <c r="Z153" s="314">
        <v>66533</v>
      </c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ht="14.25" customHeight="1" x14ac:dyDescent="0.2">
      <c r="A154" s="18" t="s">
        <v>461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55"/>
      <c r="L154" s="155"/>
      <c r="M154" s="155"/>
      <c r="N154" s="312"/>
      <c r="O154" s="312"/>
      <c r="P154" s="312"/>
      <c r="Q154" s="312"/>
      <c r="R154" s="312"/>
      <c r="S154" s="312"/>
      <c r="T154" s="313"/>
      <c r="U154" s="314"/>
      <c r="V154" s="314"/>
      <c r="W154" s="314"/>
      <c r="X154" s="314"/>
      <c r="Y154" s="314"/>
      <c r="Z154" s="314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ht="12.75" x14ac:dyDescent="0.2">
      <c r="A155" s="110" t="s">
        <v>462</v>
      </c>
      <c r="B155" s="110">
        <v>18</v>
      </c>
      <c r="C155" s="110">
        <v>0</v>
      </c>
      <c r="D155" s="110">
        <v>18</v>
      </c>
      <c r="E155" s="110">
        <v>0</v>
      </c>
      <c r="F155" s="110">
        <v>0</v>
      </c>
      <c r="G155" s="110">
        <v>0</v>
      </c>
      <c r="H155" s="110">
        <v>18</v>
      </c>
      <c r="I155" s="110">
        <v>0</v>
      </c>
      <c r="J155" s="110"/>
      <c r="K155" s="155">
        <v>27442</v>
      </c>
      <c r="L155" s="155">
        <v>31868</v>
      </c>
      <c r="M155" s="155"/>
      <c r="N155" s="312">
        <v>1.9490752642927101</v>
      </c>
      <c r="O155" s="312">
        <v>1.1240554156171301</v>
      </c>
      <c r="P155" s="312">
        <v>1.02115646258503</v>
      </c>
      <c r="Q155" s="312">
        <v>1.0258144027713001</v>
      </c>
      <c r="R155" s="312">
        <v>1.01548852160925</v>
      </c>
      <c r="S155" s="312">
        <v>1.0155400652299</v>
      </c>
      <c r="T155" s="313"/>
      <c r="U155" s="314">
        <v>29400</v>
      </c>
      <c r="V155" s="314">
        <v>30022</v>
      </c>
      <c r="W155" s="314">
        <v>30797</v>
      </c>
      <c r="X155" s="314">
        <v>31274</v>
      </c>
      <c r="Y155" s="314">
        <v>31760</v>
      </c>
      <c r="Z155" s="314">
        <v>32117</v>
      </c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ht="12.75" x14ac:dyDescent="0.2">
      <c r="A156" s="110" t="s">
        <v>463</v>
      </c>
      <c r="B156" s="110">
        <v>18</v>
      </c>
      <c r="C156" s="110">
        <v>0</v>
      </c>
      <c r="D156" s="110">
        <v>18</v>
      </c>
      <c r="E156" s="110">
        <v>0</v>
      </c>
      <c r="F156" s="110">
        <v>0</v>
      </c>
      <c r="G156" s="110">
        <v>0</v>
      </c>
      <c r="H156" s="110">
        <v>18</v>
      </c>
      <c r="I156" s="110">
        <v>0</v>
      </c>
      <c r="J156" s="110"/>
      <c r="K156" s="155">
        <v>37796</v>
      </c>
      <c r="L156" s="155">
        <v>41602</v>
      </c>
      <c r="M156" s="155"/>
      <c r="N156" s="312">
        <v>1.004099313365</v>
      </c>
      <c r="O156" s="312">
        <v>0.35068335214853602</v>
      </c>
      <c r="P156" s="312">
        <v>1.0083745812709399</v>
      </c>
      <c r="Q156" s="312">
        <v>1.01480030741007</v>
      </c>
      <c r="R156" s="312">
        <v>1.0106757218937801</v>
      </c>
      <c r="S156" s="312">
        <v>1.00633293853182</v>
      </c>
      <c r="T156" s="313"/>
      <c r="U156" s="314">
        <v>40002</v>
      </c>
      <c r="V156" s="314">
        <v>40337</v>
      </c>
      <c r="W156" s="314">
        <v>40934</v>
      </c>
      <c r="X156" s="314">
        <v>41371</v>
      </c>
      <c r="Y156" s="314">
        <v>41633</v>
      </c>
      <c r="Z156" s="314">
        <v>41779</v>
      </c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ht="12.75" x14ac:dyDescent="0.2">
      <c r="A157" s="110" t="s">
        <v>464</v>
      </c>
      <c r="B157" s="110">
        <v>-70</v>
      </c>
      <c r="C157" s="110">
        <v>9</v>
      </c>
      <c r="D157" s="110">
        <v>-79</v>
      </c>
      <c r="E157" s="110">
        <v>8.5384536819527792</v>
      </c>
      <c r="F157" s="110">
        <v>0</v>
      </c>
      <c r="G157" s="110">
        <v>0</v>
      </c>
      <c r="H157" s="110">
        <v>-79</v>
      </c>
      <c r="I157" s="110">
        <v>0</v>
      </c>
      <c r="J157" s="110"/>
      <c r="K157" s="155">
        <v>9791</v>
      </c>
      <c r="L157" s="155">
        <v>9591</v>
      </c>
      <c r="M157" s="155"/>
      <c r="N157" s="312">
        <v>-0.67809194098986703</v>
      </c>
      <c r="O157" s="312">
        <v>-1.6866215512753802</v>
      </c>
      <c r="P157" s="312">
        <v>1.0082066869300901</v>
      </c>
      <c r="Q157" s="312">
        <v>0.99155863732288196</v>
      </c>
      <c r="R157" s="312">
        <v>0.99138542616803504</v>
      </c>
      <c r="S157" s="312">
        <v>0.981905540789205</v>
      </c>
      <c r="T157" s="313"/>
      <c r="U157" s="314">
        <v>9870</v>
      </c>
      <c r="V157" s="314">
        <v>9951</v>
      </c>
      <c r="W157" s="314">
        <v>9867</v>
      </c>
      <c r="X157" s="314">
        <v>9782</v>
      </c>
      <c r="Y157" s="314">
        <v>9605</v>
      </c>
      <c r="Z157" s="314">
        <v>9443</v>
      </c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ht="12.75" x14ac:dyDescent="0.2">
      <c r="A158" s="110" t="s">
        <v>465</v>
      </c>
      <c r="B158" s="110">
        <v>-79</v>
      </c>
      <c r="C158" s="110">
        <v>0</v>
      </c>
      <c r="D158" s="110">
        <v>-79</v>
      </c>
      <c r="E158" s="110">
        <v>0</v>
      </c>
      <c r="F158" s="110">
        <v>0</v>
      </c>
      <c r="G158" s="110">
        <v>0</v>
      </c>
      <c r="H158" s="110">
        <v>-79</v>
      </c>
      <c r="I158" s="110">
        <v>0</v>
      </c>
      <c r="J158" s="110"/>
      <c r="K158" s="155">
        <v>8375</v>
      </c>
      <c r="L158" s="155">
        <v>9544</v>
      </c>
      <c r="M158" s="155"/>
      <c r="N158" s="312">
        <v>1.13370107889552</v>
      </c>
      <c r="O158" s="312">
        <v>1.0522992739135</v>
      </c>
      <c r="P158" s="312">
        <v>1.0172831351827401</v>
      </c>
      <c r="Q158" s="312">
        <v>1.0175305702846</v>
      </c>
      <c r="R158" s="312">
        <v>1.00829522492821</v>
      </c>
      <c r="S158" s="312">
        <v>1.00232043033435</v>
      </c>
      <c r="T158" s="313"/>
      <c r="U158" s="314">
        <v>9084</v>
      </c>
      <c r="V158" s="314">
        <v>9241</v>
      </c>
      <c r="W158" s="314">
        <v>9403</v>
      </c>
      <c r="X158" s="314">
        <v>9481</v>
      </c>
      <c r="Y158" s="314">
        <v>9503</v>
      </c>
      <c r="Z158" s="314">
        <v>9603</v>
      </c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ht="12.75" x14ac:dyDescent="0.2">
      <c r="A159" s="110" t="s">
        <v>466</v>
      </c>
      <c r="B159" s="110">
        <v>-79</v>
      </c>
      <c r="C159" s="110">
        <v>0</v>
      </c>
      <c r="D159" s="110">
        <v>-79</v>
      </c>
      <c r="E159" s="110">
        <v>0</v>
      </c>
      <c r="F159" s="110">
        <v>0</v>
      </c>
      <c r="G159" s="110">
        <v>0</v>
      </c>
      <c r="H159" s="110">
        <v>-79</v>
      </c>
      <c r="I159" s="110">
        <v>0</v>
      </c>
      <c r="J159" s="110"/>
      <c r="K159" s="155">
        <v>103294</v>
      </c>
      <c r="L159" s="155">
        <v>113714</v>
      </c>
      <c r="M159" s="155"/>
      <c r="N159" s="312">
        <v>0.91064148826507407</v>
      </c>
      <c r="O159" s="312">
        <v>0.29023746701846997</v>
      </c>
      <c r="P159" s="312">
        <v>1.0106246181065399</v>
      </c>
      <c r="Q159" s="312">
        <v>1.01177627779382</v>
      </c>
      <c r="R159" s="312">
        <v>1.0080359611491201</v>
      </c>
      <c r="S159" s="312">
        <v>1.00599883208579</v>
      </c>
      <c r="T159" s="313"/>
      <c r="U159" s="314">
        <v>109651</v>
      </c>
      <c r="V159" s="314">
        <v>110816</v>
      </c>
      <c r="W159" s="314">
        <v>112121</v>
      </c>
      <c r="X159" s="314">
        <v>113022</v>
      </c>
      <c r="Y159" s="314">
        <v>113700</v>
      </c>
      <c r="Z159" s="314">
        <v>114030</v>
      </c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ht="12.75" x14ac:dyDescent="0.2">
      <c r="A160" s="110" t="s">
        <v>467</v>
      </c>
      <c r="B160" s="110">
        <v>1821</v>
      </c>
      <c r="C160" s="110">
        <v>0</v>
      </c>
      <c r="D160" s="110">
        <v>1821</v>
      </c>
      <c r="E160" s="110">
        <v>0</v>
      </c>
      <c r="F160" s="110">
        <v>0</v>
      </c>
      <c r="G160" s="110">
        <v>0</v>
      </c>
      <c r="H160" s="110">
        <v>-79</v>
      </c>
      <c r="I160" s="110">
        <v>1900</v>
      </c>
      <c r="J160" s="110"/>
      <c r="K160" s="155">
        <v>4692</v>
      </c>
      <c r="L160" s="155">
        <v>4761</v>
      </c>
      <c r="M160" s="155"/>
      <c r="N160" s="312">
        <v>8.9110296770278402E-2</v>
      </c>
      <c r="O160" s="312">
        <v>-0.104602510460251</v>
      </c>
      <c r="P160" s="312">
        <v>1.00083980684443</v>
      </c>
      <c r="Q160" s="312">
        <v>1.0083910216068801</v>
      </c>
      <c r="R160" s="312">
        <v>1.0035365092573301</v>
      </c>
      <c r="S160" s="312">
        <v>0.99087893864013299</v>
      </c>
      <c r="T160" s="313"/>
      <c r="U160" s="314">
        <v>4763</v>
      </c>
      <c r="V160" s="314">
        <v>4767</v>
      </c>
      <c r="W160" s="314">
        <v>4807</v>
      </c>
      <c r="X160" s="314">
        <v>4824</v>
      </c>
      <c r="Y160" s="314">
        <v>4780</v>
      </c>
      <c r="Z160" s="314">
        <v>4775</v>
      </c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ht="12.75" x14ac:dyDescent="0.2">
      <c r="A161" s="110" t="s">
        <v>468</v>
      </c>
      <c r="B161" s="110">
        <v>71</v>
      </c>
      <c r="C161" s="110">
        <v>0</v>
      </c>
      <c r="D161" s="110">
        <v>71</v>
      </c>
      <c r="E161" s="110">
        <v>0</v>
      </c>
      <c r="F161" s="110">
        <v>0</v>
      </c>
      <c r="G161" s="110">
        <v>0</v>
      </c>
      <c r="H161" s="110">
        <v>-79</v>
      </c>
      <c r="I161" s="110">
        <v>150</v>
      </c>
      <c r="J161" s="110"/>
      <c r="K161" s="155">
        <v>5564</v>
      </c>
      <c r="L161" s="155">
        <v>5687</v>
      </c>
      <c r="M161" s="155"/>
      <c r="N161" s="312">
        <v>0.26579484870998799</v>
      </c>
      <c r="O161" s="312">
        <v>0.510473508185179</v>
      </c>
      <c r="P161" s="312">
        <v>1.0023127557374101</v>
      </c>
      <c r="Q161" s="312">
        <v>1.0065672701455399</v>
      </c>
      <c r="R161" s="312">
        <v>0.99647328513489697</v>
      </c>
      <c r="S161" s="312">
        <v>1.00530879490356</v>
      </c>
      <c r="T161" s="313"/>
      <c r="U161" s="314">
        <v>5621</v>
      </c>
      <c r="V161" s="314">
        <v>5634</v>
      </c>
      <c r="W161" s="314">
        <v>5671</v>
      </c>
      <c r="X161" s="314">
        <v>5651</v>
      </c>
      <c r="Y161" s="314">
        <v>5681</v>
      </c>
      <c r="Z161" s="314">
        <v>5710</v>
      </c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ht="12.75" x14ac:dyDescent="0.2">
      <c r="A162" s="110" t="s">
        <v>469</v>
      </c>
      <c r="B162" s="110">
        <v>-79</v>
      </c>
      <c r="C162" s="110">
        <v>0</v>
      </c>
      <c r="D162" s="110">
        <v>-79</v>
      </c>
      <c r="E162" s="110">
        <v>0</v>
      </c>
      <c r="F162" s="110">
        <v>0</v>
      </c>
      <c r="G162" s="110">
        <v>0</v>
      </c>
      <c r="H162" s="110">
        <v>-79</v>
      </c>
      <c r="I162" s="110">
        <v>0</v>
      </c>
      <c r="J162" s="110"/>
      <c r="K162" s="155">
        <v>31513</v>
      </c>
      <c r="L162" s="155">
        <v>33238</v>
      </c>
      <c r="M162" s="155"/>
      <c r="N162" s="312">
        <v>0.38900470878471299</v>
      </c>
      <c r="O162" s="312">
        <v>-0.22228897566836903</v>
      </c>
      <c r="P162" s="312">
        <v>1.0051865637489701</v>
      </c>
      <c r="Q162" s="312">
        <v>1.00600965186512</v>
      </c>
      <c r="R162" s="312">
        <v>1.00277568260673</v>
      </c>
      <c r="S162" s="312">
        <v>1.00159460841833</v>
      </c>
      <c r="T162" s="313"/>
      <c r="U162" s="314">
        <v>32777</v>
      </c>
      <c r="V162" s="314">
        <v>32947</v>
      </c>
      <c r="W162" s="314">
        <v>33145</v>
      </c>
      <c r="X162" s="314">
        <v>33237</v>
      </c>
      <c r="Y162" s="314">
        <v>33290</v>
      </c>
      <c r="Z162" s="314">
        <v>33216</v>
      </c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ht="12.75" x14ac:dyDescent="0.2">
      <c r="A163" s="110" t="s">
        <v>470</v>
      </c>
      <c r="B163" s="110">
        <v>71</v>
      </c>
      <c r="C163" s="110">
        <v>0</v>
      </c>
      <c r="D163" s="110">
        <v>71</v>
      </c>
      <c r="E163" s="110">
        <v>0</v>
      </c>
      <c r="F163" s="110">
        <v>0</v>
      </c>
      <c r="G163" s="110">
        <v>0</v>
      </c>
      <c r="H163" s="110">
        <v>-79</v>
      </c>
      <c r="I163" s="110">
        <v>150</v>
      </c>
      <c r="J163" s="110"/>
      <c r="K163" s="155">
        <v>6654</v>
      </c>
      <c r="L163" s="155">
        <v>6658</v>
      </c>
      <c r="M163" s="155"/>
      <c r="N163" s="312">
        <v>0.271618617355318</v>
      </c>
      <c r="O163" s="312">
        <v>-1.1840527577937601</v>
      </c>
      <c r="P163" s="312">
        <v>1.00030303030303</v>
      </c>
      <c r="Q163" s="312">
        <v>0.99909118448954903</v>
      </c>
      <c r="R163" s="312">
        <v>1.0060642813826599</v>
      </c>
      <c r="S163" s="312">
        <v>1.00542495479204</v>
      </c>
      <c r="T163" s="313"/>
      <c r="U163" s="314">
        <v>6600</v>
      </c>
      <c r="V163" s="314">
        <v>6602</v>
      </c>
      <c r="W163" s="314">
        <v>6596</v>
      </c>
      <c r="X163" s="314">
        <v>6636</v>
      </c>
      <c r="Y163" s="314">
        <v>6672</v>
      </c>
      <c r="Z163" s="314">
        <v>6593</v>
      </c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ht="12.75" x14ac:dyDescent="0.2">
      <c r="A164" s="110" t="s">
        <v>471</v>
      </c>
      <c r="B164" s="110">
        <v>71</v>
      </c>
      <c r="C164" s="110">
        <v>0</v>
      </c>
      <c r="D164" s="110">
        <v>71</v>
      </c>
      <c r="E164" s="110">
        <v>0</v>
      </c>
      <c r="F164" s="110">
        <v>0</v>
      </c>
      <c r="G164" s="110">
        <v>0</v>
      </c>
      <c r="H164" s="110">
        <v>-79</v>
      </c>
      <c r="I164" s="110">
        <v>150</v>
      </c>
      <c r="J164" s="110"/>
      <c r="K164" s="155">
        <v>5776</v>
      </c>
      <c r="L164" s="155">
        <v>5685</v>
      </c>
      <c r="M164" s="155"/>
      <c r="N164" s="312">
        <v>5.7018817437248806E-2</v>
      </c>
      <c r="O164" s="312">
        <v>5.2557813594954497E-2</v>
      </c>
      <c r="P164" s="312">
        <v>1.0075504828797199</v>
      </c>
      <c r="Q164" s="312">
        <v>0.99424886720111505</v>
      </c>
      <c r="R164" s="312">
        <v>0.995793163891323</v>
      </c>
      <c r="S164" s="312">
        <v>1.00475268438655</v>
      </c>
      <c r="T164" s="313"/>
      <c r="U164" s="314">
        <v>5695</v>
      </c>
      <c r="V164" s="314">
        <v>5738</v>
      </c>
      <c r="W164" s="314">
        <v>5705</v>
      </c>
      <c r="X164" s="314">
        <v>5681</v>
      </c>
      <c r="Y164" s="314">
        <v>5708</v>
      </c>
      <c r="Z164" s="314">
        <v>5711</v>
      </c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ht="12.75" x14ac:dyDescent="0.2">
      <c r="A165" s="110" t="s">
        <v>472</v>
      </c>
      <c r="B165" s="110">
        <v>132</v>
      </c>
      <c r="C165" s="110">
        <v>61</v>
      </c>
      <c r="D165" s="110">
        <v>71</v>
      </c>
      <c r="E165" s="110">
        <v>61.160461160461203</v>
      </c>
      <c r="F165" s="110">
        <v>0</v>
      </c>
      <c r="G165" s="110">
        <v>0</v>
      </c>
      <c r="H165" s="110">
        <v>-79</v>
      </c>
      <c r="I165" s="110">
        <v>150</v>
      </c>
      <c r="J165" s="110"/>
      <c r="K165" s="155">
        <v>5291</v>
      </c>
      <c r="L165" s="155">
        <v>5169</v>
      </c>
      <c r="M165" s="155"/>
      <c r="N165" s="312">
        <v>-0.502838378836445</v>
      </c>
      <c r="O165" s="312">
        <v>-0.48039969254419701</v>
      </c>
      <c r="P165" s="312">
        <v>0.99322033898305095</v>
      </c>
      <c r="Q165" s="312">
        <v>0.99696624952597601</v>
      </c>
      <c r="R165" s="312">
        <v>1.00494484594903</v>
      </c>
      <c r="S165" s="312">
        <v>0.98485995457986397</v>
      </c>
      <c r="T165" s="313"/>
      <c r="U165" s="314">
        <v>5310</v>
      </c>
      <c r="V165" s="314">
        <v>5274</v>
      </c>
      <c r="W165" s="314">
        <v>5258</v>
      </c>
      <c r="X165" s="314">
        <v>5284</v>
      </c>
      <c r="Y165" s="314">
        <v>5204</v>
      </c>
      <c r="Z165" s="314">
        <v>5179</v>
      </c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ht="12.75" x14ac:dyDescent="0.2">
      <c r="A166" s="110" t="s">
        <v>473</v>
      </c>
      <c r="B166" s="110">
        <v>-18</v>
      </c>
      <c r="C166" s="110">
        <v>0</v>
      </c>
      <c r="D166" s="110">
        <v>-18</v>
      </c>
      <c r="E166" s="110">
        <v>0</v>
      </c>
      <c r="F166" s="110">
        <v>0</v>
      </c>
      <c r="G166" s="110">
        <v>-35.64</v>
      </c>
      <c r="H166" s="110">
        <v>18</v>
      </c>
      <c r="I166" s="110">
        <v>0</v>
      </c>
      <c r="J166" s="110"/>
      <c r="K166" s="155">
        <v>513751</v>
      </c>
      <c r="L166" s="155">
        <v>583056</v>
      </c>
      <c r="M166" s="155"/>
      <c r="N166" s="312">
        <v>1.2231640923277001</v>
      </c>
      <c r="O166" s="312">
        <v>0.59384276113733803</v>
      </c>
      <c r="P166" s="312">
        <v>1.01434458324557</v>
      </c>
      <c r="Q166" s="312">
        <v>1.01369092306354</v>
      </c>
      <c r="R166" s="312">
        <v>1.01358655211476</v>
      </c>
      <c r="S166" s="312">
        <v>1.00732061639659</v>
      </c>
      <c r="T166" s="313"/>
      <c r="U166" s="314">
        <v>555471</v>
      </c>
      <c r="V166" s="314">
        <v>563439</v>
      </c>
      <c r="W166" s="314">
        <v>571153</v>
      </c>
      <c r="X166" s="314">
        <v>578913</v>
      </c>
      <c r="Y166" s="314">
        <v>583151</v>
      </c>
      <c r="Z166" s="314">
        <v>586614</v>
      </c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ht="12.75" x14ac:dyDescent="0.2">
      <c r="A167" s="110" t="s">
        <v>474</v>
      </c>
      <c r="B167" s="110">
        <v>-79</v>
      </c>
      <c r="C167" s="110">
        <v>0</v>
      </c>
      <c r="D167" s="110">
        <v>-79</v>
      </c>
      <c r="E167" s="110">
        <v>0</v>
      </c>
      <c r="F167" s="110">
        <v>0</v>
      </c>
      <c r="G167" s="110">
        <v>0</v>
      </c>
      <c r="H167" s="110">
        <v>-79</v>
      </c>
      <c r="I167" s="110">
        <v>0</v>
      </c>
      <c r="J167" s="110"/>
      <c r="K167" s="155">
        <v>13223</v>
      </c>
      <c r="L167" s="155">
        <v>13194</v>
      </c>
      <c r="M167" s="155"/>
      <c r="N167" s="312">
        <v>-0.29166624445143802</v>
      </c>
      <c r="O167" s="312">
        <v>0.31844719084085205</v>
      </c>
      <c r="P167" s="312">
        <v>0.99048261390887304</v>
      </c>
      <c r="Q167" s="312">
        <v>1.00408564727245</v>
      </c>
      <c r="R167" s="312">
        <v>0.99449928415341704</v>
      </c>
      <c r="S167" s="312">
        <v>0.99931807849674203</v>
      </c>
      <c r="T167" s="313"/>
      <c r="U167" s="314">
        <v>13344</v>
      </c>
      <c r="V167" s="314">
        <v>13217</v>
      </c>
      <c r="W167" s="314">
        <v>13271</v>
      </c>
      <c r="X167" s="314">
        <v>13198</v>
      </c>
      <c r="Y167" s="314">
        <v>13189</v>
      </c>
      <c r="Z167" s="314">
        <v>13231</v>
      </c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ht="12.75" x14ac:dyDescent="0.2">
      <c r="A168" s="110" t="s">
        <v>475</v>
      </c>
      <c r="B168" s="110">
        <v>-79</v>
      </c>
      <c r="C168" s="110">
        <v>0</v>
      </c>
      <c r="D168" s="110">
        <v>-79</v>
      </c>
      <c r="E168" s="110">
        <v>0</v>
      </c>
      <c r="F168" s="110">
        <v>0</v>
      </c>
      <c r="G168" s="110">
        <v>0</v>
      </c>
      <c r="H168" s="110">
        <v>-79</v>
      </c>
      <c r="I168" s="110">
        <v>0</v>
      </c>
      <c r="J168" s="110"/>
      <c r="K168" s="155">
        <v>9314</v>
      </c>
      <c r="L168" s="155">
        <v>9444</v>
      </c>
      <c r="M168" s="155"/>
      <c r="N168" s="312">
        <v>-9.2349601786811994E-2</v>
      </c>
      <c r="O168" s="312">
        <v>0.60298317994287498</v>
      </c>
      <c r="P168" s="312">
        <v>1.0009485666104601</v>
      </c>
      <c r="Q168" s="312">
        <v>0.99842055385911299</v>
      </c>
      <c r="R168" s="312">
        <v>1.0012655557899199</v>
      </c>
      <c r="S168" s="312">
        <v>0.99568148304192094</v>
      </c>
      <c r="T168" s="313"/>
      <c r="U168" s="314">
        <v>9488</v>
      </c>
      <c r="V168" s="314">
        <v>9497</v>
      </c>
      <c r="W168" s="314">
        <v>9482</v>
      </c>
      <c r="X168" s="314">
        <v>9494</v>
      </c>
      <c r="Y168" s="314">
        <v>9453</v>
      </c>
      <c r="Z168" s="314">
        <v>9510</v>
      </c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ht="12.75" x14ac:dyDescent="0.2">
      <c r="A169" s="110" t="s">
        <v>476</v>
      </c>
      <c r="B169" s="110">
        <v>-79</v>
      </c>
      <c r="C169" s="110">
        <v>0</v>
      </c>
      <c r="D169" s="110">
        <v>-79</v>
      </c>
      <c r="E169" s="110">
        <v>0</v>
      </c>
      <c r="F169" s="110">
        <v>0</v>
      </c>
      <c r="G169" s="110">
        <v>0</v>
      </c>
      <c r="H169" s="110">
        <v>-79</v>
      </c>
      <c r="I169" s="110">
        <v>0</v>
      </c>
      <c r="J169" s="110"/>
      <c r="K169" s="155">
        <v>8841</v>
      </c>
      <c r="L169" s="155">
        <v>9229</v>
      </c>
      <c r="M169" s="155"/>
      <c r="N169" s="312">
        <v>0.49830427082859802</v>
      </c>
      <c r="O169" s="312">
        <v>8.6533261222282304E-2</v>
      </c>
      <c r="P169" s="312">
        <v>1.00044135495973</v>
      </c>
      <c r="Q169" s="312">
        <v>1.0102569758464801</v>
      </c>
      <c r="R169" s="312">
        <v>1.0052401746724899</v>
      </c>
      <c r="S169" s="312">
        <v>1.00401824500434</v>
      </c>
      <c r="T169" s="313"/>
      <c r="U169" s="314">
        <v>9063</v>
      </c>
      <c r="V169" s="314">
        <v>9067</v>
      </c>
      <c r="W169" s="314">
        <v>9160</v>
      </c>
      <c r="X169" s="314">
        <v>9208</v>
      </c>
      <c r="Y169" s="314">
        <v>9245</v>
      </c>
      <c r="Z169" s="314">
        <v>9253</v>
      </c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ht="12.75" x14ac:dyDescent="0.2">
      <c r="A170" s="110" t="s">
        <v>477</v>
      </c>
      <c r="B170" s="110">
        <v>-18</v>
      </c>
      <c r="C170" s="110">
        <v>0</v>
      </c>
      <c r="D170" s="110">
        <v>-18</v>
      </c>
      <c r="E170" s="110">
        <v>0</v>
      </c>
      <c r="F170" s="110">
        <v>0</v>
      </c>
      <c r="G170" s="110">
        <v>-35.64</v>
      </c>
      <c r="H170" s="110">
        <v>18</v>
      </c>
      <c r="I170" s="110">
        <v>0</v>
      </c>
      <c r="J170" s="110"/>
      <c r="K170" s="155">
        <v>34463</v>
      </c>
      <c r="L170" s="155">
        <v>38246</v>
      </c>
      <c r="M170" s="155"/>
      <c r="N170" s="312">
        <v>0.78610271971497592</v>
      </c>
      <c r="O170" s="312">
        <v>1.6976683259104002</v>
      </c>
      <c r="P170" s="312">
        <v>1.0098126672613701</v>
      </c>
      <c r="Q170" s="312">
        <v>1.01046685940679</v>
      </c>
      <c r="R170" s="312">
        <v>1.0058812620870501</v>
      </c>
      <c r="S170" s="312">
        <v>1.00529379230425</v>
      </c>
      <c r="T170" s="313"/>
      <c r="U170" s="314">
        <v>36993</v>
      </c>
      <c r="V170" s="314">
        <v>37356</v>
      </c>
      <c r="W170" s="314">
        <v>37747</v>
      </c>
      <c r="X170" s="314">
        <v>37969</v>
      </c>
      <c r="Y170" s="314">
        <v>38170</v>
      </c>
      <c r="Z170" s="314">
        <v>38818</v>
      </c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ht="12.75" x14ac:dyDescent="0.2">
      <c r="A171" s="110" t="s">
        <v>478</v>
      </c>
      <c r="B171" s="110">
        <v>71</v>
      </c>
      <c r="C171" s="110">
        <v>0</v>
      </c>
      <c r="D171" s="110">
        <v>71</v>
      </c>
      <c r="E171" s="110">
        <v>0</v>
      </c>
      <c r="F171" s="110">
        <v>0</v>
      </c>
      <c r="G171" s="110">
        <v>0</v>
      </c>
      <c r="H171" s="110">
        <v>-79</v>
      </c>
      <c r="I171" s="110">
        <v>150</v>
      </c>
      <c r="J171" s="110"/>
      <c r="K171" s="155">
        <v>6752</v>
      </c>
      <c r="L171" s="155">
        <v>6962</v>
      </c>
      <c r="M171" s="155"/>
      <c r="N171" s="312">
        <v>0.27371861551546101</v>
      </c>
      <c r="O171" s="312">
        <v>-0.45786235512948903</v>
      </c>
      <c r="P171" s="312">
        <v>1.0047736149283999</v>
      </c>
      <c r="Q171" s="312">
        <v>1.00316729052692</v>
      </c>
      <c r="R171" s="312">
        <v>0.99985648679678496</v>
      </c>
      <c r="S171" s="312">
        <v>1.0031577436486301</v>
      </c>
      <c r="T171" s="313"/>
      <c r="U171" s="314">
        <v>6913</v>
      </c>
      <c r="V171" s="314">
        <v>6946</v>
      </c>
      <c r="W171" s="314">
        <v>6968</v>
      </c>
      <c r="X171" s="314">
        <v>6967</v>
      </c>
      <c r="Y171" s="314">
        <v>6989</v>
      </c>
      <c r="Z171" s="314">
        <v>6957</v>
      </c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ht="12.75" x14ac:dyDescent="0.2">
      <c r="A172" s="110" t="s">
        <v>479</v>
      </c>
      <c r="B172" s="110">
        <v>657</v>
      </c>
      <c r="C172" s="110">
        <v>675</v>
      </c>
      <c r="D172" s="110">
        <v>-18</v>
      </c>
      <c r="E172" s="110">
        <v>0</v>
      </c>
      <c r="F172" s="110">
        <v>675.00886291179597</v>
      </c>
      <c r="G172" s="110">
        <v>-35.64</v>
      </c>
      <c r="H172" s="110">
        <v>18</v>
      </c>
      <c r="I172" s="110">
        <v>0</v>
      </c>
      <c r="J172" s="110"/>
      <c r="K172" s="155">
        <v>41241</v>
      </c>
      <c r="L172" s="155">
        <v>47050</v>
      </c>
      <c r="M172" s="155"/>
      <c r="N172" s="312">
        <v>2.12387923848343</v>
      </c>
      <c r="O172" s="312">
        <v>2.43014917115315</v>
      </c>
      <c r="P172" s="312">
        <v>1.0171280436996599</v>
      </c>
      <c r="Q172" s="312">
        <v>1.02152739850719</v>
      </c>
      <c r="R172" s="312">
        <v>1.02809088883939</v>
      </c>
      <c r="S172" s="312">
        <v>1.0182444584082699</v>
      </c>
      <c r="T172" s="313"/>
      <c r="U172" s="314">
        <v>43204</v>
      </c>
      <c r="V172" s="314">
        <v>43944</v>
      </c>
      <c r="W172" s="314">
        <v>44890</v>
      </c>
      <c r="X172" s="314">
        <v>46151</v>
      </c>
      <c r="Y172" s="314">
        <v>46993</v>
      </c>
      <c r="Z172" s="314">
        <v>48135</v>
      </c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ht="12.75" x14ac:dyDescent="0.2">
      <c r="A173" s="110" t="s">
        <v>480</v>
      </c>
      <c r="B173" s="110">
        <v>-18</v>
      </c>
      <c r="C173" s="110">
        <v>0</v>
      </c>
      <c r="D173" s="110">
        <v>-18</v>
      </c>
      <c r="E173" s="110">
        <v>0</v>
      </c>
      <c r="F173" s="110">
        <v>0</v>
      </c>
      <c r="G173" s="110">
        <v>-35.64</v>
      </c>
      <c r="H173" s="110">
        <v>18</v>
      </c>
      <c r="I173" s="110">
        <v>0</v>
      </c>
      <c r="J173" s="110"/>
      <c r="K173" s="155">
        <v>38580</v>
      </c>
      <c r="L173" s="155">
        <v>43020</v>
      </c>
      <c r="M173" s="155"/>
      <c r="N173" s="312">
        <v>1.4220562911283299</v>
      </c>
      <c r="O173" s="312">
        <v>1.0368126747437101</v>
      </c>
      <c r="P173" s="312">
        <v>1.0195498360574899</v>
      </c>
      <c r="Q173" s="312">
        <v>1.0168053003191799</v>
      </c>
      <c r="R173" s="312">
        <v>1.0108677558203101</v>
      </c>
      <c r="S173" s="312">
        <v>1.00969229321539</v>
      </c>
      <c r="T173" s="313"/>
      <c r="U173" s="314">
        <v>40563</v>
      </c>
      <c r="V173" s="314">
        <v>41356</v>
      </c>
      <c r="W173" s="314">
        <v>42051</v>
      </c>
      <c r="X173" s="314">
        <v>42508</v>
      </c>
      <c r="Y173" s="314">
        <v>42920</v>
      </c>
      <c r="Z173" s="314">
        <v>43365</v>
      </c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ht="12.75" x14ac:dyDescent="0.2">
      <c r="A174" s="110" t="s">
        <v>481</v>
      </c>
      <c r="B174" s="110">
        <v>-79</v>
      </c>
      <c r="C174" s="110">
        <v>0</v>
      </c>
      <c r="D174" s="110">
        <v>-79</v>
      </c>
      <c r="E174" s="110">
        <v>0</v>
      </c>
      <c r="F174" s="110">
        <v>0</v>
      </c>
      <c r="G174" s="110">
        <v>0</v>
      </c>
      <c r="H174" s="110">
        <v>-79</v>
      </c>
      <c r="I174" s="110">
        <v>0</v>
      </c>
      <c r="J174" s="110"/>
      <c r="K174" s="155">
        <v>38048</v>
      </c>
      <c r="L174" s="155">
        <v>40328</v>
      </c>
      <c r="M174" s="155"/>
      <c r="N174" s="312">
        <v>0.70761360985267507</v>
      </c>
      <c r="O174" s="312">
        <v>0.34205829863176701</v>
      </c>
      <c r="P174" s="312">
        <v>1.0074702972821401</v>
      </c>
      <c r="Q174" s="312">
        <v>1.0078957357965299</v>
      </c>
      <c r="R174" s="312">
        <v>1.00700529791348</v>
      </c>
      <c r="S174" s="312">
        <v>1.0059342741734401</v>
      </c>
      <c r="T174" s="313"/>
      <c r="U174" s="314">
        <v>39222</v>
      </c>
      <c r="V174" s="314">
        <v>39515</v>
      </c>
      <c r="W174" s="314">
        <v>39827</v>
      </c>
      <c r="X174" s="314">
        <v>40106</v>
      </c>
      <c r="Y174" s="314">
        <v>40344</v>
      </c>
      <c r="Z174" s="314">
        <v>40482</v>
      </c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ht="12.75" x14ac:dyDescent="0.2">
      <c r="A175" s="110" t="s">
        <v>482</v>
      </c>
      <c r="B175" s="110">
        <v>18</v>
      </c>
      <c r="C175" s="110">
        <v>0</v>
      </c>
      <c r="D175" s="110">
        <v>18</v>
      </c>
      <c r="E175" s="110">
        <v>0</v>
      </c>
      <c r="F175" s="110">
        <v>0</v>
      </c>
      <c r="G175" s="110">
        <v>0</v>
      </c>
      <c r="H175" s="110">
        <v>18</v>
      </c>
      <c r="I175" s="110">
        <v>0</v>
      </c>
      <c r="J175" s="110"/>
      <c r="K175" s="155">
        <v>12578</v>
      </c>
      <c r="L175" s="155">
        <v>14282</v>
      </c>
      <c r="M175" s="155"/>
      <c r="N175" s="312">
        <v>1.0452246790323199</v>
      </c>
      <c r="O175" s="312">
        <v>1.81217953220482</v>
      </c>
      <c r="P175" s="312">
        <v>1.01845207585853</v>
      </c>
      <c r="Q175" s="312">
        <v>1.00603925515853</v>
      </c>
      <c r="R175" s="312">
        <v>1.0060030015007499</v>
      </c>
      <c r="S175" s="312">
        <v>1.0113660581089701</v>
      </c>
      <c r="T175" s="313"/>
      <c r="U175" s="314">
        <v>13657</v>
      </c>
      <c r="V175" s="314">
        <v>13909</v>
      </c>
      <c r="W175" s="314">
        <v>13993</v>
      </c>
      <c r="X175" s="314">
        <v>14077</v>
      </c>
      <c r="Y175" s="314">
        <v>14237</v>
      </c>
      <c r="Z175" s="314">
        <v>14495</v>
      </c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ht="12.75" x14ac:dyDescent="0.2">
      <c r="A176" s="110" t="s">
        <v>483</v>
      </c>
      <c r="B176" s="110">
        <v>-115</v>
      </c>
      <c r="C176" s="110">
        <v>0</v>
      </c>
      <c r="D176" s="110">
        <v>-115</v>
      </c>
      <c r="E176" s="110">
        <v>0</v>
      </c>
      <c r="F176" s="110">
        <v>0</v>
      </c>
      <c r="G176" s="110">
        <v>-35.64</v>
      </c>
      <c r="H176" s="110">
        <v>-79</v>
      </c>
      <c r="I176" s="110">
        <v>0</v>
      </c>
      <c r="J176" s="110"/>
      <c r="K176" s="155">
        <v>14521</v>
      </c>
      <c r="L176" s="155">
        <v>14366</v>
      </c>
      <c r="M176" s="155"/>
      <c r="N176" s="312">
        <v>-0.24491810144317</v>
      </c>
      <c r="O176" s="312">
        <v>-0.68027210884353706</v>
      </c>
      <c r="P176" s="312">
        <v>1.00584272752268</v>
      </c>
      <c r="Q176" s="312">
        <v>0.99849654889632999</v>
      </c>
      <c r="R176" s="312">
        <v>0.99883649305317901</v>
      </c>
      <c r="S176" s="312">
        <v>0.98711799369603903</v>
      </c>
      <c r="T176" s="313"/>
      <c r="U176" s="314">
        <v>14548</v>
      </c>
      <c r="V176" s="314">
        <v>14633</v>
      </c>
      <c r="W176" s="314">
        <v>14611</v>
      </c>
      <c r="X176" s="314">
        <v>14594</v>
      </c>
      <c r="Y176" s="314">
        <v>14406</v>
      </c>
      <c r="Z176" s="314">
        <v>14308</v>
      </c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ht="12.75" x14ac:dyDescent="0.2">
      <c r="A177" s="110" t="s">
        <v>484</v>
      </c>
      <c r="B177" s="110">
        <v>-79</v>
      </c>
      <c r="C177" s="110">
        <v>0</v>
      </c>
      <c r="D177" s="110">
        <v>-79</v>
      </c>
      <c r="E177" s="110">
        <v>0</v>
      </c>
      <c r="F177" s="110">
        <v>0</v>
      </c>
      <c r="G177" s="110">
        <v>0</v>
      </c>
      <c r="H177" s="110">
        <v>-79</v>
      </c>
      <c r="I177" s="110">
        <v>0</v>
      </c>
      <c r="J177" s="110"/>
      <c r="K177" s="155">
        <v>23741</v>
      </c>
      <c r="L177" s="155">
        <v>24513</v>
      </c>
      <c r="M177" s="155"/>
      <c r="N177" s="312">
        <v>0.321539299233842</v>
      </c>
      <c r="O177" s="312">
        <v>0.75819338007500403</v>
      </c>
      <c r="P177" s="312">
        <v>1.0027251331599201</v>
      </c>
      <c r="Q177" s="312">
        <v>1.00378834671608</v>
      </c>
      <c r="R177" s="312">
        <v>1.0068096976658301</v>
      </c>
      <c r="S177" s="312">
        <v>0.99955180703255497</v>
      </c>
      <c r="T177" s="313"/>
      <c r="U177" s="314">
        <v>24219</v>
      </c>
      <c r="V177" s="314">
        <v>24285</v>
      </c>
      <c r="W177" s="314">
        <v>24377</v>
      </c>
      <c r="X177" s="314">
        <v>24543</v>
      </c>
      <c r="Y177" s="314">
        <v>24532</v>
      </c>
      <c r="Z177" s="314">
        <v>24718</v>
      </c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ht="12.75" x14ac:dyDescent="0.2">
      <c r="A178" s="110" t="s">
        <v>485</v>
      </c>
      <c r="B178" s="110">
        <v>-79</v>
      </c>
      <c r="C178" s="110">
        <v>0</v>
      </c>
      <c r="D178" s="110">
        <v>-79</v>
      </c>
      <c r="E178" s="110">
        <v>0</v>
      </c>
      <c r="F178" s="110">
        <v>0</v>
      </c>
      <c r="G178" s="110">
        <v>0</v>
      </c>
      <c r="H178" s="110">
        <v>-79</v>
      </c>
      <c r="I178" s="110">
        <v>0</v>
      </c>
      <c r="J178" s="110"/>
      <c r="K178" s="155">
        <v>33845</v>
      </c>
      <c r="L178" s="155">
        <v>34896</v>
      </c>
      <c r="M178" s="155"/>
      <c r="N178" s="312">
        <v>0.58403005710336897</v>
      </c>
      <c r="O178" s="312">
        <v>0.63287514318442195</v>
      </c>
      <c r="P178" s="312">
        <v>1.00979012779927</v>
      </c>
      <c r="Q178" s="312">
        <v>1.00804063860668</v>
      </c>
      <c r="R178" s="312">
        <v>1.0018141503729101</v>
      </c>
      <c r="S178" s="312">
        <v>1.00373670594999</v>
      </c>
      <c r="T178" s="313"/>
      <c r="U178" s="314">
        <v>34116</v>
      </c>
      <c r="V178" s="314">
        <v>34450</v>
      </c>
      <c r="W178" s="314">
        <v>34727</v>
      </c>
      <c r="X178" s="314">
        <v>34790</v>
      </c>
      <c r="Y178" s="314">
        <v>34920</v>
      </c>
      <c r="Z178" s="314">
        <v>35141</v>
      </c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ht="12.75" x14ac:dyDescent="0.2">
      <c r="A179" s="110" t="s">
        <v>486</v>
      </c>
      <c r="B179" s="110">
        <v>-79</v>
      </c>
      <c r="C179" s="110">
        <v>0</v>
      </c>
      <c r="D179" s="110">
        <v>-79</v>
      </c>
      <c r="E179" s="110">
        <v>0</v>
      </c>
      <c r="F179" s="110">
        <v>0</v>
      </c>
      <c r="G179" s="110">
        <v>0</v>
      </c>
      <c r="H179" s="110">
        <v>-79</v>
      </c>
      <c r="I179" s="110">
        <v>0</v>
      </c>
      <c r="J179" s="110"/>
      <c r="K179" s="155">
        <v>9179</v>
      </c>
      <c r="L179" s="155">
        <v>9312</v>
      </c>
      <c r="M179" s="155"/>
      <c r="N179" s="312">
        <v>7.5459548110767799E-2</v>
      </c>
      <c r="O179" s="312">
        <v>-0.27975037658704505</v>
      </c>
      <c r="P179" s="312">
        <v>1.0071228145909801</v>
      </c>
      <c r="Q179" s="312">
        <v>1.0018216888126901</v>
      </c>
      <c r="R179" s="312">
        <v>0.99390309123970499</v>
      </c>
      <c r="S179" s="312">
        <v>1.0002152389151999</v>
      </c>
      <c r="T179" s="313"/>
      <c r="U179" s="314">
        <v>9266</v>
      </c>
      <c r="V179" s="314">
        <v>9332</v>
      </c>
      <c r="W179" s="314">
        <v>9349</v>
      </c>
      <c r="X179" s="314">
        <v>9292</v>
      </c>
      <c r="Y179" s="314">
        <v>9294</v>
      </c>
      <c r="Z179" s="314">
        <v>9268</v>
      </c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ht="12.75" x14ac:dyDescent="0.2">
      <c r="A180" s="110" t="s">
        <v>487</v>
      </c>
      <c r="B180" s="110">
        <v>-79</v>
      </c>
      <c r="C180" s="110">
        <v>0</v>
      </c>
      <c r="D180" s="110">
        <v>-79</v>
      </c>
      <c r="E180" s="110">
        <v>0</v>
      </c>
      <c r="F180" s="110">
        <v>0</v>
      </c>
      <c r="G180" s="110">
        <v>0</v>
      </c>
      <c r="H180" s="110">
        <v>-79</v>
      </c>
      <c r="I180" s="110">
        <v>0</v>
      </c>
      <c r="J180" s="110"/>
      <c r="K180" s="155">
        <v>10181</v>
      </c>
      <c r="L180" s="155">
        <v>10582</v>
      </c>
      <c r="M180" s="155"/>
      <c r="N180" s="312">
        <v>0.47917040335683198</v>
      </c>
      <c r="O180" s="312">
        <v>2.8409090909090901E-2</v>
      </c>
      <c r="P180" s="312">
        <v>1.0010617760617799</v>
      </c>
      <c r="Q180" s="312">
        <v>1.01002796258799</v>
      </c>
      <c r="R180" s="312">
        <v>1.00630071599045</v>
      </c>
      <c r="S180" s="312">
        <v>1.0018024855326799</v>
      </c>
      <c r="T180" s="313"/>
      <c r="U180" s="314">
        <v>10360</v>
      </c>
      <c r="V180" s="314">
        <v>10371</v>
      </c>
      <c r="W180" s="314">
        <v>10475</v>
      </c>
      <c r="X180" s="314">
        <v>10541</v>
      </c>
      <c r="Y180" s="314">
        <v>10560</v>
      </c>
      <c r="Z180" s="314">
        <v>10563</v>
      </c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ht="12.75" x14ac:dyDescent="0.2">
      <c r="A181" s="110" t="s">
        <v>488</v>
      </c>
      <c r="B181" s="110">
        <v>-18</v>
      </c>
      <c r="C181" s="110">
        <v>0</v>
      </c>
      <c r="D181" s="110">
        <v>-18</v>
      </c>
      <c r="E181" s="110">
        <v>0</v>
      </c>
      <c r="F181" s="110">
        <v>0</v>
      </c>
      <c r="G181" s="110">
        <v>-35.64</v>
      </c>
      <c r="H181" s="110">
        <v>18</v>
      </c>
      <c r="I181" s="110">
        <v>0</v>
      </c>
      <c r="J181" s="110"/>
      <c r="K181" s="155">
        <v>60973</v>
      </c>
      <c r="L181" s="155">
        <v>69901</v>
      </c>
      <c r="M181" s="155"/>
      <c r="N181" s="312">
        <v>2.1856784754450902</v>
      </c>
      <c r="O181" s="312">
        <v>0.15432760320658501</v>
      </c>
      <c r="P181" s="312">
        <v>1.02486639764424</v>
      </c>
      <c r="Q181" s="312">
        <v>1.0337341704799401</v>
      </c>
      <c r="R181" s="312">
        <v>1.01807406100179</v>
      </c>
      <c r="S181" s="312">
        <v>1.0108917041038901</v>
      </c>
      <c r="T181" s="313"/>
      <c r="U181" s="314">
        <v>64183</v>
      </c>
      <c r="V181" s="314">
        <v>65779</v>
      </c>
      <c r="W181" s="314">
        <v>67998</v>
      </c>
      <c r="X181" s="314">
        <v>69227</v>
      </c>
      <c r="Y181" s="314">
        <v>69981</v>
      </c>
      <c r="Z181" s="314">
        <v>70089</v>
      </c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ht="12.75" x14ac:dyDescent="0.2">
      <c r="A182" s="110" t="s">
        <v>489</v>
      </c>
      <c r="B182" s="110">
        <v>-115</v>
      </c>
      <c r="C182" s="110">
        <v>0</v>
      </c>
      <c r="D182" s="110">
        <v>-115</v>
      </c>
      <c r="E182" s="110">
        <v>0</v>
      </c>
      <c r="F182" s="110">
        <v>0</v>
      </c>
      <c r="G182" s="110">
        <v>-35.64</v>
      </c>
      <c r="H182" s="110">
        <v>-79</v>
      </c>
      <c r="I182" s="110">
        <v>0</v>
      </c>
      <c r="J182" s="110"/>
      <c r="K182" s="155">
        <v>15221</v>
      </c>
      <c r="L182" s="155">
        <v>15315</v>
      </c>
      <c r="M182" s="155"/>
      <c r="N182" s="312">
        <v>0.29551686182214298</v>
      </c>
      <c r="O182" s="312">
        <v>0.64896755162241893</v>
      </c>
      <c r="P182" s="312">
        <v>0.99946935526664904</v>
      </c>
      <c r="Q182" s="312">
        <v>0.99940270772497997</v>
      </c>
      <c r="R182" s="312">
        <v>1.00849990039179</v>
      </c>
      <c r="S182" s="312">
        <v>1.004477513663</v>
      </c>
      <c r="T182" s="313"/>
      <c r="U182" s="314">
        <v>15076</v>
      </c>
      <c r="V182" s="314">
        <v>15068</v>
      </c>
      <c r="W182" s="314">
        <v>15059</v>
      </c>
      <c r="X182" s="314">
        <v>15187</v>
      </c>
      <c r="Y182" s="314">
        <v>15255</v>
      </c>
      <c r="Z182" s="314">
        <v>15354</v>
      </c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ht="12.75" x14ac:dyDescent="0.2">
      <c r="A183" s="110" t="s">
        <v>490</v>
      </c>
      <c r="B183" s="110">
        <v>-18</v>
      </c>
      <c r="C183" s="110">
        <v>0</v>
      </c>
      <c r="D183" s="110">
        <v>-18</v>
      </c>
      <c r="E183" s="110">
        <v>0</v>
      </c>
      <c r="F183" s="110">
        <v>0</v>
      </c>
      <c r="G183" s="110">
        <v>-35.64</v>
      </c>
      <c r="H183" s="110">
        <v>18</v>
      </c>
      <c r="I183" s="110">
        <v>0</v>
      </c>
      <c r="J183" s="110"/>
      <c r="K183" s="155">
        <v>35084</v>
      </c>
      <c r="L183" s="155">
        <v>39512</v>
      </c>
      <c r="M183" s="155"/>
      <c r="N183" s="312">
        <v>1.4662029459456201</v>
      </c>
      <c r="O183" s="312">
        <v>0.194946579573649</v>
      </c>
      <c r="P183" s="312">
        <v>1.0150815800772901</v>
      </c>
      <c r="Q183" s="312">
        <v>1.0148046317347901</v>
      </c>
      <c r="R183" s="312">
        <v>1.0217266711822</v>
      </c>
      <c r="S183" s="312">
        <v>1.0070882202957701</v>
      </c>
      <c r="T183" s="313"/>
      <c r="U183" s="314">
        <v>37264</v>
      </c>
      <c r="V183" s="314">
        <v>37826</v>
      </c>
      <c r="W183" s="314">
        <v>38386</v>
      </c>
      <c r="X183" s="314">
        <v>39220</v>
      </c>
      <c r="Y183" s="314">
        <v>39498</v>
      </c>
      <c r="Z183" s="314">
        <v>39575</v>
      </c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ht="12.75" x14ac:dyDescent="0.2">
      <c r="A184" s="110" t="s">
        <v>491</v>
      </c>
      <c r="B184" s="110">
        <v>-79</v>
      </c>
      <c r="C184" s="110">
        <v>0</v>
      </c>
      <c r="D184" s="110">
        <v>-79</v>
      </c>
      <c r="E184" s="110">
        <v>0</v>
      </c>
      <c r="F184" s="110">
        <v>0</v>
      </c>
      <c r="G184" s="110">
        <v>0</v>
      </c>
      <c r="H184" s="110">
        <v>-79</v>
      </c>
      <c r="I184" s="110">
        <v>0</v>
      </c>
      <c r="J184" s="110"/>
      <c r="K184" s="155">
        <v>18314</v>
      </c>
      <c r="L184" s="155">
        <v>18695</v>
      </c>
      <c r="M184" s="155"/>
      <c r="N184" s="312">
        <v>-0.32970755614193398</v>
      </c>
      <c r="O184" s="312">
        <v>0.38985313751668899</v>
      </c>
      <c r="P184" s="312">
        <v>0.99198903763044199</v>
      </c>
      <c r="Q184" s="312">
        <v>1.00143449155244</v>
      </c>
      <c r="R184" s="312">
        <v>0.99925725502679197</v>
      </c>
      <c r="S184" s="312">
        <v>0.99415980886647204</v>
      </c>
      <c r="T184" s="313"/>
      <c r="U184" s="314">
        <v>18974</v>
      </c>
      <c r="V184" s="314">
        <v>18822</v>
      </c>
      <c r="W184" s="314">
        <v>18849</v>
      </c>
      <c r="X184" s="314">
        <v>18835</v>
      </c>
      <c r="Y184" s="314">
        <v>18725</v>
      </c>
      <c r="Z184" s="314">
        <v>18798</v>
      </c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ht="12.75" x14ac:dyDescent="0.2">
      <c r="A185" s="110" t="s">
        <v>492</v>
      </c>
      <c r="B185" s="110">
        <v>-79</v>
      </c>
      <c r="C185" s="110">
        <v>0</v>
      </c>
      <c r="D185" s="110">
        <v>-79</v>
      </c>
      <c r="E185" s="110">
        <v>0</v>
      </c>
      <c r="F185" s="110">
        <v>0</v>
      </c>
      <c r="G185" s="110">
        <v>0</v>
      </c>
      <c r="H185" s="110">
        <v>-79</v>
      </c>
      <c r="I185" s="110">
        <v>0</v>
      </c>
      <c r="J185" s="110"/>
      <c r="K185" s="155">
        <v>51402</v>
      </c>
      <c r="L185" s="155">
        <v>56791</v>
      </c>
      <c r="M185" s="155"/>
      <c r="N185" s="312">
        <v>1.2629205572569902</v>
      </c>
      <c r="O185" s="312">
        <v>0.41549295774647904</v>
      </c>
      <c r="P185" s="312">
        <v>1.0153464521742399</v>
      </c>
      <c r="Q185" s="312">
        <v>1.01566146441074</v>
      </c>
      <c r="R185" s="312">
        <v>1.0085088049975801</v>
      </c>
      <c r="S185" s="312">
        <v>1.0110179598084801</v>
      </c>
      <c r="T185" s="313"/>
      <c r="U185" s="314">
        <v>54019</v>
      </c>
      <c r="V185" s="314">
        <v>54848</v>
      </c>
      <c r="W185" s="314">
        <v>55707</v>
      </c>
      <c r="X185" s="314">
        <v>56181</v>
      </c>
      <c r="Y185" s="314">
        <v>56800</v>
      </c>
      <c r="Z185" s="314">
        <v>57036</v>
      </c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ht="12.75" x14ac:dyDescent="0.2">
      <c r="A186" s="110" t="s">
        <v>493</v>
      </c>
      <c r="B186" s="110">
        <v>-115</v>
      </c>
      <c r="C186" s="110">
        <v>0</v>
      </c>
      <c r="D186" s="110">
        <v>-115</v>
      </c>
      <c r="E186" s="110">
        <v>0</v>
      </c>
      <c r="F186" s="110">
        <v>0</v>
      </c>
      <c r="G186" s="110">
        <v>-35.64</v>
      </c>
      <c r="H186" s="110">
        <v>-79</v>
      </c>
      <c r="I186" s="110">
        <v>0</v>
      </c>
      <c r="J186" s="110"/>
      <c r="K186" s="155">
        <v>9052</v>
      </c>
      <c r="L186" s="155">
        <v>9100</v>
      </c>
      <c r="M186" s="155"/>
      <c r="N186" s="312">
        <v>0.12356041632866101</v>
      </c>
      <c r="O186" s="312">
        <v>-3.2847914157451003E-2</v>
      </c>
      <c r="P186" s="312">
        <v>1.00176056338028</v>
      </c>
      <c r="Q186" s="312">
        <v>0.99384885764499098</v>
      </c>
      <c r="R186" s="312">
        <v>0.99955791335101696</v>
      </c>
      <c r="S186" s="312">
        <v>1.0098407784166299</v>
      </c>
      <c r="T186" s="313"/>
      <c r="U186" s="314">
        <v>9088</v>
      </c>
      <c r="V186" s="314">
        <v>9104</v>
      </c>
      <c r="W186" s="314">
        <v>9048</v>
      </c>
      <c r="X186" s="314">
        <v>9044</v>
      </c>
      <c r="Y186" s="314">
        <v>9133</v>
      </c>
      <c r="Z186" s="314">
        <v>9130</v>
      </c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ht="12.75" x14ac:dyDescent="0.2">
      <c r="A187" s="110" t="s">
        <v>494</v>
      </c>
      <c r="B187" s="110">
        <v>-18</v>
      </c>
      <c r="C187" s="110">
        <v>0</v>
      </c>
      <c r="D187" s="110">
        <v>-18</v>
      </c>
      <c r="E187" s="110">
        <v>0</v>
      </c>
      <c r="F187" s="110">
        <v>0</v>
      </c>
      <c r="G187" s="110">
        <v>-35.64</v>
      </c>
      <c r="H187" s="110">
        <v>18</v>
      </c>
      <c r="I187" s="110">
        <v>0</v>
      </c>
      <c r="J187" s="110"/>
      <c r="K187" s="155">
        <v>24292</v>
      </c>
      <c r="L187" s="155">
        <v>27044</v>
      </c>
      <c r="M187" s="155"/>
      <c r="N187" s="312">
        <v>1.1852874637975099</v>
      </c>
      <c r="O187" s="312">
        <v>1.71256996700893</v>
      </c>
      <c r="P187" s="312">
        <v>1.01729162619001</v>
      </c>
      <c r="Q187" s="312">
        <v>1.0122994652406401</v>
      </c>
      <c r="R187" s="312">
        <v>1.0093200513168801</v>
      </c>
      <c r="S187" s="312">
        <v>1.00852368312834</v>
      </c>
      <c r="T187" s="313"/>
      <c r="U187" s="314">
        <v>25735</v>
      </c>
      <c r="V187" s="314">
        <v>26180</v>
      </c>
      <c r="W187" s="314">
        <v>26502</v>
      </c>
      <c r="X187" s="314">
        <v>26749</v>
      </c>
      <c r="Y187" s="314">
        <v>26977</v>
      </c>
      <c r="Z187" s="314">
        <v>27439</v>
      </c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ht="12.75" x14ac:dyDescent="0.2">
      <c r="A188" s="110" t="s">
        <v>495</v>
      </c>
      <c r="B188" s="110">
        <v>-115</v>
      </c>
      <c r="C188" s="110">
        <v>0</v>
      </c>
      <c r="D188" s="110">
        <v>-115</v>
      </c>
      <c r="E188" s="110">
        <v>0</v>
      </c>
      <c r="F188" s="110">
        <v>0</v>
      </c>
      <c r="G188" s="110">
        <v>-35.64</v>
      </c>
      <c r="H188" s="110">
        <v>-79</v>
      </c>
      <c r="I188" s="110">
        <v>0</v>
      </c>
      <c r="J188" s="110"/>
      <c r="K188" s="155">
        <v>11808</v>
      </c>
      <c r="L188" s="155">
        <v>13244</v>
      </c>
      <c r="M188" s="155"/>
      <c r="N188" s="312">
        <v>0.42843842824977801</v>
      </c>
      <c r="O188" s="312">
        <v>-6.0286360211002303E-2</v>
      </c>
      <c r="P188" s="312">
        <v>1.00965887313147</v>
      </c>
      <c r="Q188" s="312">
        <v>1.0043276896211399</v>
      </c>
      <c r="R188" s="312">
        <v>1</v>
      </c>
      <c r="S188" s="312">
        <v>1.0031750831569399</v>
      </c>
      <c r="T188" s="313"/>
      <c r="U188" s="314">
        <v>13045</v>
      </c>
      <c r="V188" s="314">
        <v>13171</v>
      </c>
      <c r="W188" s="314">
        <v>13228</v>
      </c>
      <c r="X188" s="314">
        <v>13228</v>
      </c>
      <c r="Y188" s="314">
        <v>13270</v>
      </c>
      <c r="Z188" s="314">
        <v>13262</v>
      </c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ht="12.75" x14ac:dyDescent="0.2">
      <c r="A189" s="110" t="s">
        <v>496</v>
      </c>
      <c r="B189" s="110">
        <v>-79</v>
      </c>
      <c r="C189" s="110">
        <v>0</v>
      </c>
      <c r="D189" s="110">
        <v>-79</v>
      </c>
      <c r="E189" s="110">
        <v>0</v>
      </c>
      <c r="F189" s="110">
        <v>0</v>
      </c>
      <c r="G189" s="110">
        <v>0</v>
      </c>
      <c r="H189" s="110">
        <v>-79</v>
      </c>
      <c r="I189" s="110">
        <v>0</v>
      </c>
      <c r="J189" s="110"/>
      <c r="K189" s="155">
        <v>10288</v>
      </c>
      <c r="L189" s="155">
        <v>10751</v>
      </c>
      <c r="M189" s="155"/>
      <c r="N189" s="312">
        <v>0.14008906627134302</v>
      </c>
      <c r="O189" s="312">
        <v>0.78175895765472303</v>
      </c>
      <c r="P189" s="312">
        <v>0.99840898455779103</v>
      </c>
      <c r="Q189" s="312">
        <v>0.99878140232470902</v>
      </c>
      <c r="R189" s="312">
        <v>1.01098076020648</v>
      </c>
      <c r="S189" s="312">
        <v>0.99749350167099904</v>
      </c>
      <c r="T189" s="313"/>
      <c r="U189" s="314">
        <v>10685</v>
      </c>
      <c r="V189" s="314">
        <v>10668</v>
      </c>
      <c r="W189" s="314">
        <v>10655</v>
      </c>
      <c r="X189" s="314">
        <v>10772</v>
      </c>
      <c r="Y189" s="314">
        <v>10745</v>
      </c>
      <c r="Z189" s="314">
        <v>10829</v>
      </c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ht="12.75" x14ac:dyDescent="0.2">
      <c r="A190" s="110" t="s">
        <v>497</v>
      </c>
      <c r="B190" s="110">
        <v>-115</v>
      </c>
      <c r="C190" s="110">
        <v>0</v>
      </c>
      <c r="D190" s="110">
        <v>-115</v>
      </c>
      <c r="E190" s="110">
        <v>0</v>
      </c>
      <c r="F190" s="110">
        <v>0</v>
      </c>
      <c r="G190" s="110">
        <v>-35.64</v>
      </c>
      <c r="H190" s="110">
        <v>-79</v>
      </c>
      <c r="I190" s="110">
        <v>0</v>
      </c>
      <c r="J190" s="110"/>
      <c r="K190" s="155">
        <v>12370</v>
      </c>
      <c r="L190" s="155">
        <v>12912</v>
      </c>
      <c r="M190" s="155"/>
      <c r="N190" s="312">
        <v>0.64975558362838604</v>
      </c>
      <c r="O190" s="312">
        <v>0.65096094234345903</v>
      </c>
      <c r="P190" s="312">
        <v>1.0130427867027201</v>
      </c>
      <c r="Q190" s="312">
        <v>1.0088710943633199</v>
      </c>
      <c r="R190" s="312">
        <v>0.99953311026379299</v>
      </c>
      <c r="S190" s="312">
        <v>1.0045932269365501</v>
      </c>
      <c r="T190" s="313"/>
      <c r="U190" s="314">
        <v>12574</v>
      </c>
      <c r="V190" s="314">
        <v>12738</v>
      </c>
      <c r="W190" s="314">
        <v>12851</v>
      </c>
      <c r="X190" s="314">
        <v>12845</v>
      </c>
      <c r="Y190" s="314">
        <v>12904</v>
      </c>
      <c r="Z190" s="314">
        <v>12988</v>
      </c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ht="12.75" x14ac:dyDescent="0.2">
      <c r="A191" s="110" t="s">
        <v>498</v>
      </c>
      <c r="B191" s="110">
        <v>-79</v>
      </c>
      <c r="C191" s="110">
        <v>0</v>
      </c>
      <c r="D191" s="110">
        <v>-79</v>
      </c>
      <c r="E191" s="110">
        <v>0</v>
      </c>
      <c r="F191" s="110">
        <v>0</v>
      </c>
      <c r="G191" s="110">
        <v>0</v>
      </c>
      <c r="H191" s="110">
        <v>-79</v>
      </c>
      <c r="I191" s="110">
        <v>0</v>
      </c>
      <c r="J191" s="110"/>
      <c r="K191" s="155">
        <v>10560</v>
      </c>
      <c r="L191" s="155">
        <v>11297</v>
      </c>
      <c r="M191" s="155"/>
      <c r="N191" s="312">
        <v>0.40836407833848598</v>
      </c>
      <c r="O191" s="312">
        <v>0.16879886282871401</v>
      </c>
      <c r="P191" s="312">
        <v>1.0039732707242199</v>
      </c>
      <c r="Q191" s="312">
        <v>1.00179888469149</v>
      </c>
      <c r="R191" s="312">
        <v>1.00996588256419</v>
      </c>
      <c r="S191" s="312">
        <v>1.00062227753578</v>
      </c>
      <c r="T191" s="313"/>
      <c r="U191" s="314">
        <v>11074</v>
      </c>
      <c r="V191" s="314">
        <v>11118</v>
      </c>
      <c r="W191" s="314">
        <v>11138</v>
      </c>
      <c r="X191" s="314">
        <v>11249</v>
      </c>
      <c r="Y191" s="314">
        <v>11256</v>
      </c>
      <c r="Z191" s="314">
        <v>11275</v>
      </c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ht="12.75" x14ac:dyDescent="0.2">
      <c r="A192" s="110" t="s">
        <v>499</v>
      </c>
      <c r="B192" s="110">
        <v>-79</v>
      </c>
      <c r="C192" s="110">
        <v>0</v>
      </c>
      <c r="D192" s="110">
        <v>-79</v>
      </c>
      <c r="E192" s="110">
        <v>0</v>
      </c>
      <c r="F192" s="110">
        <v>0</v>
      </c>
      <c r="G192" s="110">
        <v>0</v>
      </c>
      <c r="H192" s="110">
        <v>-79</v>
      </c>
      <c r="I192" s="110">
        <v>0</v>
      </c>
      <c r="J192" s="110"/>
      <c r="K192" s="155">
        <v>12572</v>
      </c>
      <c r="L192" s="155">
        <v>12790</v>
      </c>
      <c r="M192" s="155"/>
      <c r="N192" s="312">
        <v>9.1770981765004797E-2</v>
      </c>
      <c r="O192" s="312">
        <v>-0.14805579365697799</v>
      </c>
      <c r="P192" s="312">
        <v>1.0028155795401199</v>
      </c>
      <c r="Q192" s="312">
        <v>0.99734830759631898</v>
      </c>
      <c r="R192" s="312">
        <v>1.0052392868314</v>
      </c>
      <c r="S192" s="312">
        <v>0.99828860365616501</v>
      </c>
      <c r="T192" s="313"/>
      <c r="U192" s="314">
        <v>12786</v>
      </c>
      <c r="V192" s="314">
        <v>12822</v>
      </c>
      <c r="W192" s="314">
        <v>12788</v>
      </c>
      <c r="X192" s="314">
        <v>12855</v>
      </c>
      <c r="Y192" s="314">
        <v>12833</v>
      </c>
      <c r="Z192" s="314">
        <v>12814</v>
      </c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ht="12.75" x14ac:dyDescent="0.2">
      <c r="A193" s="110" t="s">
        <v>500</v>
      </c>
      <c r="B193" s="110">
        <v>-18</v>
      </c>
      <c r="C193" s="110">
        <v>0</v>
      </c>
      <c r="D193" s="110">
        <v>-18</v>
      </c>
      <c r="E193" s="110">
        <v>0</v>
      </c>
      <c r="F193" s="110">
        <v>0</v>
      </c>
      <c r="G193" s="110">
        <v>-35.64</v>
      </c>
      <c r="H193" s="110">
        <v>18</v>
      </c>
      <c r="I193" s="110">
        <v>0</v>
      </c>
      <c r="J193" s="110"/>
      <c r="K193" s="155">
        <v>14955</v>
      </c>
      <c r="L193" s="155">
        <v>16147</v>
      </c>
      <c r="M193" s="155"/>
      <c r="N193" s="312">
        <v>0.93991866248122091</v>
      </c>
      <c r="O193" s="312">
        <v>0.97863115515639498</v>
      </c>
      <c r="P193" s="312">
        <v>1.0134387860082299</v>
      </c>
      <c r="Q193" s="312">
        <v>1.0082482076010399</v>
      </c>
      <c r="R193" s="312">
        <v>1.0083065886350799</v>
      </c>
      <c r="S193" s="312">
        <v>1.00761405479623</v>
      </c>
      <c r="T193" s="313"/>
      <c r="U193" s="314">
        <v>15552</v>
      </c>
      <c r="V193" s="314">
        <v>15761</v>
      </c>
      <c r="W193" s="314">
        <v>15891</v>
      </c>
      <c r="X193" s="314">
        <v>16023</v>
      </c>
      <c r="Y193" s="314">
        <v>16145</v>
      </c>
      <c r="Z193" s="314">
        <v>16303</v>
      </c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ht="12.75" x14ac:dyDescent="0.2">
      <c r="A194" s="110" t="s">
        <v>501</v>
      </c>
      <c r="B194" s="110">
        <v>-43</v>
      </c>
      <c r="C194" s="110">
        <v>0</v>
      </c>
      <c r="D194" s="110">
        <v>-43</v>
      </c>
      <c r="E194" s="110">
        <v>0</v>
      </c>
      <c r="F194" s="110">
        <v>0</v>
      </c>
      <c r="G194" s="110">
        <v>35.64</v>
      </c>
      <c r="H194" s="110">
        <v>-79</v>
      </c>
      <c r="I194" s="110">
        <v>0</v>
      </c>
      <c r="J194" s="110"/>
      <c r="K194" s="155">
        <v>11587</v>
      </c>
      <c r="L194" s="155">
        <v>11885</v>
      </c>
      <c r="M194" s="155"/>
      <c r="N194" s="312">
        <v>0.20112519424730899</v>
      </c>
      <c r="O194" s="312">
        <v>0.23592854735422999</v>
      </c>
      <c r="P194" s="312">
        <v>1.0038223052747799</v>
      </c>
      <c r="Q194" s="312">
        <v>1.0049077678118099</v>
      </c>
      <c r="R194" s="312">
        <v>1.00286291680701</v>
      </c>
      <c r="S194" s="312">
        <v>0.99647355163728002</v>
      </c>
      <c r="T194" s="313"/>
      <c r="U194" s="314">
        <v>11773</v>
      </c>
      <c r="V194" s="314">
        <v>11818</v>
      </c>
      <c r="W194" s="314">
        <v>11876</v>
      </c>
      <c r="X194" s="314">
        <v>11910</v>
      </c>
      <c r="Y194" s="314">
        <v>11868</v>
      </c>
      <c r="Z194" s="314">
        <v>11896</v>
      </c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ht="12.75" x14ac:dyDescent="0.2">
      <c r="A195" s="110" t="s">
        <v>502</v>
      </c>
      <c r="B195" s="110">
        <v>-79</v>
      </c>
      <c r="C195" s="110">
        <v>0</v>
      </c>
      <c r="D195" s="110">
        <v>-79</v>
      </c>
      <c r="E195" s="110">
        <v>0</v>
      </c>
      <c r="F195" s="110">
        <v>0</v>
      </c>
      <c r="G195" s="110">
        <v>0</v>
      </c>
      <c r="H195" s="110">
        <v>-79</v>
      </c>
      <c r="I195" s="110">
        <v>0</v>
      </c>
      <c r="J195" s="110"/>
      <c r="K195" s="155">
        <v>55248</v>
      </c>
      <c r="L195" s="155">
        <v>59249</v>
      </c>
      <c r="M195" s="155"/>
      <c r="N195" s="312">
        <v>0.68374037879232996</v>
      </c>
      <c r="O195" s="312">
        <v>-0.150129887655612</v>
      </c>
      <c r="P195" s="312">
        <v>1.0073325474968799</v>
      </c>
      <c r="Q195" s="312">
        <v>1.0088279327493901</v>
      </c>
      <c r="R195" s="312">
        <v>1.0065161026200899</v>
      </c>
      <c r="S195" s="312">
        <v>1.0046774904247</v>
      </c>
      <c r="T195" s="313"/>
      <c r="U195" s="314">
        <v>57688</v>
      </c>
      <c r="V195" s="314">
        <v>58111</v>
      </c>
      <c r="W195" s="314">
        <v>58624</v>
      </c>
      <c r="X195" s="314">
        <v>59006</v>
      </c>
      <c r="Y195" s="314">
        <v>59282</v>
      </c>
      <c r="Z195" s="314">
        <v>59193</v>
      </c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  <row r="196" spans="1:36" ht="12.75" x14ac:dyDescent="0.2">
      <c r="A196" s="110" t="s">
        <v>503</v>
      </c>
      <c r="B196" s="110">
        <v>-79</v>
      </c>
      <c r="C196" s="110">
        <v>0</v>
      </c>
      <c r="D196" s="110">
        <v>-79</v>
      </c>
      <c r="E196" s="110">
        <v>0</v>
      </c>
      <c r="F196" s="110">
        <v>0</v>
      </c>
      <c r="G196" s="110">
        <v>0</v>
      </c>
      <c r="H196" s="110">
        <v>-79</v>
      </c>
      <c r="I196" s="110">
        <v>0</v>
      </c>
      <c r="J196" s="110"/>
      <c r="K196" s="155">
        <v>9113</v>
      </c>
      <c r="L196" s="155">
        <v>9281</v>
      </c>
      <c r="M196" s="155"/>
      <c r="N196" s="312">
        <v>-0.37989931943027699</v>
      </c>
      <c r="O196" s="312">
        <v>-0.50777873811581709</v>
      </c>
      <c r="P196" s="312">
        <v>1.0030857629282799</v>
      </c>
      <c r="Q196" s="312">
        <v>0.99055903256603395</v>
      </c>
      <c r="R196" s="312">
        <v>0.99507389162561599</v>
      </c>
      <c r="S196" s="312">
        <v>0.99612569952647401</v>
      </c>
      <c r="T196" s="313"/>
      <c r="U196" s="314">
        <v>9398</v>
      </c>
      <c r="V196" s="314">
        <v>9427</v>
      </c>
      <c r="W196" s="314">
        <v>9338</v>
      </c>
      <c r="X196" s="314">
        <v>9292</v>
      </c>
      <c r="Y196" s="314">
        <v>9256</v>
      </c>
      <c r="Z196" s="314">
        <v>9209</v>
      </c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</row>
    <row r="197" spans="1:36" ht="12.75" x14ac:dyDescent="0.2">
      <c r="A197" s="110" t="s">
        <v>504</v>
      </c>
      <c r="B197" s="110">
        <v>-115</v>
      </c>
      <c r="C197" s="110">
        <v>0</v>
      </c>
      <c r="D197" s="110">
        <v>-115</v>
      </c>
      <c r="E197" s="110">
        <v>0</v>
      </c>
      <c r="F197" s="110">
        <v>0</v>
      </c>
      <c r="G197" s="110">
        <v>-35.64</v>
      </c>
      <c r="H197" s="110">
        <v>-79</v>
      </c>
      <c r="I197" s="110">
        <v>0</v>
      </c>
      <c r="J197" s="110"/>
      <c r="K197" s="155">
        <v>51868</v>
      </c>
      <c r="L197" s="155">
        <v>56787</v>
      </c>
      <c r="M197" s="155"/>
      <c r="N197" s="312">
        <v>0.78313532012572706</v>
      </c>
      <c r="O197" s="312">
        <v>0.36422501011736097</v>
      </c>
      <c r="P197" s="312">
        <v>1.0102928095557899</v>
      </c>
      <c r="Q197" s="312">
        <v>1.0094871887016199</v>
      </c>
      <c r="R197" s="312">
        <v>1.0094336264283901</v>
      </c>
      <c r="S197" s="312">
        <v>1.0021335872478501</v>
      </c>
      <c r="T197" s="313"/>
      <c r="U197" s="314">
        <v>55087</v>
      </c>
      <c r="V197" s="314">
        <v>55654</v>
      </c>
      <c r="W197" s="314">
        <v>56182</v>
      </c>
      <c r="X197" s="314">
        <v>56712</v>
      </c>
      <c r="Y197" s="314">
        <v>56833</v>
      </c>
      <c r="Z197" s="314">
        <v>57040</v>
      </c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</row>
    <row r="198" spans="1:36" ht="12.75" x14ac:dyDescent="0.2">
      <c r="A198" s="110" t="s">
        <v>505</v>
      </c>
      <c r="B198" s="110">
        <v>-43</v>
      </c>
      <c r="C198" s="110">
        <v>0</v>
      </c>
      <c r="D198" s="110">
        <v>-43</v>
      </c>
      <c r="E198" s="110">
        <v>0</v>
      </c>
      <c r="F198" s="110">
        <v>0</v>
      </c>
      <c r="G198" s="110">
        <v>35.64</v>
      </c>
      <c r="H198" s="110">
        <v>-79</v>
      </c>
      <c r="I198" s="110">
        <v>0</v>
      </c>
      <c r="J198" s="110"/>
      <c r="K198" s="155">
        <v>22838</v>
      </c>
      <c r="L198" s="155">
        <v>24704</v>
      </c>
      <c r="M198" s="155"/>
      <c r="N198" s="312">
        <v>0.93037129109640992</v>
      </c>
      <c r="O198" s="312">
        <v>0.65602980481088502</v>
      </c>
      <c r="P198" s="312">
        <v>1.01786014456211</v>
      </c>
      <c r="Q198" s="312">
        <v>1.0087527352297601</v>
      </c>
      <c r="R198" s="312">
        <v>1.00847214832399</v>
      </c>
      <c r="S198" s="312">
        <v>1.0021915584415599</v>
      </c>
      <c r="T198" s="313"/>
      <c r="U198" s="314">
        <v>23796</v>
      </c>
      <c r="V198" s="314">
        <v>24221</v>
      </c>
      <c r="W198" s="314">
        <v>24433</v>
      </c>
      <c r="X198" s="314">
        <v>24640</v>
      </c>
      <c r="Y198" s="314">
        <v>24694</v>
      </c>
      <c r="Z198" s="314">
        <v>24856</v>
      </c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</row>
    <row r="199" spans="1:36" ht="12.75" x14ac:dyDescent="0.2">
      <c r="A199" s="110" t="s">
        <v>506</v>
      </c>
      <c r="B199" s="110">
        <v>-79</v>
      </c>
      <c r="C199" s="110">
        <v>0</v>
      </c>
      <c r="D199" s="110">
        <v>-79</v>
      </c>
      <c r="E199" s="110">
        <v>0</v>
      </c>
      <c r="F199" s="110">
        <v>0</v>
      </c>
      <c r="G199" s="110">
        <v>0</v>
      </c>
      <c r="H199" s="110">
        <v>-79</v>
      </c>
      <c r="I199" s="110">
        <v>0</v>
      </c>
      <c r="J199" s="110"/>
      <c r="K199" s="155">
        <v>15762</v>
      </c>
      <c r="L199" s="155">
        <v>16096</v>
      </c>
      <c r="M199" s="155"/>
      <c r="N199" s="312">
        <v>0.44587343651050199</v>
      </c>
      <c r="O199" s="312">
        <v>0.72296665627921497</v>
      </c>
      <c r="P199" s="312">
        <v>1.0121811952797899</v>
      </c>
      <c r="Q199" s="312">
        <v>1.00100288328946</v>
      </c>
      <c r="R199" s="312">
        <v>1.0043832185347501</v>
      </c>
      <c r="S199" s="312">
        <v>1.0003117206982499</v>
      </c>
      <c r="T199" s="313"/>
      <c r="U199" s="314">
        <v>15762</v>
      </c>
      <c r="V199" s="314">
        <v>15954</v>
      </c>
      <c r="W199" s="314">
        <v>15970</v>
      </c>
      <c r="X199" s="314">
        <v>16040</v>
      </c>
      <c r="Y199" s="314">
        <v>16045</v>
      </c>
      <c r="Z199" s="314">
        <v>16161</v>
      </c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</row>
    <row r="200" spans="1:36" ht="12.75" x14ac:dyDescent="0.2">
      <c r="A200" s="110" t="s">
        <v>507</v>
      </c>
      <c r="B200" s="110">
        <v>513</v>
      </c>
      <c r="C200" s="110">
        <v>592</v>
      </c>
      <c r="D200" s="110">
        <v>-79</v>
      </c>
      <c r="E200" s="110">
        <v>0</v>
      </c>
      <c r="F200" s="110">
        <v>592.06755399296799</v>
      </c>
      <c r="G200" s="110">
        <v>0</v>
      </c>
      <c r="H200" s="110">
        <v>-79</v>
      </c>
      <c r="I200" s="110">
        <v>0</v>
      </c>
      <c r="J200" s="110"/>
      <c r="K200" s="155">
        <v>10943</v>
      </c>
      <c r="L200" s="155">
        <v>11946</v>
      </c>
      <c r="M200" s="155"/>
      <c r="N200" s="312">
        <v>1.37966623849977</v>
      </c>
      <c r="O200" s="312">
        <v>2.26776415252814</v>
      </c>
      <c r="P200" s="312">
        <v>1.01667997515748</v>
      </c>
      <c r="Q200" s="312">
        <v>1.0131774151322099</v>
      </c>
      <c r="R200" s="312">
        <v>1.0161068044788999</v>
      </c>
      <c r="S200" s="312">
        <v>1.0092396371959</v>
      </c>
      <c r="T200" s="313"/>
      <c r="U200" s="314">
        <v>11271</v>
      </c>
      <c r="V200" s="314">
        <v>11459</v>
      </c>
      <c r="W200" s="314">
        <v>11610</v>
      </c>
      <c r="X200" s="314">
        <v>11797</v>
      </c>
      <c r="Y200" s="314">
        <v>11906</v>
      </c>
      <c r="Z200" s="314">
        <v>12176</v>
      </c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</row>
    <row r="201" spans="1:36" ht="12.75" x14ac:dyDescent="0.2">
      <c r="A201" s="110" t="s">
        <v>508</v>
      </c>
      <c r="B201" s="110">
        <v>-79</v>
      </c>
      <c r="C201" s="110">
        <v>0</v>
      </c>
      <c r="D201" s="110">
        <v>-79</v>
      </c>
      <c r="E201" s="110">
        <v>0</v>
      </c>
      <c r="F201" s="110">
        <v>0</v>
      </c>
      <c r="G201" s="110">
        <v>0</v>
      </c>
      <c r="H201" s="110">
        <v>-79</v>
      </c>
      <c r="I201" s="110">
        <v>0</v>
      </c>
      <c r="J201" s="110"/>
      <c r="K201" s="155">
        <v>36857</v>
      </c>
      <c r="L201" s="155">
        <v>39624</v>
      </c>
      <c r="M201" s="155"/>
      <c r="N201" s="312">
        <v>0.47128043023969601</v>
      </c>
      <c r="O201" s="312">
        <v>-8.8359294135467406E-2</v>
      </c>
      <c r="P201" s="312">
        <v>1.00468191289584</v>
      </c>
      <c r="Q201" s="312">
        <v>1.0076814748431699</v>
      </c>
      <c r="R201" s="312">
        <v>1.0061999745902701</v>
      </c>
      <c r="S201" s="312">
        <v>1.0003030379555</v>
      </c>
      <c r="T201" s="313"/>
      <c r="U201" s="314">
        <v>38873</v>
      </c>
      <c r="V201" s="314">
        <v>39055</v>
      </c>
      <c r="W201" s="314">
        <v>39355</v>
      </c>
      <c r="X201" s="314">
        <v>39599</v>
      </c>
      <c r="Y201" s="314">
        <v>39611</v>
      </c>
      <c r="Z201" s="314">
        <v>39576</v>
      </c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</row>
    <row r="202" spans="1:36" ht="12.75" x14ac:dyDescent="0.2">
      <c r="A202" s="110" t="s">
        <v>509</v>
      </c>
      <c r="B202" s="110">
        <v>-79</v>
      </c>
      <c r="C202" s="110">
        <v>0</v>
      </c>
      <c r="D202" s="110">
        <v>-79</v>
      </c>
      <c r="E202" s="110">
        <v>0</v>
      </c>
      <c r="F202" s="110">
        <v>0</v>
      </c>
      <c r="G202" s="110">
        <v>0</v>
      </c>
      <c r="H202" s="110">
        <v>-79</v>
      </c>
      <c r="I202" s="110">
        <v>0</v>
      </c>
      <c r="J202" s="110"/>
      <c r="K202" s="155">
        <v>12295</v>
      </c>
      <c r="L202" s="155">
        <v>12441</v>
      </c>
      <c r="M202" s="155"/>
      <c r="N202" s="312">
        <v>-0.61931058558117902</v>
      </c>
      <c r="O202" s="312">
        <v>-0.66720257234726699</v>
      </c>
      <c r="P202" s="312">
        <v>0.99631459264486799</v>
      </c>
      <c r="Q202" s="312">
        <v>1.00007870297497</v>
      </c>
      <c r="R202" s="312">
        <v>0.993074683245455</v>
      </c>
      <c r="S202" s="312">
        <v>0.98581504081147497</v>
      </c>
      <c r="T202" s="313"/>
      <c r="U202" s="314">
        <v>12753</v>
      </c>
      <c r="V202" s="314">
        <v>12706</v>
      </c>
      <c r="W202" s="314">
        <v>12707</v>
      </c>
      <c r="X202" s="314">
        <v>12619</v>
      </c>
      <c r="Y202" s="314">
        <v>12440</v>
      </c>
      <c r="Z202" s="314">
        <v>12357</v>
      </c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</row>
    <row r="203" spans="1:36" ht="12.75" x14ac:dyDescent="0.2">
      <c r="A203" s="110" t="s">
        <v>510</v>
      </c>
      <c r="B203" s="110">
        <v>-18</v>
      </c>
      <c r="C203" s="110">
        <v>0</v>
      </c>
      <c r="D203" s="110">
        <v>-18</v>
      </c>
      <c r="E203" s="110">
        <v>0</v>
      </c>
      <c r="F203" s="110">
        <v>0</v>
      </c>
      <c r="G203" s="110">
        <v>-35.64</v>
      </c>
      <c r="H203" s="110">
        <v>18</v>
      </c>
      <c r="I203" s="110">
        <v>0</v>
      </c>
      <c r="J203" s="110"/>
      <c r="K203" s="155">
        <v>12449</v>
      </c>
      <c r="L203" s="155">
        <v>12934</v>
      </c>
      <c r="M203" s="155"/>
      <c r="N203" s="312">
        <v>0.41948457053833099</v>
      </c>
      <c r="O203" s="312">
        <v>-0.10812480691998799</v>
      </c>
      <c r="P203" s="312">
        <v>1.0133511348464601</v>
      </c>
      <c r="Q203" s="312">
        <v>1.0041075718825101</v>
      </c>
      <c r="R203" s="312">
        <v>0.99606359987650495</v>
      </c>
      <c r="S203" s="312">
        <v>1.00333204184425</v>
      </c>
      <c r="T203" s="313"/>
      <c r="U203" s="314">
        <v>12733</v>
      </c>
      <c r="V203" s="314">
        <v>12903</v>
      </c>
      <c r="W203" s="314">
        <v>12956</v>
      </c>
      <c r="X203" s="314">
        <v>12905</v>
      </c>
      <c r="Y203" s="314">
        <v>12948</v>
      </c>
      <c r="Z203" s="314">
        <v>12934</v>
      </c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</row>
    <row r="204" spans="1:36" ht="14.25" customHeight="1" x14ac:dyDescent="0.2">
      <c r="A204" s="18" t="s">
        <v>511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155"/>
      <c r="L204" s="155"/>
      <c r="M204" s="155"/>
      <c r="N204" s="312"/>
      <c r="O204" s="312"/>
      <c r="P204" s="312"/>
      <c r="Q204" s="312"/>
      <c r="R204" s="312"/>
      <c r="S204" s="312"/>
      <c r="T204" s="313"/>
      <c r="U204" s="314"/>
      <c r="V204" s="314"/>
      <c r="W204" s="314"/>
      <c r="X204" s="314"/>
      <c r="Y204" s="314"/>
      <c r="Z204" s="314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</row>
    <row r="205" spans="1:36" ht="12.75" x14ac:dyDescent="0.2">
      <c r="A205" s="110" t="s">
        <v>512</v>
      </c>
      <c r="B205" s="110">
        <v>-12</v>
      </c>
      <c r="C205" s="110">
        <v>0</v>
      </c>
      <c r="D205" s="110">
        <v>-12</v>
      </c>
      <c r="E205" s="110">
        <v>0</v>
      </c>
      <c r="F205" s="110">
        <v>0</v>
      </c>
      <c r="G205" s="110">
        <v>35.64</v>
      </c>
      <c r="H205" s="110">
        <v>-48</v>
      </c>
      <c r="I205" s="110">
        <v>0</v>
      </c>
      <c r="J205" s="110"/>
      <c r="K205" s="155">
        <v>26034</v>
      </c>
      <c r="L205" s="155">
        <v>25932</v>
      </c>
      <c r="M205" s="155"/>
      <c r="N205" s="312">
        <v>-4.1411664815638197E-2</v>
      </c>
      <c r="O205" s="312">
        <v>-0.19281196976708301</v>
      </c>
      <c r="P205" s="312">
        <v>1.00250240615977</v>
      </c>
      <c r="Q205" s="312">
        <v>1.0018049155145901</v>
      </c>
      <c r="R205" s="312">
        <v>1.0005366657722199</v>
      </c>
      <c r="S205" s="312">
        <v>0.99352515229301597</v>
      </c>
      <c r="T205" s="313"/>
      <c r="U205" s="314">
        <v>25975</v>
      </c>
      <c r="V205" s="314">
        <v>26040</v>
      </c>
      <c r="W205" s="314">
        <v>26087</v>
      </c>
      <c r="X205" s="314">
        <v>26101</v>
      </c>
      <c r="Y205" s="314">
        <v>25932</v>
      </c>
      <c r="Z205" s="314">
        <v>25882</v>
      </c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</row>
    <row r="206" spans="1:36" ht="12.75" x14ac:dyDescent="0.2">
      <c r="A206" s="110" t="s">
        <v>513</v>
      </c>
      <c r="B206" s="110">
        <v>-12</v>
      </c>
      <c r="C206" s="110">
        <v>0</v>
      </c>
      <c r="D206" s="110">
        <v>-12</v>
      </c>
      <c r="E206" s="110">
        <v>0</v>
      </c>
      <c r="F206" s="110">
        <v>0</v>
      </c>
      <c r="G206" s="110">
        <v>35.64</v>
      </c>
      <c r="H206" s="110">
        <v>-48</v>
      </c>
      <c r="I206" s="110">
        <v>0</v>
      </c>
      <c r="J206" s="110"/>
      <c r="K206" s="155">
        <v>8524</v>
      </c>
      <c r="L206" s="155">
        <v>8550</v>
      </c>
      <c r="M206" s="155"/>
      <c r="N206" s="312">
        <v>0.117343548483784</v>
      </c>
      <c r="O206" s="312">
        <v>-0.88920088920088902</v>
      </c>
      <c r="P206" s="312">
        <v>1.0134007288115701</v>
      </c>
      <c r="Q206" s="312">
        <v>0.99408421296833305</v>
      </c>
      <c r="R206" s="312">
        <v>0.999883313885648</v>
      </c>
      <c r="S206" s="312">
        <v>0.99743260590500604</v>
      </c>
      <c r="T206" s="313"/>
      <c r="U206" s="314">
        <v>8507</v>
      </c>
      <c r="V206" s="314">
        <v>8621</v>
      </c>
      <c r="W206" s="314">
        <v>8570</v>
      </c>
      <c r="X206" s="314">
        <v>8569</v>
      </c>
      <c r="Y206" s="314">
        <v>8547</v>
      </c>
      <c r="Z206" s="314">
        <v>8471</v>
      </c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</row>
    <row r="207" spans="1:36" ht="12.75" x14ac:dyDescent="0.2">
      <c r="A207" s="110" t="s">
        <v>514</v>
      </c>
      <c r="B207" s="110">
        <v>938</v>
      </c>
      <c r="C207" s="110">
        <v>0</v>
      </c>
      <c r="D207" s="110">
        <v>938</v>
      </c>
      <c r="E207" s="110">
        <v>0</v>
      </c>
      <c r="F207" s="110">
        <v>0</v>
      </c>
      <c r="G207" s="110">
        <v>35.64</v>
      </c>
      <c r="H207" s="110">
        <v>-48</v>
      </c>
      <c r="I207" s="110">
        <v>950</v>
      </c>
      <c r="J207" s="110"/>
      <c r="K207" s="155">
        <v>10562</v>
      </c>
      <c r="L207" s="155">
        <v>10503</v>
      </c>
      <c r="M207" s="155"/>
      <c r="N207" s="312">
        <v>-0.78174615610269205</v>
      </c>
      <c r="O207" s="312">
        <v>-1.2053910402429802</v>
      </c>
      <c r="P207" s="312">
        <v>0.99236571008094199</v>
      </c>
      <c r="Q207" s="312">
        <v>1.0005561219760899</v>
      </c>
      <c r="R207" s="312">
        <v>0.98851320055581304</v>
      </c>
      <c r="S207" s="312">
        <v>0.98734888951363498</v>
      </c>
      <c r="T207" s="313"/>
      <c r="U207" s="314">
        <v>10872</v>
      </c>
      <c r="V207" s="314">
        <v>10789</v>
      </c>
      <c r="W207" s="314">
        <v>10795</v>
      </c>
      <c r="X207" s="314">
        <v>10671</v>
      </c>
      <c r="Y207" s="314">
        <v>10536</v>
      </c>
      <c r="Z207" s="314">
        <v>10409</v>
      </c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</row>
    <row r="208" spans="1:36" ht="12.75" x14ac:dyDescent="0.2">
      <c r="A208" s="110" t="s">
        <v>515</v>
      </c>
      <c r="B208" s="110">
        <v>-12</v>
      </c>
      <c r="C208" s="110">
        <v>0</v>
      </c>
      <c r="D208" s="110">
        <v>-12</v>
      </c>
      <c r="E208" s="110">
        <v>0</v>
      </c>
      <c r="F208" s="110">
        <v>0</v>
      </c>
      <c r="G208" s="110">
        <v>35.64</v>
      </c>
      <c r="H208" s="110">
        <v>-48</v>
      </c>
      <c r="I208" s="110">
        <v>0</v>
      </c>
      <c r="J208" s="110"/>
      <c r="K208" s="155">
        <v>11266</v>
      </c>
      <c r="L208" s="155">
        <v>11524</v>
      </c>
      <c r="M208" s="155"/>
      <c r="N208" s="312">
        <v>0.10250719556219601</v>
      </c>
      <c r="O208" s="312">
        <v>0.84406543682561797</v>
      </c>
      <c r="P208" s="312">
        <v>1.0041065967671501</v>
      </c>
      <c r="Q208" s="312">
        <v>1.0010442046641099</v>
      </c>
      <c r="R208" s="312">
        <v>0.99982614742698195</v>
      </c>
      <c r="S208" s="312">
        <v>0.999130585985046</v>
      </c>
      <c r="T208" s="313"/>
      <c r="U208" s="314">
        <v>11445</v>
      </c>
      <c r="V208" s="314">
        <v>11492</v>
      </c>
      <c r="W208" s="314">
        <v>11504</v>
      </c>
      <c r="X208" s="314">
        <v>11502</v>
      </c>
      <c r="Y208" s="314">
        <v>11492</v>
      </c>
      <c r="Z208" s="314">
        <v>11589</v>
      </c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</row>
    <row r="209" spans="1:36" ht="12.75" x14ac:dyDescent="0.2">
      <c r="A209" s="110" t="s">
        <v>516</v>
      </c>
      <c r="B209" s="110">
        <v>-48</v>
      </c>
      <c r="C209" s="110">
        <v>0</v>
      </c>
      <c r="D209" s="110">
        <v>-48</v>
      </c>
      <c r="E209" s="110">
        <v>0</v>
      </c>
      <c r="F209" s="110">
        <v>0</v>
      </c>
      <c r="G209" s="110">
        <v>0</v>
      </c>
      <c r="H209" s="110">
        <v>-48</v>
      </c>
      <c r="I209" s="110">
        <v>0</v>
      </c>
      <c r="J209" s="110"/>
      <c r="K209" s="155">
        <v>9091</v>
      </c>
      <c r="L209" s="155">
        <v>9043</v>
      </c>
      <c r="M209" s="155"/>
      <c r="N209" s="312">
        <v>-2.4904189985286401E-2</v>
      </c>
      <c r="O209" s="312">
        <v>0.67560084173219603</v>
      </c>
      <c r="P209" s="312">
        <v>0.99413587076786902</v>
      </c>
      <c r="Q209" s="312">
        <v>1.00467445742905</v>
      </c>
      <c r="R209" s="312">
        <v>1.00099700897308</v>
      </c>
      <c r="S209" s="312">
        <v>0.99922532093846805</v>
      </c>
      <c r="T209" s="313"/>
      <c r="U209" s="314">
        <v>9038</v>
      </c>
      <c r="V209" s="314">
        <v>8985</v>
      </c>
      <c r="W209" s="314">
        <v>9027</v>
      </c>
      <c r="X209" s="314">
        <v>9036</v>
      </c>
      <c r="Y209" s="314">
        <v>9029</v>
      </c>
      <c r="Z209" s="314">
        <v>9090</v>
      </c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</row>
    <row r="210" spans="1:36" ht="12.75" x14ac:dyDescent="0.2">
      <c r="A210" s="110" t="s">
        <v>517</v>
      </c>
      <c r="B210" s="110">
        <v>2116</v>
      </c>
      <c r="C210" s="110">
        <v>1143</v>
      </c>
      <c r="D210" s="110">
        <v>973</v>
      </c>
      <c r="E210" s="110">
        <v>1143.26923076923</v>
      </c>
      <c r="F210" s="110">
        <v>0</v>
      </c>
      <c r="G210" s="110">
        <v>71.28</v>
      </c>
      <c r="H210" s="110">
        <v>-48</v>
      </c>
      <c r="I210" s="110">
        <v>950</v>
      </c>
      <c r="J210" s="110"/>
      <c r="K210" s="155">
        <v>12480</v>
      </c>
      <c r="L210" s="155">
        <v>11517</v>
      </c>
      <c r="M210" s="155"/>
      <c r="N210" s="312">
        <v>-0.66806287585331492</v>
      </c>
      <c r="O210" s="312">
        <v>0.44278520576489</v>
      </c>
      <c r="P210" s="312">
        <v>0.99552024342828205</v>
      </c>
      <c r="Q210" s="312">
        <v>0.99439633214467604</v>
      </c>
      <c r="R210" s="312">
        <v>0.99154713114754101</v>
      </c>
      <c r="S210" s="312">
        <v>0.99181951261517298</v>
      </c>
      <c r="T210" s="313"/>
      <c r="U210" s="314">
        <v>11831</v>
      </c>
      <c r="V210" s="314">
        <v>11778</v>
      </c>
      <c r="W210" s="314">
        <v>11712</v>
      </c>
      <c r="X210" s="314">
        <v>11613</v>
      </c>
      <c r="Y210" s="314">
        <v>11518</v>
      </c>
      <c r="Z210" s="314">
        <v>11569</v>
      </c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</row>
    <row r="211" spans="1:36" ht="12.75" x14ac:dyDescent="0.2">
      <c r="A211" s="110" t="s">
        <v>518</v>
      </c>
      <c r="B211" s="110">
        <v>-12</v>
      </c>
      <c r="C211" s="110">
        <v>0</v>
      </c>
      <c r="D211" s="110">
        <v>-12</v>
      </c>
      <c r="E211" s="110">
        <v>0</v>
      </c>
      <c r="F211" s="110">
        <v>0</v>
      </c>
      <c r="G211" s="110">
        <v>35.64</v>
      </c>
      <c r="H211" s="110">
        <v>-48</v>
      </c>
      <c r="I211" s="110">
        <v>0</v>
      </c>
      <c r="J211" s="110"/>
      <c r="K211" s="155">
        <v>14926</v>
      </c>
      <c r="L211" s="155">
        <v>16668</v>
      </c>
      <c r="M211" s="155"/>
      <c r="N211" s="312">
        <v>1.6238059541521199</v>
      </c>
      <c r="O211" s="312">
        <v>0.689986200275994</v>
      </c>
      <c r="P211" s="312">
        <v>1.0329557816599499</v>
      </c>
      <c r="Q211" s="312">
        <v>1.02069136414323</v>
      </c>
      <c r="R211" s="312">
        <v>1.0057659626122799</v>
      </c>
      <c r="S211" s="312">
        <v>1.0057932532737901</v>
      </c>
      <c r="T211" s="313"/>
      <c r="U211" s="314">
        <v>15627</v>
      </c>
      <c r="V211" s="314">
        <v>16142</v>
      </c>
      <c r="W211" s="314">
        <v>16476</v>
      </c>
      <c r="X211" s="314">
        <v>16571</v>
      </c>
      <c r="Y211" s="314">
        <v>16667</v>
      </c>
      <c r="Z211" s="314">
        <v>16782</v>
      </c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</row>
    <row r="212" spans="1:36" ht="12.75" x14ac:dyDescent="0.2">
      <c r="A212" s="110" t="s">
        <v>519</v>
      </c>
      <c r="B212" s="110">
        <v>-12</v>
      </c>
      <c r="C212" s="110">
        <v>0</v>
      </c>
      <c r="D212" s="110">
        <v>-12</v>
      </c>
      <c r="E212" s="110">
        <v>0</v>
      </c>
      <c r="F212" s="110">
        <v>0</v>
      </c>
      <c r="G212" s="110">
        <v>35.64</v>
      </c>
      <c r="H212" s="110">
        <v>-48</v>
      </c>
      <c r="I212" s="110">
        <v>0</v>
      </c>
      <c r="J212" s="110"/>
      <c r="K212" s="155">
        <v>85753</v>
      </c>
      <c r="L212" s="155">
        <v>94828</v>
      </c>
      <c r="M212" s="155"/>
      <c r="N212" s="312">
        <v>1.28968998474177</v>
      </c>
      <c r="O212" s="312">
        <v>0.48300008436682701</v>
      </c>
      <c r="P212" s="312">
        <v>1.01070088582022</v>
      </c>
      <c r="Q212" s="312">
        <v>1.0129049972542601</v>
      </c>
      <c r="R212" s="312">
        <v>1.0167958796421801</v>
      </c>
      <c r="S212" s="312">
        <v>1.0111971335338199</v>
      </c>
      <c r="T212" s="313"/>
      <c r="U212" s="314">
        <v>90086</v>
      </c>
      <c r="V212" s="314">
        <v>91050</v>
      </c>
      <c r="W212" s="314">
        <v>92225</v>
      </c>
      <c r="X212" s="314">
        <v>93774</v>
      </c>
      <c r="Y212" s="314">
        <v>94824</v>
      </c>
      <c r="Z212" s="314">
        <v>95282</v>
      </c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</row>
    <row r="213" spans="1:36" ht="12.75" x14ac:dyDescent="0.2">
      <c r="A213" s="110" t="s">
        <v>520</v>
      </c>
      <c r="B213" s="110">
        <v>-12</v>
      </c>
      <c r="C213" s="110">
        <v>0</v>
      </c>
      <c r="D213" s="110">
        <v>-12</v>
      </c>
      <c r="E213" s="110">
        <v>0</v>
      </c>
      <c r="F213" s="110">
        <v>0</v>
      </c>
      <c r="G213" s="110">
        <v>35.64</v>
      </c>
      <c r="H213" s="110">
        <v>-48</v>
      </c>
      <c r="I213" s="110">
        <v>0</v>
      </c>
      <c r="J213" s="110"/>
      <c r="K213" s="155">
        <v>11706</v>
      </c>
      <c r="L213" s="155">
        <v>12115</v>
      </c>
      <c r="M213" s="155"/>
      <c r="N213" s="312">
        <v>0.60461231056065901</v>
      </c>
      <c r="O213" s="312">
        <v>0.198527587062619</v>
      </c>
      <c r="P213" s="312">
        <v>1.0090670282179499</v>
      </c>
      <c r="Q213" s="312">
        <v>1.0057104467584801</v>
      </c>
      <c r="R213" s="312">
        <v>1.00768203072812</v>
      </c>
      <c r="S213" s="312">
        <v>1.00174013921114</v>
      </c>
      <c r="T213" s="313"/>
      <c r="U213" s="314">
        <v>11801</v>
      </c>
      <c r="V213" s="314">
        <v>11908</v>
      </c>
      <c r="W213" s="314">
        <v>11976</v>
      </c>
      <c r="X213" s="314">
        <v>12068</v>
      </c>
      <c r="Y213" s="314">
        <v>12089</v>
      </c>
      <c r="Z213" s="314">
        <v>12113</v>
      </c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</row>
    <row r="214" spans="1:36" ht="12.75" x14ac:dyDescent="0.2">
      <c r="A214" s="110" t="s">
        <v>521</v>
      </c>
      <c r="B214" s="110">
        <v>-12</v>
      </c>
      <c r="C214" s="110">
        <v>0</v>
      </c>
      <c r="D214" s="110">
        <v>-12</v>
      </c>
      <c r="E214" s="110">
        <v>0</v>
      </c>
      <c r="F214" s="110">
        <v>0</v>
      </c>
      <c r="G214" s="110">
        <v>35.64</v>
      </c>
      <c r="H214" s="110">
        <v>-48</v>
      </c>
      <c r="I214" s="110">
        <v>0</v>
      </c>
      <c r="J214" s="110"/>
      <c r="K214" s="155">
        <v>23808</v>
      </c>
      <c r="L214" s="155">
        <v>24190</v>
      </c>
      <c r="M214" s="155"/>
      <c r="N214" s="312">
        <v>-0.284911939374144</v>
      </c>
      <c r="O214" s="312">
        <v>-0.38398018166804304</v>
      </c>
      <c r="P214" s="312">
        <v>1.00518409666095</v>
      </c>
      <c r="Q214" s="312">
        <v>0.99049746192893395</v>
      </c>
      <c r="R214" s="312">
        <v>0.99397318683120806</v>
      </c>
      <c r="S214" s="312">
        <v>0.99901006434581796</v>
      </c>
      <c r="T214" s="313"/>
      <c r="U214" s="314">
        <v>24498</v>
      </c>
      <c r="V214" s="314">
        <v>24625</v>
      </c>
      <c r="W214" s="314">
        <v>24391</v>
      </c>
      <c r="X214" s="314">
        <v>24244</v>
      </c>
      <c r="Y214" s="314">
        <v>24220</v>
      </c>
      <c r="Z214" s="314">
        <v>24127</v>
      </c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</row>
    <row r="215" spans="1:36" ht="12.75" x14ac:dyDescent="0.2">
      <c r="A215" s="110" t="s">
        <v>522</v>
      </c>
      <c r="B215" s="110">
        <v>138</v>
      </c>
      <c r="C215" s="110">
        <v>0</v>
      </c>
      <c r="D215" s="110">
        <v>138</v>
      </c>
      <c r="E215" s="110">
        <v>0</v>
      </c>
      <c r="F215" s="110">
        <v>0</v>
      </c>
      <c r="G215" s="110">
        <v>35.64</v>
      </c>
      <c r="H215" s="110">
        <v>-48</v>
      </c>
      <c r="I215" s="110">
        <v>150</v>
      </c>
      <c r="J215" s="110"/>
      <c r="K215" s="155">
        <v>3771</v>
      </c>
      <c r="L215" s="155">
        <v>3725</v>
      </c>
      <c r="M215" s="155"/>
      <c r="N215" s="312">
        <v>0.222951760394974</v>
      </c>
      <c r="O215" s="312">
        <v>-1.55872077398549</v>
      </c>
      <c r="P215" s="312">
        <v>1.01437093275488</v>
      </c>
      <c r="Q215" s="312">
        <v>1.01095963646084</v>
      </c>
      <c r="R215" s="312">
        <v>0.99418297197250105</v>
      </c>
      <c r="S215" s="312">
        <v>0.98962765957446797</v>
      </c>
      <c r="T215" s="313"/>
      <c r="U215" s="314">
        <v>3688</v>
      </c>
      <c r="V215" s="314">
        <v>3741</v>
      </c>
      <c r="W215" s="314">
        <v>3782</v>
      </c>
      <c r="X215" s="314">
        <v>3760</v>
      </c>
      <c r="Y215" s="314">
        <v>3721</v>
      </c>
      <c r="Z215" s="314">
        <v>3663</v>
      </c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</row>
    <row r="216" spans="1:36" ht="12.75" x14ac:dyDescent="0.2">
      <c r="A216" s="110" t="s">
        <v>523</v>
      </c>
      <c r="B216" s="110">
        <v>1063</v>
      </c>
      <c r="C216" s="110">
        <v>925</v>
      </c>
      <c r="D216" s="110">
        <v>138</v>
      </c>
      <c r="E216" s="110">
        <v>924.596302363679</v>
      </c>
      <c r="F216" s="110">
        <v>0</v>
      </c>
      <c r="G216" s="110">
        <v>35.64</v>
      </c>
      <c r="H216" s="110">
        <v>-48</v>
      </c>
      <c r="I216" s="110">
        <v>150</v>
      </c>
      <c r="J216" s="110"/>
      <c r="K216" s="155">
        <v>4273</v>
      </c>
      <c r="L216" s="155">
        <v>3990</v>
      </c>
      <c r="M216" s="155"/>
      <c r="N216" s="312">
        <v>-0.13679071996752801</v>
      </c>
      <c r="O216" s="312">
        <v>-1.8717244821562298</v>
      </c>
      <c r="P216" s="312">
        <v>1.01514023330851</v>
      </c>
      <c r="Q216" s="312">
        <v>0.99779951100244502</v>
      </c>
      <c r="R216" s="312">
        <v>0.98162215143347198</v>
      </c>
      <c r="S216" s="312">
        <v>1.00024962556166</v>
      </c>
      <c r="T216" s="313"/>
      <c r="U216" s="314">
        <v>4029</v>
      </c>
      <c r="V216" s="314">
        <v>4090</v>
      </c>
      <c r="W216" s="314">
        <v>4081</v>
      </c>
      <c r="X216" s="314">
        <v>4006</v>
      </c>
      <c r="Y216" s="314">
        <v>4007</v>
      </c>
      <c r="Z216" s="314">
        <v>3932</v>
      </c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</row>
    <row r="217" spans="1:36" ht="12.75" x14ac:dyDescent="0.2">
      <c r="A217" s="110" t="s">
        <v>524</v>
      </c>
      <c r="B217" s="110">
        <v>-12</v>
      </c>
      <c r="C217" s="110">
        <v>0</v>
      </c>
      <c r="D217" s="110">
        <v>-12</v>
      </c>
      <c r="E217" s="110">
        <v>0</v>
      </c>
      <c r="F217" s="110">
        <v>0</v>
      </c>
      <c r="G217" s="110">
        <v>35.64</v>
      </c>
      <c r="H217" s="110">
        <v>-48</v>
      </c>
      <c r="I217" s="110">
        <v>0</v>
      </c>
      <c r="J217" s="110"/>
      <c r="K217" s="155">
        <v>13255</v>
      </c>
      <c r="L217" s="155">
        <v>13335</v>
      </c>
      <c r="M217" s="155"/>
      <c r="N217" s="312">
        <v>9.0307135968870106E-2</v>
      </c>
      <c r="O217" s="312">
        <v>0.50307854032137</v>
      </c>
      <c r="P217" s="312">
        <v>1.0056518462697801</v>
      </c>
      <c r="Q217" s="312">
        <v>0.99557886849007105</v>
      </c>
      <c r="R217" s="312">
        <v>0.999924732801445</v>
      </c>
      <c r="S217" s="312">
        <v>1.0024840045163701</v>
      </c>
      <c r="T217" s="313"/>
      <c r="U217" s="314">
        <v>13270</v>
      </c>
      <c r="V217" s="314">
        <v>13345</v>
      </c>
      <c r="W217" s="314">
        <v>13286</v>
      </c>
      <c r="X217" s="314">
        <v>13285</v>
      </c>
      <c r="Y217" s="314">
        <v>13318</v>
      </c>
      <c r="Z217" s="314">
        <v>13385</v>
      </c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</row>
    <row r="218" spans="1:36" ht="12.75" x14ac:dyDescent="0.2">
      <c r="A218" s="110" t="s">
        <v>525</v>
      </c>
      <c r="B218" s="110">
        <v>-48</v>
      </c>
      <c r="C218" s="110">
        <v>0</v>
      </c>
      <c r="D218" s="110">
        <v>-48</v>
      </c>
      <c r="E218" s="110">
        <v>0</v>
      </c>
      <c r="F218" s="110">
        <v>0</v>
      </c>
      <c r="G218" s="110">
        <v>0</v>
      </c>
      <c r="H218" s="110">
        <v>-48</v>
      </c>
      <c r="I218" s="110">
        <v>0</v>
      </c>
      <c r="J218" s="110"/>
      <c r="K218" s="155">
        <v>15547</v>
      </c>
      <c r="L218" s="155">
        <v>15420</v>
      </c>
      <c r="M218" s="155"/>
      <c r="N218" s="312">
        <v>-0.18689863528237302</v>
      </c>
      <c r="O218" s="312">
        <v>6.4750064750064796E-3</v>
      </c>
      <c r="P218" s="312">
        <v>1.00880462724936</v>
      </c>
      <c r="Q218" s="312">
        <v>0.99942664203350995</v>
      </c>
      <c r="R218" s="312">
        <v>0.98387302396736398</v>
      </c>
      <c r="S218" s="312">
        <v>1.0005830903790101</v>
      </c>
      <c r="T218" s="313"/>
      <c r="U218" s="314">
        <v>15560</v>
      </c>
      <c r="V218" s="314">
        <v>15697</v>
      </c>
      <c r="W218" s="314">
        <v>15688</v>
      </c>
      <c r="X218" s="314">
        <v>15435</v>
      </c>
      <c r="Y218" s="314">
        <v>15444</v>
      </c>
      <c r="Z218" s="314">
        <v>15445</v>
      </c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</row>
    <row r="219" spans="1:36" ht="12.75" x14ac:dyDescent="0.2">
      <c r="A219" s="110" t="s">
        <v>526</v>
      </c>
      <c r="B219" s="110">
        <v>1967</v>
      </c>
      <c r="C219" s="110">
        <v>994</v>
      </c>
      <c r="D219" s="110">
        <v>973</v>
      </c>
      <c r="E219" s="110">
        <v>993.587884646367</v>
      </c>
      <c r="F219" s="110">
        <v>0</v>
      </c>
      <c r="G219" s="110">
        <v>71.28</v>
      </c>
      <c r="H219" s="110">
        <v>-48</v>
      </c>
      <c r="I219" s="110">
        <v>950</v>
      </c>
      <c r="J219" s="110"/>
      <c r="K219" s="155">
        <v>12414</v>
      </c>
      <c r="L219" s="155">
        <v>11549</v>
      </c>
      <c r="M219" s="155"/>
      <c r="N219" s="312">
        <v>-1.1914516753178299</v>
      </c>
      <c r="O219" s="312">
        <v>-0.42442615851017795</v>
      </c>
      <c r="P219" s="312">
        <v>0.98051519154557498</v>
      </c>
      <c r="Q219" s="312">
        <v>0.98787470528797605</v>
      </c>
      <c r="R219" s="312">
        <v>0.99096488237299696</v>
      </c>
      <c r="S219" s="312">
        <v>0.99303285738861202</v>
      </c>
      <c r="T219" s="313"/>
      <c r="U219" s="314">
        <v>12112</v>
      </c>
      <c r="V219" s="314">
        <v>11876</v>
      </c>
      <c r="W219" s="314">
        <v>11732</v>
      </c>
      <c r="X219" s="314">
        <v>11626</v>
      </c>
      <c r="Y219" s="314">
        <v>11545</v>
      </c>
      <c r="Z219" s="314">
        <v>11496</v>
      </c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</row>
    <row r="220" spans="1:36" ht="12.75" x14ac:dyDescent="0.2">
      <c r="A220" s="110" t="s">
        <v>527</v>
      </c>
      <c r="B220" s="110">
        <v>938</v>
      </c>
      <c r="C220" s="110">
        <v>0</v>
      </c>
      <c r="D220" s="110">
        <v>938</v>
      </c>
      <c r="E220" s="110">
        <v>0</v>
      </c>
      <c r="F220" s="110">
        <v>0</v>
      </c>
      <c r="G220" s="110">
        <v>35.64</v>
      </c>
      <c r="H220" s="110">
        <v>-48</v>
      </c>
      <c r="I220" s="110">
        <v>950</v>
      </c>
      <c r="J220" s="110"/>
      <c r="K220" s="155">
        <v>9855</v>
      </c>
      <c r="L220" s="155">
        <v>9996</v>
      </c>
      <c r="M220" s="155"/>
      <c r="N220" s="312">
        <v>0.26125624536264003</v>
      </c>
      <c r="O220" s="312">
        <v>-0.8285913946291299</v>
      </c>
      <c r="P220" s="312">
        <v>1.0030263290628501</v>
      </c>
      <c r="Q220" s="312">
        <v>1.0030171980287601</v>
      </c>
      <c r="R220" s="312">
        <v>1.0108292389451501</v>
      </c>
      <c r="S220" s="312">
        <v>0.99365142346989399</v>
      </c>
      <c r="T220" s="313"/>
      <c r="U220" s="314">
        <v>9913</v>
      </c>
      <c r="V220" s="314">
        <v>9943</v>
      </c>
      <c r="W220" s="314">
        <v>9973</v>
      </c>
      <c r="X220" s="314">
        <v>10081</v>
      </c>
      <c r="Y220" s="314">
        <v>10017</v>
      </c>
      <c r="Z220" s="314">
        <v>9934</v>
      </c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</row>
    <row r="221" spans="1:36" ht="14.25" customHeight="1" x14ac:dyDescent="0.2">
      <c r="A221" s="18" t="s">
        <v>528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155"/>
      <c r="L221" s="155"/>
      <c r="M221" s="155"/>
      <c r="N221" s="312"/>
      <c r="O221" s="312"/>
      <c r="P221" s="312"/>
      <c r="Q221" s="312"/>
      <c r="R221" s="312"/>
      <c r="S221" s="312"/>
      <c r="T221" s="313"/>
      <c r="U221" s="314"/>
      <c r="V221" s="314"/>
      <c r="W221" s="314"/>
      <c r="X221" s="314"/>
      <c r="Y221" s="314"/>
      <c r="Z221" s="314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</row>
    <row r="222" spans="1:36" ht="12.75" x14ac:dyDescent="0.2">
      <c r="A222" s="110" t="s">
        <v>529</v>
      </c>
      <c r="B222" s="110">
        <v>64</v>
      </c>
      <c r="C222" s="110">
        <v>0</v>
      </c>
      <c r="D222" s="110">
        <v>64</v>
      </c>
      <c r="E222" s="110">
        <v>0</v>
      </c>
      <c r="F222" s="110">
        <v>0</v>
      </c>
      <c r="G222" s="110">
        <v>71.28</v>
      </c>
      <c r="H222" s="110">
        <v>-7</v>
      </c>
      <c r="I222" s="110">
        <v>0</v>
      </c>
      <c r="J222" s="110"/>
      <c r="K222" s="155">
        <v>11278</v>
      </c>
      <c r="L222" s="155">
        <v>11471</v>
      </c>
      <c r="M222" s="155"/>
      <c r="N222" s="312">
        <v>0.41097664310034698</v>
      </c>
      <c r="O222" s="312">
        <v>0.83982153792319103</v>
      </c>
      <c r="P222" s="312">
        <v>0.99493108048021295</v>
      </c>
      <c r="Q222" s="312">
        <v>1.0116195924204501</v>
      </c>
      <c r="R222" s="312">
        <v>1.0037992578193999</v>
      </c>
      <c r="S222" s="312">
        <v>1.0061614294516299</v>
      </c>
      <c r="T222" s="313"/>
      <c r="U222" s="314">
        <v>11245</v>
      </c>
      <c r="V222" s="314">
        <v>11188</v>
      </c>
      <c r="W222" s="314">
        <v>11318</v>
      </c>
      <c r="X222" s="314">
        <v>11361</v>
      </c>
      <c r="Y222" s="314">
        <v>11431</v>
      </c>
      <c r="Z222" s="314">
        <v>11527</v>
      </c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</row>
    <row r="223" spans="1:36" ht="12.75" x14ac:dyDescent="0.2">
      <c r="A223" s="110" t="s">
        <v>530</v>
      </c>
      <c r="B223" s="110">
        <v>64</v>
      </c>
      <c r="C223" s="110">
        <v>0</v>
      </c>
      <c r="D223" s="110">
        <v>64</v>
      </c>
      <c r="E223" s="110">
        <v>0</v>
      </c>
      <c r="F223" s="110">
        <v>0</v>
      </c>
      <c r="G223" s="110">
        <v>71.28</v>
      </c>
      <c r="H223" s="110">
        <v>-7</v>
      </c>
      <c r="I223" s="110">
        <v>0</v>
      </c>
      <c r="J223" s="110"/>
      <c r="K223" s="155">
        <v>9641</v>
      </c>
      <c r="L223" s="155">
        <v>9631</v>
      </c>
      <c r="M223" s="155"/>
      <c r="N223" s="312">
        <v>9.1040425145516607E-2</v>
      </c>
      <c r="O223" s="312">
        <v>-0.71628776082217405</v>
      </c>
      <c r="P223" s="312">
        <v>1.0023963325692899</v>
      </c>
      <c r="Q223" s="312">
        <v>0.99864878910716104</v>
      </c>
      <c r="R223" s="312">
        <v>1.00572439633639</v>
      </c>
      <c r="S223" s="312">
        <v>0.99689537410742002</v>
      </c>
      <c r="T223" s="313"/>
      <c r="U223" s="314">
        <v>9598</v>
      </c>
      <c r="V223" s="314">
        <v>9621</v>
      </c>
      <c r="W223" s="314">
        <v>9608</v>
      </c>
      <c r="X223" s="314">
        <v>9663</v>
      </c>
      <c r="Y223" s="314">
        <v>9633</v>
      </c>
      <c r="Z223" s="314">
        <v>9564</v>
      </c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</row>
    <row r="224" spans="1:36" ht="12.75" x14ac:dyDescent="0.2">
      <c r="A224" s="110" t="s">
        <v>531</v>
      </c>
      <c r="B224" s="110">
        <v>-7</v>
      </c>
      <c r="C224" s="110">
        <v>0</v>
      </c>
      <c r="D224" s="110">
        <v>-7</v>
      </c>
      <c r="E224" s="110">
        <v>0</v>
      </c>
      <c r="F224" s="110">
        <v>0</v>
      </c>
      <c r="G224" s="110">
        <v>0</v>
      </c>
      <c r="H224" s="110">
        <v>-7</v>
      </c>
      <c r="I224" s="110">
        <v>0</v>
      </c>
      <c r="J224" s="110"/>
      <c r="K224" s="155">
        <v>15275</v>
      </c>
      <c r="L224" s="155">
        <v>15990</v>
      </c>
      <c r="M224" s="155"/>
      <c r="N224" s="312">
        <v>0.58498250365657301</v>
      </c>
      <c r="O224" s="312">
        <v>0.98118867570776802</v>
      </c>
      <c r="P224" s="312">
        <v>1.0188715455475901</v>
      </c>
      <c r="Q224" s="312">
        <v>0.99949770829409201</v>
      </c>
      <c r="R224" s="312">
        <v>1.0019473585024199</v>
      </c>
      <c r="S224" s="312">
        <v>1.00319749216301</v>
      </c>
      <c r="T224" s="313"/>
      <c r="U224" s="314">
        <v>15632</v>
      </c>
      <c r="V224" s="314">
        <v>15927</v>
      </c>
      <c r="W224" s="314">
        <v>15919</v>
      </c>
      <c r="X224" s="314">
        <v>15950</v>
      </c>
      <c r="Y224" s="314">
        <v>16001</v>
      </c>
      <c r="Z224" s="314">
        <v>16158</v>
      </c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</row>
    <row r="225" spans="1:36" ht="12.75" x14ac:dyDescent="0.2">
      <c r="A225" s="110" t="s">
        <v>532</v>
      </c>
      <c r="B225" s="110">
        <v>2462</v>
      </c>
      <c r="C225" s="110">
        <v>498</v>
      </c>
      <c r="D225" s="110">
        <v>1964</v>
      </c>
      <c r="E225" s="110">
        <v>497.50692520775601</v>
      </c>
      <c r="F225" s="110">
        <v>0</v>
      </c>
      <c r="G225" s="110">
        <v>71.28</v>
      </c>
      <c r="H225" s="110">
        <v>-7</v>
      </c>
      <c r="I225" s="110">
        <v>1900</v>
      </c>
      <c r="J225" s="110"/>
      <c r="K225" s="155">
        <v>7220</v>
      </c>
      <c r="L225" s="155">
        <v>6896</v>
      </c>
      <c r="M225" s="155"/>
      <c r="N225" s="312">
        <v>-0.75213407937570997</v>
      </c>
      <c r="O225" s="312">
        <v>-2.9061319383899997E-2</v>
      </c>
      <c r="P225" s="312">
        <v>1.0007049203439999</v>
      </c>
      <c r="Q225" s="312">
        <v>0.98788391096083406</v>
      </c>
      <c r="R225" s="312">
        <v>0.99757558471192198</v>
      </c>
      <c r="S225" s="312">
        <v>0.98384560400285903</v>
      </c>
      <c r="T225" s="313"/>
      <c r="U225" s="314">
        <v>7093</v>
      </c>
      <c r="V225" s="314">
        <v>7098</v>
      </c>
      <c r="W225" s="314">
        <v>7012</v>
      </c>
      <c r="X225" s="314">
        <v>6995</v>
      </c>
      <c r="Y225" s="314">
        <v>6882</v>
      </c>
      <c r="Z225" s="314">
        <v>6880</v>
      </c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</row>
    <row r="226" spans="1:36" ht="12.75" x14ac:dyDescent="0.2">
      <c r="A226" s="110" t="s">
        <v>533</v>
      </c>
      <c r="B226" s="110">
        <v>64</v>
      </c>
      <c r="C226" s="110">
        <v>0</v>
      </c>
      <c r="D226" s="110">
        <v>64</v>
      </c>
      <c r="E226" s="110">
        <v>0</v>
      </c>
      <c r="F226" s="110">
        <v>0</v>
      </c>
      <c r="G226" s="110">
        <v>71.28</v>
      </c>
      <c r="H226" s="110">
        <v>-7</v>
      </c>
      <c r="I226" s="110">
        <v>0</v>
      </c>
      <c r="J226" s="110"/>
      <c r="K226" s="155">
        <v>29668</v>
      </c>
      <c r="L226" s="155">
        <v>30263</v>
      </c>
      <c r="M226" s="155"/>
      <c r="N226" s="312">
        <v>-0.23157998293698001</v>
      </c>
      <c r="O226" s="312">
        <v>0.37664783427495296</v>
      </c>
      <c r="P226" s="312">
        <v>0.99669383613211604</v>
      </c>
      <c r="Q226" s="312">
        <v>0.99825932737782497</v>
      </c>
      <c r="R226" s="312">
        <v>0.99963809837144302</v>
      </c>
      <c r="S226" s="312">
        <v>0.99614928909952605</v>
      </c>
      <c r="T226" s="313"/>
      <c r="U226" s="314">
        <v>30549</v>
      </c>
      <c r="V226" s="314">
        <v>30448</v>
      </c>
      <c r="W226" s="314">
        <v>30395</v>
      </c>
      <c r="X226" s="314">
        <v>30384</v>
      </c>
      <c r="Y226" s="314">
        <v>30267</v>
      </c>
      <c r="Z226" s="314">
        <v>30381</v>
      </c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</row>
    <row r="227" spans="1:36" ht="12.75" x14ac:dyDescent="0.2">
      <c r="A227" s="110" t="s">
        <v>534</v>
      </c>
      <c r="B227" s="110">
        <v>-7</v>
      </c>
      <c r="C227" s="110">
        <v>0</v>
      </c>
      <c r="D227" s="110">
        <v>-7</v>
      </c>
      <c r="E227" s="110">
        <v>0</v>
      </c>
      <c r="F227" s="110">
        <v>0</v>
      </c>
      <c r="G227" s="110">
        <v>0</v>
      </c>
      <c r="H227" s="110">
        <v>-7</v>
      </c>
      <c r="I227" s="110">
        <v>0</v>
      </c>
      <c r="J227" s="110"/>
      <c r="K227" s="155">
        <v>20456</v>
      </c>
      <c r="L227" s="155">
        <v>21862</v>
      </c>
      <c r="M227" s="155"/>
      <c r="N227" s="312">
        <v>0.64198300528830499</v>
      </c>
      <c r="O227" s="312">
        <v>1.14458382931966</v>
      </c>
      <c r="P227" s="312">
        <v>1.0089713480507301</v>
      </c>
      <c r="Q227" s="312">
        <v>1.0080070760206701</v>
      </c>
      <c r="R227" s="312">
        <v>1.0014778552625501</v>
      </c>
      <c r="S227" s="312">
        <v>1.0072400276689</v>
      </c>
      <c r="T227" s="313"/>
      <c r="U227" s="314">
        <v>21290</v>
      </c>
      <c r="V227" s="314">
        <v>21481</v>
      </c>
      <c r="W227" s="314">
        <v>21653</v>
      </c>
      <c r="X227" s="314">
        <v>21685</v>
      </c>
      <c r="Y227" s="314">
        <v>21842</v>
      </c>
      <c r="Z227" s="314">
        <v>22092</v>
      </c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</row>
    <row r="228" spans="1:36" ht="12.75" x14ac:dyDescent="0.2">
      <c r="A228" s="110" t="s">
        <v>535</v>
      </c>
      <c r="B228" s="110">
        <v>143</v>
      </c>
      <c r="C228" s="110">
        <v>0</v>
      </c>
      <c r="D228" s="110">
        <v>143</v>
      </c>
      <c r="E228" s="110">
        <v>0</v>
      </c>
      <c r="F228" s="110">
        <v>0</v>
      </c>
      <c r="G228" s="110">
        <v>0</v>
      </c>
      <c r="H228" s="110">
        <v>-7</v>
      </c>
      <c r="I228" s="110">
        <v>150</v>
      </c>
      <c r="J228" s="110"/>
      <c r="K228" s="155">
        <v>5686</v>
      </c>
      <c r="L228" s="155">
        <v>5659</v>
      </c>
      <c r="M228" s="155"/>
      <c r="N228" s="312">
        <v>-0.20240346635995698</v>
      </c>
      <c r="O228" s="312">
        <v>-1.2029011144525001</v>
      </c>
      <c r="P228" s="312">
        <v>0.99070012282856601</v>
      </c>
      <c r="Q228" s="312">
        <v>1.00407368048176</v>
      </c>
      <c r="R228" s="312">
        <v>1.0028223672605401</v>
      </c>
      <c r="S228" s="312">
        <v>0.99437115215479299</v>
      </c>
      <c r="T228" s="313"/>
      <c r="U228" s="314">
        <v>5699</v>
      </c>
      <c r="V228" s="314">
        <v>5646</v>
      </c>
      <c r="W228" s="314">
        <v>5669</v>
      </c>
      <c r="X228" s="314">
        <v>5685</v>
      </c>
      <c r="Y228" s="314">
        <v>5653</v>
      </c>
      <c r="Z228" s="314">
        <v>5585</v>
      </c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</row>
    <row r="229" spans="1:36" ht="12.75" x14ac:dyDescent="0.2">
      <c r="A229" s="110" t="s">
        <v>536</v>
      </c>
      <c r="B229" s="110">
        <v>436</v>
      </c>
      <c r="C229" s="110">
        <v>293</v>
      </c>
      <c r="D229" s="110">
        <v>143</v>
      </c>
      <c r="E229" s="110">
        <v>0</v>
      </c>
      <c r="F229" s="110">
        <v>292.95786118980197</v>
      </c>
      <c r="G229" s="110">
        <v>0</v>
      </c>
      <c r="H229" s="110">
        <v>-7</v>
      </c>
      <c r="I229" s="110">
        <v>150</v>
      </c>
      <c r="J229" s="110"/>
      <c r="K229" s="155">
        <v>7134</v>
      </c>
      <c r="L229" s="155">
        <v>8472</v>
      </c>
      <c r="M229" s="155"/>
      <c r="N229" s="312">
        <v>2.6197696419554504</v>
      </c>
      <c r="O229" s="312">
        <v>1.71678901255032</v>
      </c>
      <c r="P229" s="312">
        <v>1.0329569327731101</v>
      </c>
      <c r="Q229" s="312">
        <v>1.02567687809839</v>
      </c>
      <c r="R229" s="312">
        <v>1.02057256165572</v>
      </c>
      <c r="S229" s="312">
        <v>1.0256223436551299</v>
      </c>
      <c r="T229" s="313"/>
      <c r="U229" s="314">
        <v>7616</v>
      </c>
      <c r="V229" s="314">
        <v>7867</v>
      </c>
      <c r="W229" s="314">
        <v>8069</v>
      </c>
      <c r="X229" s="314">
        <v>8235</v>
      </c>
      <c r="Y229" s="314">
        <v>8446</v>
      </c>
      <c r="Z229" s="314">
        <v>8591</v>
      </c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</row>
    <row r="230" spans="1:36" ht="12.75" x14ac:dyDescent="0.2">
      <c r="A230" s="110" t="s">
        <v>537</v>
      </c>
      <c r="B230" s="110">
        <v>64</v>
      </c>
      <c r="C230" s="110">
        <v>0</v>
      </c>
      <c r="D230" s="110">
        <v>64</v>
      </c>
      <c r="E230" s="110">
        <v>0</v>
      </c>
      <c r="F230" s="110">
        <v>0</v>
      </c>
      <c r="G230" s="110">
        <v>71.28</v>
      </c>
      <c r="H230" s="110">
        <v>-7</v>
      </c>
      <c r="I230" s="110">
        <v>0</v>
      </c>
      <c r="J230" s="110"/>
      <c r="K230" s="155">
        <v>23034</v>
      </c>
      <c r="L230" s="155">
        <v>23658</v>
      </c>
      <c r="M230" s="155"/>
      <c r="N230" s="312">
        <v>3.1736296561235597E-2</v>
      </c>
      <c r="O230" s="312">
        <v>-4.2281510295547803E-2</v>
      </c>
      <c r="P230" s="312">
        <v>1.00169340840777</v>
      </c>
      <c r="Q230" s="312">
        <v>0.99704154515870003</v>
      </c>
      <c r="R230" s="312">
        <v>1.00084778093341</v>
      </c>
      <c r="S230" s="312">
        <v>1.0016941256194101</v>
      </c>
      <c r="T230" s="313"/>
      <c r="U230" s="314">
        <v>23621</v>
      </c>
      <c r="V230" s="314">
        <v>23661</v>
      </c>
      <c r="W230" s="314">
        <v>23591</v>
      </c>
      <c r="X230" s="314">
        <v>23611</v>
      </c>
      <c r="Y230" s="314">
        <v>23651</v>
      </c>
      <c r="Z230" s="314">
        <v>23641</v>
      </c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</row>
    <row r="231" spans="1:36" ht="12.75" x14ac:dyDescent="0.2">
      <c r="A231" s="110" t="s">
        <v>538</v>
      </c>
      <c r="B231" s="110">
        <v>2606</v>
      </c>
      <c r="C231" s="110">
        <v>642</v>
      </c>
      <c r="D231" s="110">
        <v>1964</v>
      </c>
      <c r="E231" s="110">
        <v>642.38491178260006</v>
      </c>
      <c r="F231" s="110">
        <v>0</v>
      </c>
      <c r="G231" s="110">
        <v>71.28</v>
      </c>
      <c r="H231" s="110">
        <v>-7</v>
      </c>
      <c r="I231" s="110">
        <v>1900</v>
      </c>
      <c r="J231" s="110"/>
      <c r="K231" s="155">
        <v>4931</v>
      </c>
      <c r="L231" s="155">
        <v>4674</v>
      </c>
      <c r="M231" s="155"/>
      <c r="N231" s="312">
        <v>-1.3400945934929001</v>
      </c>
      <c r="O231" s="312">
        <v>-1.6208146726380899</v>
      </c>
      <c r="P231" s="312">
        <v>1.0006061830672901</v>
      </c>
      <c r="Q231" s="312">
        <v>0.98061389337641403</v>
      </c>
      <c r="R231" s="312">
        <v>0.97775947281713305</v>
      </c>
      <c r="S231" s="312">
        <v>0.987573715248526</v>
      </c>
      <c r="T231" s="313"/>
      <c r="U231" s="314">
        <v>4949</v>
      </c>
      <c r="V231" s="314">
        <v>4952</v>
      </c>
      <c r="W231" s="314">
        <v>4856</v>
      </c>
      <c r="X231" s="314">
        <v>4748</v>
      </c>
      <c r="Y231" s="314">
        <v>4689</v>
      </c>
      <c r="Z231" s="314">
        <v>4613</v>
      </c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</row>
    <row r="232" spans="1:36" ht="12.75" x14ac:dyDescent="0.2">
      <c r="A232" s="110" t="s">
        <v>539</v>
      </c>
      <c r="B232" s="110">
        <v>64</v>
      </c>
      <c r="C232" s="110">
        <v>0</v>
      </c>
      <c r="D232" s="110">
        <v>64</v>
      </c>
      <c r="E232" s="110">
        <v>0</v>
      </c>
      <c r="F232" s="110">
        <v>0</v>
      </c>
      <c r="G232" s="110">
        <v>71.28</v>
      </c>
      <c r="H232" s="110">
        <v>-7</v>
      </c>
      <c r="I232" s="110">
        <v>0</v>
      </c>
      <c r="J232" s="110"/>
      <c r="K232" s="155">
        <v>10447</v>
      </c>
      <c r="L232" s="155">
        <v>10686</v>
      </c>
      <c r="M232" s="155"/>
      <c r="N232" s="312">
        <v>0.13358517690789101</v>
      </c>
      <c r="O232" s="312">
        <v>6.5402223675604998E-2</v>
      </c>
      <c r="P232" s="312">
        <v>1.0087356753710299</v>
      </c>
      <c r="Q232" s="312">
        <v>0.99748579942266502</v>
      </c>
      <c r="R232" s="312">
        <v>1.0012135922330101</v>
      </c>
      <c r="S232" s="312">
        <v>0.99794871794871798</v>
      </c>
      <c r="T232" s="313"/>
      <c r="U232" s="314">
        <v>10646</v>
      </c>
      <c r="V232" s="314">
        <v>10739</v>
      </c>
      <c r="W232" s="314">
        <v>10712</v>
      </c>
      <c r="X232" s="314">
        <v>10725</v>
      </c>
      <c r="Y232" s="314">
        <v>10703</v>
      </c>
      <c r="Z232" s="314">
        <v>10710</v>
      </c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</row>
    <row r="233" spans="1:36" ht="12.75" x14ac:dyDescent="0.2">
      <c r="A233" s="110" t="s">
        <v>528</v>
      </c>
      <c r="B233" s="110">
        <v>-7</v>
      </c>
      <c r="C233" s="110">
        <v>0</v>
      </c>
      <c r="D233" s="110">
        <v>-7</v>
      </c>
      <c r="E233" s="110">
        <v>0</v>
      </c>
      <c r="F233" s="110">
        <v>0</v>
      </c>
      <c r="G233" s="110">
        <v>0</v>
      </c>
      <c r="H233" s="110">
        <v>-7</v>
      </c>
      <c r="I233" s="110">
        <v>0</v>
      </c>
      <c r="J233" s="110"/>
      <c r="K233" s="155">
        <v>135460</v>
      </c>
      <c r="L233" s="155">
        <v>156381</v>
      </c>
      <c r="M233" s="155"/>
      <c r="N233" s="312">
        <v>1.7179490055985001</v>
      </c>
      <c r="O233" s="312">
        <v>0.27409163221886401</v>
      </c>
      <c r="P233" s="312">
        <v>1.0245198621142499</v>
      </c>
      <c r="Q233" s="312">
        <v>1.0219970225577999</v>
      </c>
      <c r="R233" s="312">
        <v>1.0163566053511699</v>
      </c>
      <c r="S233" s="312">
        <v>1.0059450357344899</v>
      </c>
      <c r="T233" s="313"/>
      <c r="U233" s="314">
        <v>146208</v>
      </c>
      <c r="V233" s="314">
        <v>149793</v>
      </c>
      <c r="W233" s="314">
        <v>153088</v>
      </c>
      <c r="X233" s="314">
        <v>155592</v>
      </c>
      <c r="Y233" s="314">
        <v>156517</v>
      </c>
      <c r="Z233" s="314">
        <v>156946</v>
      </c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</row>
    <row r="234" spans="1:36" ht="14.25" customHeight="1" x14ac:dyDescent="0.2">
      <c r="A234" s="18" t="s">
        <v>540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155"/>
      <c r="L234" s="155"/>
      <c r="M234" s="155"/>
      <c r="N234" s="312"/>
      <c r="O234" s="312"/>
      <c r="P234" s="312"/>
      <c r="Q234" s="312"/>
      <c r="R234" s="312"/>
      <c r="S234" s="312"/>
      <c r="T234" s="313"/>
      <c r="U234" s="314"/>
      <c r="V234" s="314"/>
      <c r="W234" s="314"/>
      <c r="X234" s="314"/>
      <c r="Y234" s="314"/>
      <c r="Z234" s="314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</row>
    <row r="235" spans="1:36" ht="12.75" x14ac:dyDescent="0.2">
      <c r="A235" s="110" t="s">
        <v>541</v>
      </c>
      <c r="B235" s="110">
        <v>-7</v>
      </c>
      <c r="C235" s="110">
        <v>0</v>
      </c>
      <c r="D235" s="110">
        <v>-7</v>
      </c>
      <c r="E235" s="110">
        <v>0</v>
      </c>
      <c r="F235" s="110">
        <v>0</v>
      </c>
      <c r="G235" s="110">
        <v>0</v>
      </c>
      <c r="H235" s="110">
        <v>-7</v>
      </c>
      <c r="I235" s="110">
        <v>0</v>
      </c>
      <c r="J235" s="110"/>
      <c r="K235" s="155">
        <v>13285</v>
      </c>
      <c r="L235" s="155">
        <v>14039</v>
      </c>
      <c r="M235" s="155"/>
      <c r="N235" s="312">
        <v>0.26218193267608703</v>
      </c>
      <c r="O235" s="312">
        <v>0.51380860629415492</v>
      </c>
      <c r="P235" s="312">
        <v>1.0012259320689401</v>
      </c>
      <c r="Q235" s="312">
        <v>1.01707000864304</v>
      </c>
      <c r="R235" s="312">
        <v>0.99957510091353297</v>
      </c>
      <c r="S235" s="312">
        <v>0.99277364505844801</v>
      </c>
      <c r="T235" s="313"/>
      <c r="U235" s="314">
        <v>13867</v>
      </c>
      <c r="V235" s="314">
        <v>13884</v>
      </c>
      <c r="W235" s="314">
        <v>14121</v>
      </c>
      <c r="X235" s="314">
        <v>14115</v>
      </c>
      <c r="Y235" s="314">
        <v>14013</v>
      </c>
      <c r="Z235" s="314">
        <v>14085</v>
      </c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</row>
    <row r="236" spans="1:36" ht="12.75" x14ac:dyDescent="0.2">
      <c r="A236" s="110" t="s">
        <v>542</v>
      </c>
      <c r="B236" s="110">
        <v>29</v>
      </c>
      <c r="C236" s="110">
        <v>0</v>
      </c>
      <c r="D236" s="110">
        <v>29</v>
      </c>
      <c r="E236" s="110">
        <v>0</v>
      </c>
      <c r="F236" s="110">
        <v>0</v>
      </c>
      <c r="G236" s="110">
        <v>35.64</v>
      </c>
      <c r="H236" s="110">
        <v>-7</v>
      </c>
      <c r="I236" s="110">
        <v>0</v>
      </c>
      <c r="J236" s="110"/>
      <c r="K236" s="155">
        <v>12443</v>
      </c>
      <c r="L236" s="155">
        <v>13267</v>
      </c>
      <c r="M236" s="155"/>
      <c r="N236" s="312">
        <v>-0.15557247931055099</v>
      </c>
      <c r="O236" s="312">
        <v>0.15053439710974001</v>
      </c>
      <c r="P236" s="312">
        <v>1.0016455980252801</v>
      </c>
      <c r="Q236" s="312">
        <v>1.0041819132253</v>
      </c>
      <c r="R236" s="312">
        <v>0.99546367219454202</v>
      </c>
      <c r="S236" s="312">
        <v>0.992529508441655</v>
      </c>
      <c r="T236" s="313"/>
      <c r="U236" s="314">
        <v>13369</v>
      </c>
      <c r="V236" s="314">
        <v>13391</v>
      </c>
      <c r="W236" s="314">
        <v>13447</v>
      </c>
      <c r="X236" s="314">
        <v>13386</v>
      </c>
      <c r="Y236" s="314">
        <v>13286</v>
      </c>
      <c r="Z236" s="314">
        <v>13306</v>
      </c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</row>
    <row r="237" spans="1:36" ht="12.75" x14ac:dyDescent="0.2">
      <c r="A237" s="110" t="s">
        <v>543</v>
      </c>
      <c r="B237" s="110">
        <v>-7</v>
      </c>
      <c r="C237" s="110">
        <v>0</v>
      </c>
      <c r="D237" s="110">
        <v>-7</v>
      </c>
      <c r="E237" s="110">
        <v>0</v>
      </c>
      <c r="F237" s="110">
        <v>0</v>
      </c>
      <c r="G237" s="110">
        <v>0</v>
      </c>
      <c r="H237" s="110">
        <v>-7</v>
      </c>
      <c r="I237" s="110">
        <v>0</v>
      </c>
      <c r="J237" s="110"/>
      <c r="K237" s="155">
        <v>15175</v>
      </c>
      <c r="L237" s="155">
        <v>16400</v>
      </c>
      <c r="M237" s="155"/>
      <c r="N237" s="312">
        <v>0.85278312583854099</v>
      </c>
      <c r="O237" s="312">
        <v>0.9202267048570909</v>
      </c>
      <c r="P237" s="312">
        <v>1.0040350545362799</v>
      </c>
      <c r="Q237" s="312">
        <v>1.0136891679748801</v>
      </c>
      <c r="R237" s="312">
        <v>1.00978752400421</v>
      </c>
      <c r="S237" s="312">
        <v>1.0066253604073401</v>
      </c>
      <c r="T237" s="313"/>
      <c r="U237" s="314">
        <v>15861</v>
      </c>
      <c r="V237" s="314">
        <v>15925</v>
      </c>
      <c r="W237" s="314">
        <v>16143</v>
      </c>
      <c r="X237" s="314">
        <v>16301</v>
      </c>
      <c r="Y237" s="314">
        <v>16409</v>
      </c>
      <c r="Z237" s="314">
        <v>16560</v>
      </c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</row>
    <row r="238" spans="1:36" ht="12.75" x14ac:dyDescent="0.2">
      <c r="A238" s="110" t="s">
        <v>544</v>
      </c>
      <c r="B238" s="110">
        <v>-7</v>
      </c>
      <c r="C238" s="110">
        <v>0</v>
      </c>
      <c r="D238" s="110">
        <v>-7</v>
      </c>
      <c r="E238" s="110">
        <v>0</v>
      </c>
      <c r="F238" s="110">
        <v>0</v>
      </c>
      <c r="G238" s="110">
        <v>0</v>
      </c>
      <c r="H238" s="110">
        <v>-7</v>
      </c>
      <c r="I238" s="110">
        <v>0</v>
      </c>
      <c r="J238" s="110"/>
      <c r="K238" s="155">
        <v>8089</v>
      </c>
      <c r="L238" s="155">
        <v>8745</v>
      </c>
      <c r="M238" s="155"/>
      <c r="N238" s="312">
        <v>0.91408611960879205</v>
      </c>
      <c r="O238" s="312">
        <v>0.92794134494214708</v>
      </c>
      <c r="P238" s="312">
        <v>1.0186527266246901</v>
      </c>
      <c r="Q238" s="312">
        <v>1.0101469559132299</v>
      </c>
      <c r="R238" s="312">
        <v>0.99722895739521999</v>
      </c>
      <c r="S238" s="312">
        <v>1.0106518467060299</v>
      </c>
      <c r="T238" s="313"/>
      <c r="U238" s="314">
        <v>8417</v>
      </c>
      <c r="V238" s="314">
        <v>8574</v>
      </c>
      <c r="W238" s="314">
        <v>8661</v>
      </c>
      <c r="X238" s="314">
        <v>8637</v>
      </c>
      <c r="Y238" s="314">
        <v>8729</v>
      </c>
      <c r="Z238" s="314">
        <v>8810</v>
      </c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</row>
    <row r="239" spans="1:36" ht="12.75" x14ac:dyDescent="0.2">
      <c r="A239" s="110" t="s">
        <v>545</v>
      </c>
      <c r="B239" s="110">
        <v>-7</v>
      </c>
      <c r="C239" s="110">
        <v>0</v>
      </c>
      <c r="D239" s="110">
        <v>-7</v>
      </c>
      <c r="E239" s="110">
        <v>0</v>
      </c>
      <c r="F239" s="110">
        <v>0</v>
      </c>
      <c r="G239" s="110">
        <v>0</v>
      </c>
      <c r="H239" s="110">
        <v>-7</v>
      </c>
      <c r="I239" s="110">
        <v>0</v>
      </c>
      <c r="J239" s="110"/>
      <c r="K239" s="155">
        <v>24905</v>
      </c>
      <c r="L239" s="155">
        <v>26085</v>
      </c>
      <c r="M239" s="155"/>
      <c r="N239" s="312">
        <v>0.28004604714995096</v>
      </c>
      <c r="O239" s="312">
        <v>-0.14525993883792002</v>
      </c>
      <c r="P239" s="312">
        <v>1.0100119834551</v>
      </c>
      <c r="Q239" s="312">
        <v>1.0036359461114499</v>
      </c>
      <c r="R239" s="312">
        <v>1.0001144033863401</v>
      </c>
      <c r="S239" s="312">
        <v>0.99748341340654301</v>
      </c>
      <c r="T239" s="313"/>
      <c r="U239" s="314">
        <v>25869</v>
      </c>
      <c r="V239" s="314">
        <v>26128</v>
      </c>
      <c r="W239" s="314">
        <v>26223</v>
      </c>
      <c r="X239" s="314">
        <v>26226</v>
      </c>
      <c r="Y239" s="314">
        <v>26160</v>
      </c>
      <c r="Z239" s="314">
        <v>26122</v>
      </c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</row>
    <row r="240" spans="1:36" ht="12.75" x14ac:dyDescent="0.2">
      <c r="A240" s="110" t="s">
        <v>546</v>
      </c>
      <c r="B240" s="110">
        <v>179</v>
      </c>
      <c r="C240" s="110">
        <v>0</v>
      </c>
      <c r="D240" s="110">
        <v>179</v>
      </c>
      <c r="E240" s="110">
        <v>0</v>
      </c>
      <c r="F240" s="110">
        <v>0</v>
      </c>
      <c r="G240" s="110">
        <v>35.64</v>
      </c>
      <c r="H240" s="110">
        <v>-7</v>
      </c>
      <c r="I240" s="110">
        <v>150</v>
      </c>
      <c r="J240" s="110"/>
      <c r="K240" s="155">
        <v>5723</v>
      </c>
      <c r="L240" s="155">
        <v>5729</v>
      </c>
      <c r="M240" s="155"/>
      <c r="N240" s="312">
        <v>-0.30766262102589498</v>
      </c>
      <c r="O240" s="312">
        <v>-0.33187772925764197</v>
      </c>
      <c r="P240" s="312">
        <v>0.99948240165631497</v>
      </c>
      <c r="Q240" s="312">
        <v>1.0012083549110999</v>
      </c>
      <c r="R240" s="312">
        <v>0.98568965517241403</v>
      </c>
      <c r="S240" s="312">
        <v>1.00139933531573</v>
      </c>
      <c r="T240" s="313"/>
      <c r="U240" s="314">
        <v>5796</v>
      </c>
      <c r="V240" s="314">
        <v>5793</v>
      </c>
      <c r="W240" s="314">
        <v>5800</v>
      </c>
      <c r="X240" s="314">
        <v>5717</v>
      </c>
      <c r="Y240" s="314">
        <v>5725</v>
      </c>
      <c r="Z240" s="314">
        <v>5706</v>
      </c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</row>
    <row r="241" spans="1:36" ht="12.75" x14ac:dyDescent="0.2">
      <c r="A241" s="110" t="s">
        <v>547</v>
      </c>
      <c r="B241" s="110">
        <v>29</v>
      </c>
      <c r="C241" s="110">
        <v>0</v>
      </c>
      <c r="D241" s="110">
        <v>29</v>
      </c>
      <c r="E241" s="110">
        <v>0</v>
      </c>
      <c r="F241" s="110">
        <v>0</v>
      </c>
      <c r="G241" s="110">
        <v>35.64</v>
      </c>
      <c r="H241" s="110">
        <v>-7</v>
      </c>
      <c r="I241" s="110">
        <v>0</v>
      </c>
      <c r="J241" s="110"/>
      <c r="K241" s="155">
        <v>21535</v>
      </c>
      <c r="L241" s="155">
        <v>22867</v>
      </c>
      <c r="M241" s="155"/>
      <c r="N241" s="312">
        <v>0.61636370920401506</v>
      </c>
      <c r="O241" s="312">
        <v>0.49433483529463201</v>
      </c>
      <c r="P241" s="312">
        <v>1.01488522238164</v>
      </c>
      <c r="Q241" s="312">
        <v>1.00711256405725</v>
      </c>
      <c r="R241" s="312">
        <v>1.0036846953546501</v>
      </c>
      <c r="S241" s="312">
        <v>0.99903850356190704</v>
      </c>
      <c r="T241" s="313"/>
      <c r="U241" s="314">
        <v>22304</v>
      </c>
      <c r="V241" s="314">
        <v>22636</v>
      </c>
      <c r="W241" s="314">
        <v>22797</v>
      </c>
      <c r="X241" s="314">
        <v>22881</v>
      </c>
      <c r="Y241" s="314">
        <v>22859</v>
      </c>
      <c r="Z241" s="314">
        <v>22972</v>
      </c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</row>
    <row r="242" spans="1:36" ht="12.75" x14ac:dyDescent="0.2">
      <c r="A242" s="110" t="s">
        <v>548</v>
      </c>
      <c r="B242" s="110">
        <v>1893</v>
      </c>
      <c r="C242" s="110">
        <v>0</v>
      </c>
      <c r="D242" s="110">
        <v>1893</v>
      </c>
      <c r="E242" s="110">
        <v>0</v>
      </c>
      <c r="F242" s="110">
        <v>0</v>
      </c>
      <c r="G242" s="110">
        <v>0</v>
      </c>
      <c r="H242" s="110">
        <v>-7</v>
      </c>
      <c r="I242" s="110">
        <v>1900</v>
      </c>
      <c r="J242" s="110"/>
      <c r="K242" s="155">
        <v>4445</v>
      </c>
      <c r="L242" s="155">
        <v>4366</v>
      </c>
      <c r="M242" s="155"/>
      <c r="N242" s="312">
        <v>-0.44660377069753998</v>
      </c>
      <c r="O242" s="312">
        <v>6.860278984678711E-2</v>
      </c>
      <c r="P242" s="312">
        <v>0.99326145552560696</v>
      </c>
      <c r="Q242" s="312">
        <v>0.99728629579375805</v>
      </c>
      <c r="R242" s="312">
        <v>0.99115646258503398</v>
      </c>
      <c r="S242" s="312">
        <v>1.00045756119881</v>
      </c>
      <c r="T242" s="313"/>
      <c r="U242" s="314">
        <v>4452</v>
      </c>
      <c r="V242" s="314">
        <v>4422</v>
      </c>
      <c r="W242" s="314">
        <v>4410</v>
      </c>
      <c r="X242" s="314">
        <v>4371</v>
      </c>
      <c r="Y242" s="314">
        <v>4373</v>
      </c>
      <c r="Z242" s="314">
        <v>4376</v>
      </c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</row>
    <row r="243" spans="1:36" ht="12.75" x14ac:dyDescent="0.2">
      <c r="A243" s="110" t="s">
        <v>549</v>
      </c>
      <c r="B243" s="110">
        <v>-7</v>
      </c>
      <c r="C243" s="110">
        <v>0</v>
      </c>
      <c r="D243" s="110">
        <v>-7</v>
      </c>
      <c r="E243" s="110">
        <v>0</v>
      </c>
      <c r="F243" s="110">
        <v>0</v>
      </c>
      <c r="G243" s="110">
        <v>0</v>
      </c>
      <c r="H243" s="110">
        <v>-7</v>
      </c>
      <c r="I243" s="110">
        <v>0</v>
      </c>
      <c r="J243" s="110"/>
      <c r="K243" s="155">
        <v>9949</v>
      </c>
      <c r="L243" s="155">
        <v>10092</v>
      </c>
      <c r="M243" s="155"/>
      <c r="N243" s="312">
        <v>0.129128652377442</v>
      </c>
      <c r="O243" s="312">
        <v>0</v>
      </c>
      <c r="P243" s="312">
        <v>0.998507165605096</v>
      </c>
      <c r="Q243" s="312">
        <v>1.0004983554270901</v>
      </c>
      <c r="R243" s="312">
        <v>1.0026897788404101</v>
      </c>
      <c r="S243" s="312">
        <v>1.0034773969200199</v>
      </c>
      <c r="T243" s="313"/>
      <c r="U243" s="314">
        <v>10048</v>
      </c>
      <c r="V243" s="314">
        <v>10033</v>
      </c>
      <c r="W243" s="314">
        <v>10038</v>
      </c>
      <c r="X243" s="314">
        <v>10065</v>
      </c>
      <c r="Y243" s="314">
        <v>10100</v>
      </c>
      <c r="Z243" s="314">
        <v>10100</v>
      </c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</row>
    <row r="244" spans="1:36" ht="12.75" x14ac:dyDescent="0.2">
      <c r="A244" s="110" t="s">
        <v>550</v>
      </c>
      <c r="B244" s="110">
        <v>-7</v>
      </c>
      <c r="C244" s="110">
        <v>0</v>
      </c>
      <c r="D244" s="110">
        <v>-7</v>
      </c>
      <c r="E244" s="110">
        <v>0</v>
      </c>
      <c r="F244" s="110">
        <v>0</v>
      </c>
      <c r="G244" s="110">
        <v>0</v>
      </c>
      <c r="H244" s="110">
        <v>-7</v>
      </c>
      <c r="I244" s="110">
        <v>0</v>
      </c>
      <c r="J244" s="110"/>
      <c r="K244" s="155">
        <v>137207</v>
      </c>
      <c r="L244" s="155">
        <v>155551</v>
      </c>
      <c r="M244" s="155"/>
      <c r="N244" s="312">
        <v>1.4364574299830399</v>
      </c>
      <c r="O244" s="312">
        <v>0.71348682941879804</v>
      </c>
      <c r="P244" s="312">
        <v>1.02008207040634</v>
      </c>
      <c r="Q244" s="312">
        <v>1.0130555444368801</v>
      </c>
      <c r="R244" s="312">
        <v>1.01369727700767</v>
      </c>
      <c r="S244" s="312">
        <v>1.01064735115471</v>
      </c>
      <c r="T244" s="313"/>
      <c r="U244" s="314">
        <v>146947</v>
      </c>
      <c r="V244" s="314">
        <v>149898</v>
      </c>
      <c r="W244" s="314">
        <v>151855</v>
      </c>
      <c r="X244" s="314">
        <v>153935</v>
      </c>
      <c r="Y244" s="314">
        <v>155574</v>
      </c>
      <c r="Z244" s="314">
        <v>156684</v>
      </c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</row>
    <row r="245" spans="1:36" ht="14.25" customHeight="1" x14ac:dyDescent="0.2">
      <c r="A245" s="18" t="s">
        <v>551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155"/>
      <c r="L245" s="155"/>
      <c r="M245" s="155"/>
      <c r="N245" s="312"/>
      <c r="O245" s="312"/>
      <c r="P245" s="312"/>
      <c r="Q245" s="312"/>
      <c r="R245" s="312"/>
      <c r="S245" s="312"/>
      <c r="T245" s="313"/>
      <c r="U245" s="314"/>
      <c r="V245" s="314"/>
      <c r="W245" s="314"/>
      <c r="X245" s="314"/>
      <c r="Y245" s="314"/>
      <c r="Z245" s="314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</row>
    <row r="246" spans="1:36" ht="12.75" x14ac:dyDescent="0.2">
      <c r="A246" s="110" t="s">
        <v>552</v>
      </c>
      <c r="B246" s="110">
        <v>-12</v>
      </c>
      <c r="C246" s="110">
        <v>0</v>
      </c>
      <c r="D246" s="110">
        <v>-12</v>
      </c>
      <c r="E246" s="110">
        <v>0</v>
      </c>
      <c r="F246" s="110">
        <v>0</v>
      </c>
      <c r="G246" s="110">
        <v>35.64</v>
      </c>
      <c r="H246" s="110">
        <v>-48</v>
      </c>
      <c r="I246" s="110">
        <v>0</v>
      </c>
      <c r="J246" s="110"/>
      <c r="K246" s="155">
        <v>21583</v>
      </c>
      <c r="L246" s="155">
        <v>23067</v>
      </c>
      <c r="M246" s="155"/>
      <c r="N246" s="312">
        <v>5.8527093821947297E-2</v>
      </c>
      <c r="O246" s="312">
        <v>-0.74025974025974006</v>
      </c>
      <c r="P246" s="312">
        <v>1.0054673262171301</v>
      </c>
      <c r="Q246" s="312">
        <v>1.0075953737269101</v>
      </c>
      <c r="R246" s="312">
        <v>0.99301867397635801</v>
      </c>
      <c r="S246" s="312">
        <v>0.99633383653224095</v>
      </c>
      <c r="T246" s="313"/>
      <c r="U246" s="314">
        <v>23046</v>
      </c>
      <c r="V246" s="314">
        <v>23172</v>
      </c>
      <c r="W246" s="314">
        <v>23348</v>
      </c>
      <c r="X246" s="314">
        <v>23185</v>
      </c>
      <c r="Y246" s="314">
        <v>23100</v>
      </c>
      <c r="Z246" s="314">
        <v>22929</v>
      </c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</row>
    <row r="247" spans="1:36" ht="12.75" x14ac:dyDescent="0.2">
      <c r="A247" s="110" t="s">
        <v>553</v>
      </c>
      <c r="B247" s="110">
        <v>23</v>
      </c>
      <c r="C247" s="110">
        <v>0</v>
      </c>
      <c r="D247" s="110">
        <v>23</v>
      </c>
      <c r="E247" s="110">
        <v>0</v>
      </c>
      <c r="F247" s="110">
        <v>0</v>
      </c>
      <c r="G247" s="110">
        <v>71.28</v>
      </c>
      <c r="H247" s="110">
        <v>-48</v>
      </c>
      <c r="I247" s="110">
        <v>0</v>
      </c>
      <c r="J247" s="110"/>
      <c r="K247" s="155">
        <v>49251</v>
      </c>
      <c r="L247" s="155">
        <v>52394</v>
      </c>
      <c r="M247" s="155"/>
      <c r="N247" s="312">
        <v>0.46200852708251405</v>
      </c>
      <c r="O247" s="312">
        <v>-0.34134899597627699</v>
      </c>
      <c r="P247" s="312">
        <v>1.0078087061245899</v>
      </c>
      <c r="Q247" s="312">
        <v>1.0052040167299501</v>
      </c>
      <c r="R247" s="312">
        <v>1.0067493720399601</v>
      </c>
      <c r="S247" s="312">
        <v>0.99874297685934699</v>
      </c>
      <c r="T247" s="313"/>
      <c r="U247" s="314">
        <v>51481</v>
      </c>
      <c r="V247" s="314">
        <v>51883</v>
      </c>
      <c r="W247" s="314">
        <v>52153</v>
      </c>
      <c r="X247" s="314">
        <v>52505</v>
      </c>
      <c r="Y247" s="314">
        <v>52439</v>
      </c>
      <c r="Z247" s="314">
        <v>52260</v>
      </c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</row>
    <row r="248" spans="1:36" ht="12.75" x14ac:dyDescent="0.2">
      <c r="A248" s="110" t="s">
        <v>554</v>
      </c>
      <c r="B248" s="110">
        <v>23</v>
      </c>
      <c r="C248" s="110">
        <v>0</v>
      </c>
      <c r="D248" s="110">
        <v>23</v>
      </c>
      <c r="E248" s="110">
        <v>0</v>
      </c>
      <c r="F248" s="110">
        <v>0</v>
      </c>
      <c r="G248" s="110">
        <v>71.28</v>
      </c>
      <c r="H248" s="110">
        <v>-48</v>
      </c>
      <c r="I248" s="110">
        <v>0</v>
      </c>
      <c r="J248" s="110"/>
      <c r="K248" s="155">
        <v>56044</v>
      </c>
      <c r="L248" s="155">
        <v>59528</v>
      </c>
      <c r="M248" s="155"/>
      <c r="N248" s="312">
        <v>0.85483541479414205</v>
      </c>
      <c r="O248" s="312">
        <v>0.42158657641466696</v>
      </c>
      <c r="P248" s="312">
        <v>1.01223411650215</v>
      </c>
      <c r="Q248" s="312">
        <v>1.0109875017168</v>
      </c>
      <c r="R248" s="312">
        <v>1.00838880586877</v>
      </c>
      <c r="S248" s="312">
        <v>1.0026102185847601</v>
      </c>
      <c r="T248" s="313"/>
      <c r="U248" s="314">
        <v>57544</v>
      </c>
      <c r="V248" s="314">
        <v>58248</v>
      </c>
      <c r="W248" s="314">
        <v>58888</v>
      </c>
      <c r="X248" s="314">
        <v>59382</v>
      </c>
      <c r="Y248" s="314">
        <v>59537</v>
      </c>
      <c r="Z248" s="314">
        <v>59788</v>
      </c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</row>
    <row r="249" spans="1:36" ht="12.75" x14ac:dyDescent="0.2">
      <c r="A249" s="110" t="s">
        <v>555</v>
      </c>
      <c r="B249" s="110">
        <v>23</v>
      </c>
      <c r="C249" s="110">
        <v>0</v>
      </c>
      <c r="D249" s="110">
        <v>23</v>
      </c>
      <c r="E249" s="110">
        <v>0</v>
      </c>
      <c r="F249" s="110">
        <v>0</v>
      </c>
      <c r="G249" s="110">
        <v>71.28</v>
      </c>
      <c r="H249" s="110">
        <v>-48</v>
      </c>
      <c r="I249" s="110">
        <v>0</v>
      </c>
      <c r="J249" s="110"/>
      <c r="K249" s="155">
        <v>10097</v>
      </c>
      <c r="L249" s="155">
        <v>10378</v>
      </c>
      <c r="M249" s="155"/>
      <c r="N249" s="312">
        <v>0.57188479420142702</v>
      </c>
      <c r="O249" s="312">
        <v>1.16615265998458</v>
      </c>
      <c r="P249" s="312">
        <v>1.0109445868664999</v>
      </c>
      <c r="Q249" s="312">
        <v>0.99980493514093405</v>
      </c>
      <c r="R249" s="312">
        <v>1.00585308750366</v>
      </c>
      <c r="S249" s="312">
        <v>1.00630394724081</v>
      </c>
      <c r="T249" s="313"/>
      <c r="U249" s="314">
        <v>10142</v>
      </c>
      <c r="V249" s="314">
        <v>10253</v>
      </c>
      <c r="W249" s="314">
        <v>10251</v>
      </c>
      <c r="X249" s="314">
        <v>10311</v>
      </c>
      <c r="Y249" s="314">
        <v>10376</v>
      </c>
      <c r="Z249" s="314">
        <v>10497</v>
      </c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</row>
    <row r="250" spans="1:36" ht="12.75" x14ac:dyDescent="0.2">
      <c r="A250" s="110" t="s">
        <v>556</v>
      </c>
      <c r="B250" s="110">
        <v>-12</v>
      </c>
      <c r="C250" s="110">
        <v>0</v>
      </c>
      <c r="D250" s="110">
        <v>-12</v>
      </c>
      <c r="E250" s="110">
        <v>0</v>
      </c>
      <c r="F250" s="110">
        <v>0</v>
      </c>
      <c r="G250" s="110">
        <v>35.64</v>
      </c>
      <c r="H250" s="110">
        <v>-48</v>
      </c>
      <c r="I250" s="110">
        <v>0</v>
      </c>
      <c r="J250" s="110"/>
      <c r="K250" s="155">
        <v>15164</v>
      </c>
      <c r="L250" s="155">
        <v>15462</v>
      </c>
      <c r="M250" s="155"/>
      <c r="N250" s="312">
        <v>5.6814054359288803E-2</v>
      </c>
      <c r="O250" s="312">
        <v>0.14912792582506601</v>
      </c>
      <c r="P250" s="312">
        <v>1.00896802703405</v>
      </c>
      <c r="Q250" s="312">
        <v>0.99413886384129801</v>
      </c>
      <c r="R250" s="312">
        <v>1.0022027858762601</v>
      </c>
      <c r="S250" s="312">
        <v>0.99702631068588798</v>
      </c>
      <c r="T250" s="313"/>
      <c r="U250" s="314">
        <v>15388</v>
      </c>
      <c r="V250" s="314">
        <v>15526</v>
      </c>
      <c r="W250" s="314">
        <v>15435</v>
      </c>
      <c r="X250" s="314">
        <v>15469</v>
      </c>
      <c r="Y250" s="314">
        <v>15423</v>
      </c>
      <c r="Z250" s="314">
        <v>15446</v>
      </c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</row>
    <row r="251" spans="1:36" ht="12.75" x14ac:dyDescent="0.2">
      <c r="A251" s="110" t="s">
        <v>557</v>
      </c>
      <c r="B251" s="110">
        <v>23</v>
      </c>
      <c r="C251" s="110">
        <v>0</v>
      </c>
      <c r="D251" s="110">
        <v>23</v>
      </c>
      <c r="E251" s="110">
        <v>0</v>
      </c>
      <c r="F251" s="110">
        <v>0</v>
      </c>
      <c r="G251" s="110">
        <v>71.28</v>
      </c>
      <c r="H251" s="110">
        <v>-48</v>
      </c>
      <c r="I251" s="110">
        <v>0</v>
      </c>
      <c r="J251" s="110"/>
      <c r="K251" s="155">
        <v>15289</v>
      </c>
      <c r="L251" s="155">
        <v>15801</v>
      </c>
      <c r="M251" s="155"/>
      <c r="N251" s="312">
        <v>0.53782210754378401</v>
      </c>
      <c r="O251" s="312">
        <v>1.4700291471296401</v>
      </c>
      <c r="P251" s="312">
        <v>1.0093221984851399</v>
      </c>
      <c r="Q251" s="312">
        <v>1.01167340132128</v>
      </c>
      <c r="R251" s="312">
        <v>1.00285297660559</v>
      </c>
      <c r="S251" s="312">
        <v>0.99772411177139997</v>
      </c>
      <c r="T251" s="313"/>
      <c r="U251" s="314">
        <v>15447</v>
      </c>
      <c r="V251" s="314">
        <v>15591</v>
      </c>
      <c r="W251" s="314">
        <v>15773</v>
      </c>
      <c r="X251" s="314">
        <v>15818</v>
      </c>
      <c r="Y251" s="314">
        <v>15782</v>
      </c>
      <c r="Z251" s="314">
        <v>16014</v>
      </c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</row>
    <row r="252" spans="1:36" ht="12.75" x14ac:dyDescent="0.2">
      <c r="A252" s="110" t="s">
        <v>558</v>
      </c>
      <c r="B252" s="110">
        <v>23</v>
      </c>
      <c r="C252" s="110">
        <v>0</v>
      </c>
      <c r="D252" s="110">
        <v>23</v>
      </c>
      <c r="E252" s="110">
        <v>0</v>
      </c>
      <c r="F252" s="110">
        <v>0</v>
      </c>
      <c r="G252" s="110">
        <v>71.28</v>
      </c>
      <c r="H252" s="110">
        <v>-48</v>
      </c>
      <c r="I252" s="110">
        <v>0</v>
      </c>
      <c r="J252" s="110"/>
      <c r="K252" s="155">
        <v>25810</v>
      </c>
      <c r="L252" s="155">
        <v>26604</v>
      </c>
      <c r="M252" s="155"/>
      <c r="N252" s="312">
        <v>-0.10752552913176901</v>
      </c>
      <c r="O252" s="312">
        <v>-0.63001575039376001</v>
      </c>
      <c r="P252" s="312">
        <v>1.0068332026436699</v>
      </c>
      <c r="Q252" s="312">
        <v>1.0004450378282199</v>
      </c>
      <c r="R252" s="312">
        <v>0.99796115065243196</v>
      </c>
      <c r="S252" s="312">
        <v>0.99052784071914102</v>
      </c>
      <c r="T252" s="313"/>
      <c r="U252" s="314">
        <v>26781</v>
      </c>
      <c r="V252" s="314">
        <v>26964</v>
      </c>
      <c r="W252" s="314">
        <v>26976</v>
      </c>
      <c r="X252" s="314">
        <v>26921</v>
      </c>
      <c r="Y252" s="314">
        <v>26666</v>
      </c>
      <c r="Z252" s="314">
        <v>26498</v>
      </c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</row>
    <row r="253" spans="1:36" ht="12.75" x14ac:dyDescent="0.2">
      <c r="A253" s="110" t="s">
        <v>559</v>
      </c>
      <c r="B253" s="110">
        <v>1045</v>
      </c>
      <c r="C253" s="110">
        <v>0</v>
      </c>
      <c r="D253" s="110">
        <v>1045</v>
      </c>
      <c r="E253" s="110">
        <v>0</v>
      </c>
      <c r="F253" s="110">
        <v>0</v>
      </c>
      <c r="G253" s="110">
        <v>142.56</v>
      </c>
      <c r="H253" s="110">
        <v>-48</v>
      </c>
      <c r="I253" s="110">
        <v>950</v>
      </c>
      <c r="J253" s="110"/>
      <c r="K253" s="155">
        <v>10356</v>
      </c>
      <c r="L253" s="155">
        <v>10177</v>
      </c>
      <c r="M253" s="155"/>
      <c r="N253" s="312">
        <v>0.218754414370115</v>
      </c>
      <c r="O253" s="312">
        <v>0.46479430379746794</v>
      </c>
      <c r="P253" s="312">
        <v>1.0066839584995999</v>
      </c>
      <c r="Q253" s="312">
        <v>1.00198196412645</v>
      </c>
      <c r="R253" s="312">
        <v>0.99762634754228097</v>
      </c>
      <c r="S253" s="312">
        <v>1.0024784375929401</v>
      </c>
      <c r="T253" s="313"/>
      <c r="U253" s="314">
        <v>10024</v>
      </c>
      <c r="V253" s="314">
        <v>10091</v>
      </c>
      <c r="W253" s="314">
        <v>10111</v>
      </c>
      <c r="X253" s="314">
        <v>10087</v>
      </c>
      <c r="Y253" s="314">
        <v>10112</v>
      </c>
      <c r="Z253" s="314">
        <v>10159</v>
      </c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</row>
    <row r="254" spans="1:36" ht="12.75" x14ac:dyDescent="0.2">
      <c r="A254" s="110" t="s">
        <v>560</v>
      </c>
      <c r="B254" s="110">
        <v>973</v>
      </c>
      <c r="C254" s="110">
        <v>0</v>
      </c>
      <c r="D254" s="110">
        <v>973</v>
      </c>
      <c r="E254" s="110">
        <v>0</v>
      </c>
      <c r="F254" s="110">
        <v>0</v>
      </c>
      <c r="G254" s="110">
        <v>71.28</v>
      </c>
      <c r="H254" s="110">
        <v>-48</v>
      </c>
      <c r="I254" s="110">
        <v>950</v>
      </c>
      <c r="J254" s="110"/>
      <c r="K254" s="155">
        <v>20153</v>
      </c>
      <c r="L254" s="155">
        <v>20492</v>
      </c>
      <c r="M254" s="155"/>
      <c r="N254" s="312">
        <v>0.30613543880420002</v>
      </c>
      <c r="O254" s="312">
        <v>0.55148853099072692</v>
      </c>
      <c r="P254" s="312">
        <v>1.00543451410503</v>
      </c>
      <c r="Q254" s="312">
        <v>1.0003439634416</v>
      </c>
      <c r="R254" s="312">
        <v>1.0027507613714499</v>
      </c>
      <c r="S254" s="312">
        <v>1.0037229352405199</v>
      </c>
      <c r="T254" s="313"/>
      <c r="U254" s="314">
        <v>20241</v>
      </c>
      <c r="V254" s="314">
        <v>20351</v>
      </c>
      <c r="W254" s="314">
        <v>20358</v>
      </c>
      <c r="X254" s="314">
        <v>20414</v>
      </c>
      <c r="Y254" s="314">
        <v>20490</v>
      </c>
      <c r="Z254" s="314">
        <v>20603</v>
      </c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</row>
    <row r="255" spans="1:36" ht="12.75" x14ac:dyDescent="0.2">
      <c r="A255" s="110" t="s">
        <v>561</v>
      </c>
      <c r="B255" s="110">
        <v>1923</v>
      </c>
      <c r="C255" s="110">
        <v>0</v>
      </c>
      <c r="D255" s="110">
        <v>1923</v>
      </c>
      <c r="E255" s="110">
        <v>0</v>
      </c>
      <c r="F255" s="110">
        <v>0</v>
      </c>
      <c r="G255" s="110">
        <v>71.28</v>
      </c>
      <c r="H255" s="110">
        <v>-48</v>
      </c>
      <c r="I255" s="110">
        <v>1900</v>
      </c>
      <c r="J255" s="110"/>
      <c r="K255" s="155">
        <v>6922</v>
      </c>
      <c r="L255" s="155">
        <v>6877</v>
      </c>
      <c r="M255" s="155"/>
      <c r="N255" s="312">
        <v>0.24430891818218997</v>
      </c>
      <c r="O255" s="312">
        <v>0.40591475790084097</v>
      </c>
      <c r="P255" s="312">
        <v>1.0070267896354901</v>
      </c>
      <c r="Q255" s="312">
        <v>1.00261665939817</v>
      </c>
      <c r="R255" s="312">
        <v>1.00333478323909</v>
      </c>
      <c r="S255" s="312">
        <v>0.99682080924855498</v>
      </c>
      <c r="T255" s="313"/>
      <c r="U255" s="314">
        <v>6831</v>
      </c>
      <c r="V255" s="314">
        <v>6879</v>
      </c>
      <c r="W255" s="314">
        <v>6897</v>
      </c>
      <c r="X255" s="314">
        <v>6920</v>
      </c>
      <c r="Y255" s="314">
        <v>6898</v>
      </c>
      <c r="Z255" s="314">
        <v>6926</v>
      </c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</row>
    <row r="256" spans="1:36" ht="12.75" x14ac:dyDescent="0.2">
      <c r="A256" s="110" t="s">
        <v>562</v>
      </c>
      <c r="B256" s="110">
        <v>973</v>
      </c>
      <c r="C256" s="110">
        <v>0</v>
      </c>
      <c r="D256" s="110">
        <v>973</v>
      </c>
      <c r="E256" s="110">
        <v>0</v>
      </c>
      <c r="F256" s="110">
        <v>0</v>
      </c>
      <c r="G256" s="110">
        <v>71.28</v>
      </c>
      <c r="H256" s="110">
        <v>-48</v>
      </c>
      <c r="I256" s="110">
        <v>950</v>
      </c>
      <c r="J256" s="110"/>
      <c r="K256" s="155">
        <v>10811</v>
      </c>
      <c r="L256" s="155">
        <v>11047</v>
      </c>
      <c r="M256" s="155"/>
      <c r="N256" s="312">
        <v>0.45396310835228404</v>
      </c>
      <c r="O256" s="312">
        <v>0.55313746826260402</v>
      </c>
      <c r="P256" s="312">
        <v>0.99852262234533695</v>
      </c>
      <c r="Q256" s="312">
        <v>1.0076752358054399</v>
      </c>
      <c r="R256" s="312">
        <v>1.0061484812333701</v>
      </c>
      <c r="S256" s="312">
        <v>1.00583728566217</v>
      </c>
      <c r="T256" s="313"/>
      <c r="U256" s="314">
        <v>10830</v>
      </c>
      <c r="V256" s="314">
        <v>10814</v>
      </c>
      <c r="W256" s="314">
        <v>10897</v>
      </c>
      <c r="X256" s="314">
        <v>10964</v>
      </c>
      <c r="Y256" s="314">
        <v>11028</v>
      </c>
      <c r="Z256" s="314">
        <v>11089</v>
      </c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</row>
    <row r="257" spans="1:36" ht="12.75" x14ac:dyDescent="0.2">
      <c r="A257" s="110" t="s">
        <v>563</v>
      </c>
      <c r="B257" s="110">
        <v>23</v>
      </c>
      <c r="C257" s="110">
        <v>0</v>
      </c>
      <c r="D257" s="110">
        <v>23</v>
      </c>
      <c r="E257" s="110">
        <v>0</v>
      </c>
      <c r="F257" s="110">
        <v>0</v>
      </c>
      <c r="G257" s="110">
        <v>71.28</v>
      </c>
      <c r="H257" s="110">
        <v>-48</v>
      </c>
      <c r="I257" s="110">
        <v>0</v>
      </c>
      <c r="J257" s="110"/>
      <c r="K257" s="155">
        <v>10715</v>
      </c>
      <c r="L257" s="155">
        <v>10854</v>
      </c>
      <c r="M257" s="155"/>
      <c r="N257" s="312">
        <v>-5.7563257060733196E-2</v>
      </c>
      <c r="O257" s="312">
        <v>0.85777531820697295</v>
      </c>
      <c r="P257" s="312">
        <v>1.0001840434342499</v>
      </c>
      <c r="Q257" s="312">
        <v>1.00110405741099</v>
      </c>
      <c r="R257" s="312">
        <v>1.0004595165885499</v>
      </c>
      <c r="S257" s="312">
        <v>0.99595811133566003</v>
      </c>
      <c r="T257" s="313"/>
      <c r="U257" s="314">
        <v>10867</v>
      </c>
      <c r="V257" s="314">
        <v>10869</v>
      </c>
      <c r="W257" s="314">
        <v>10881</v>
      </c>
      <c r="X257" s="314">
        <v>10886</v>
      </c>
      <c r="Y257" s="314">
        <v>10842</v>
      </c>
      <c r="Z257" s="314">
        <v>10935</v>
      </c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</row>
    <row r="258" spans="1:36" ht="12.75" x14ac:dyDescent="0.2">
      <c r="A258" s="110" t="s">
        <v>564</v>
      </c>
      <c r="B258" s="110">
        <v>-12</v>
      </c>
      <c r="C258" s="110">
        <v>0</v>
      </c>
      <c r="D258" s="110">
        <v>-12</v>
      </c>
      <c r="E258" s="110">
        <v>0</v>
      </c>
      <c r="F258" s="110">
        <v>0</v>
      </c>
      <c r="G258" s="110">
        <v>35.64</v>
      </c>
      <c r="H258" s="110">
        <v>-48</v>
      </c>
      <c r="I258" s="110">
        <v>0</v>
      </c>
      <c r="J258" s="110"/>
      <c r="K258" s="155">
        <v>10840</v>
      </c>
      <c r="L258" s="155">
        <v>11161</v>
      </c>
      <c r="M258" s="155"/>
      <c r="N258" s="312">
        <v>0.14857209547418601</v>
      </c>
      <c r="O258" s="312">
        <v>0.71768188750336404</v>
      </c>
      <c r="P258" s="312">
        <v>1.00857323346268</v>
      </c>
      <c r="Q258" s="312">
        <v>0.99704724409448797</v>
      </c>
      <c r="R258" s="312">
        <v>0.99721798438481601</v>
      </c>
      <c r="S258" s="312">
        <v>1.0031497480201601</v>
      </c>
      <c r="T258" s="313"/>
      <c r="U258" s="314">
        <v>11081</v>
      </c>
      <c r="V258" s="314">
        <v>11176</v>
      </c>
      <c r="W258" s="314">
        <v>11143</v>
      </c>
      <c r="X258" s="314">
        <v>11112</v>
      </c>
      <c r="Y258" s="314">
        <v>11147</v>
      </c>
      <c r="Z258" s="314">
        <v>11227</v>
      </c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</row>
    <row r="259" spans="1:36" ht="12.75" x14ac:dyDescent="0.2">
      <c r="A259" s="110" t="s">
        <v>565</v>
      </c>
      <c r="B259" s="110">
        <v>1923</v>
      </c>
      <c r="C259" s="110">
        <v>0</v>
      </c>
      <c r="D259" s="110">
        <v>1923</v>
      </c>
      <c r="E259" s="110">
        <v>0</v>
      </c>
      <c r="F259" s="110">
        <v>0</v>
      </c>
      <c r="G259" s="110">
        <v>71.28</v>
      </c>
      <c r="H259" s="110">
        <v>-48</v>
      </c>
      <c r="I259" s="110">
        <v>1900</v>
      </c>
      <c r="J259" s="110"/>
      <c r="K259" s="155">
        <v>6805</v>
      </c>
      <c r="L259" s="155">
        <v>6801</v>
      </c>
      <c r="M259" s="155"/>
      <c r="N259" s="312">
        <v>2.2048287085429899E-2</v>
      </c>
      <c r="O259" s="312">
        <v>-0.63170265902747191</v>
      </c>
      <c r="P259" s="312">
        <v>1.0013233348037101</v>
      </c>
      <c r="Q259" s="312">
        <v>0.99691629955947103</v>
      </c>
      <c r="R259" s="312">
        <v>1.0004418912947399</v>
      </c>
      <c r="S259" s="312">
        <v>1.0022084805653699</v>
      </c>
      <c r="T259" s="313"/>
      <c r="U259" s="314">
        <v>6801</v>
      </c>
      <c r="V259" s="314">
        <v>6810</v>
      </c>
      <c r="W259" s="314">
        <v>6789</v>
      </c>
      <c r="X259" s="314">
        <v>6792</v>
      </c>
      <c r="Y259" s="314">
        <v>6807</v>
      </c>
      <c r="Z259" s="314">
        <v>6764</v>
      </c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</row>
    <row r="260" spans="1:36" ht="12.75" x14ac:dyDescent="0.2">
      <c r="A260" s="110" t="s">
        <v>566</v>
      </c>
      <c r="B260" s="110">
        <v>2078</v>
      </c>
      <c r="C260" s="110">
        <v>83</v>
      </c>
      <c r="D260" s="110">
        <v>1995</v>
      </c>
      <c r="E260" s="110">
        <v>82.863882336617095</v>
      </c>
      <c r="F260" s="110">
        <v>0</v>
      </c>
      <c r="G260" s="110">
        <v>142.56</v>
      </c>
      <c r="H260" s="110">
        <v>-48</v>
      </c>
      <c r="I260" s="110">
        <v>1900</v>
      </c>
      <c r="J260" s="110"/>
      <c r="K260" s="155">
        <v>7207</v>
      </c>
      <c r="L260" s="155">
        <v>7033</v>
      </c>
      <c r="M260" s="155"/>
      <c r="N260" s="312">
        <v>-1.7762936558673999E-2</v>
      </c>
      <c r="O260" s="312">
        <v>-7.1083309638896794E-2</v>
      </c>
      <c r="P260" s="312">
        <v>1.00440403466401</v>
      </c>
      <c r="Q260" s="312">
        <v>1.00622347949081</v>
      </c>
      <c r="R260" s="312">
        <v>0.98805172898509996</v>
      </c>
      <c r="S260" s="312">
        <v>1.0007113387395099</v>
      </c>
      <c r="T260" s="313"/>
      <c r="U260" s="314">
        <v>7039</v>
      </c>
      <c r="V260" s="314">
        <v>7070</v>
      </c>
      <c r="W260" s="314">
        <v>7114</v>
      </c>
      <c r="X260" s="314">
        <v>7029</v>
      </c>
      <c r="Y260" s="314">
        <v>7034</v>
      </c>
      <c r="Z260" s="314">
        <v>7029</v>
      </c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</row>
    <row r="261" spans="1:36" ht="14.25" customHeight="1" x14ac:dyDescent="0.2">
      <c r="A261" s="18" t="s">
        <v>567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155"/>
      <c r="L261" s="155"/>
      <c r="M261" s="155"/>
      <c r="N261" s="312"/>
      <c r="O261" s="312"/>
      <c r="P261" s="312"/>
      <c r="Q261" s="312"/>
      <c r="R261" s="312"/>
      <c r="S261" s="312"/>
      <c r="T261" s="313"/>
      <c r="U261" s="314"/>
      <c r="V261" s="314"/>
      <c r="W261" s="314"/>
      <c r="X261" s="314"/>
      <c r="Y261" s="314"/>
      <c r="Z261" s="314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</row>
    <row r="262" spans="1:36" ht="12.75" x14ac:dyDescent="0.2">
      <c r="A262" s="110" t="s">
        <v>568</v>
      </c>
      <c r="B262" s="110">
        <v>84</v>
      </c>
      <c r="C262" s="110">
        <v>0</v>
      </c>
      <c r="D262" s="110">
        <v>84</v>
      </c>
      <c r="E262" s="110">
        <v>0</v>
      </c>
      <c r="F262" s="110">
        <v>0</v>
      </c>
      <c r="G262" s="110">
        <v>71.28</v>
      </c>
      <c r="H262" s="110">
        <v>13</v>
      </c>
      <c r="I262" s="110">
        <v>0</v>
      </c>
      <c r="J262" s="110"/>
      <c r="K262" s="155">
        <v>26248</v>
      </c>
      <c r="L262" s="155">
        <v>26809</v>
      </c>
      <c r="M262" s="155"/>
      <c r="N262" s="312">
        <v>-6.7024166334994598E-2</v>
      </c>
      <c r="O262" s="312">
        <v>-0.249897430159263</v>
      </c>
      <c r="P262" s="312">
        <v>0.99869806197224997</v>
      </c>
      <c r="Q262" s="312">
        <v>1.0064436829559</v>
      </c>
      <c r="R262" s="312">
        <v>0.99511491062506896</v>
      </c>
      <c r="S262" s="312">
        <v>0.99709918554055599</v>
      </c>
      <c r="T262" s="313"/>
      <c r="U262" s="314">
        <v>26883</v>
      </c>
      <c r="V262" s="314">
        <v>26848</v>
      </c>
      <c r="W262" s="314">
        <v>27021</v>
      </c>
      <c r="X262" s="314">
        <v>26889</v>
      </c>
      <c r="Y262" s="314">
        <v>26811</v>
      </c>
      <c r="Z262" s="314">
        <v>26744</v>
      </c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</row>
    <row r="263" spans="1:36" ht="12.75" x14ac:dyDescent="0.2">
      <c r="A263" s="110" t="s">
        <v>569</v>
      </c>
      <c r="B263" s="110">
        <v>49</v>
      </c>
      <c r="C263" s="110">
        <v>0</v>
      </c>
      <c r="D263" s="110">
        <v>49</v>
      </c>
      <c r="E263" s="110">
        <v>0</v>
      </c>
      <c r="F263" s="110">
        <v>0</v>
      </c>
      <c r="G263" s="110">
        <v>35.64</v>
      </c>
      <c r="H263" s="110">
        <v>13</v>
      </c>
      <c r="I263" s="110">
        <v>0</v>
      </c>
      <c r="J263" s="110"/>
      <c r="K263" s="155">
        <v>95055</v>
      </c>
      <c r="L263" s="155">
        <v>102904</v>
      </c>
      <c r="M263" s="155"/>
      <c r="N263" s="312">
        <v>0.7902126807638471</v>
      </c>
      <c r="O263" s="312">
        <v>0.34621257062833699</v>
      </c>
      <c r="P263" s="312">
        <v>1.0091328783621001</v>
      </c>
      <c r="Q263" s="312">
        <v>1.0078567876678299</v>
      </c>
      <c r="R263" s="312">
        <v>1.0100157884349701</v>
      </c>
      <c r="S263" s="312">
        <v>1.0046114014948</v>
      </c>
      <c r="T263" s="313"/>
      <c r="U263" s="314">
        <v>99640</v>
      </c>
      <c r="V263" s="314">
        <v>100550</v>
      </c>
      <c r="W263" s="314">
        <v>101340</v>
      </c>
      <c r="X263" s="314">
        <v>102355</v>
      </c>
      <c r="Y263" s="314">
        <v>102827</v>
      </c>
      <c r="Z263" s="314">
        <v>103183</v>
      </c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</row>
    <row r="264" spans="1:36" ht="12.75" x14ac:dyDescent="0.2">
      <c r="A264" s="110" t="s">
        <v>570</v>
      </c>
      <c r="B264" s="110">
        <v>84</v>
      </c>
      <c r="C264" s="110">
        <v>0</v>
      </c>
      <c r="D264" s="110">
        <v>84</v>
      </c>
      <c r="E264" s="110">
        <v>0</v>
      </c>
      <c r="F264" s="110">
        <v>0</v>
      </c>
      <c r="G264" s="110">
        <v>71.28</v>
      </c>
      <c r="H264" s="110">
        <v>13</v>
      </c>
      <c r="I264" s="110">
        <v>0</v>
      </c>
      <c r="J264" s="110"/>
      <c r="K264" s="155">
        <v>9741</v>
      </c>
      <c r="L264" s="155">
        <v>9570</v>
      </c>
      <c r="M264" s="155"/>
      <c r="N264" s="312">
        <v>8.6420318691993209E-2</v>
      </c>
      <c r="O264" s="312">
        <v>0.16724155952754302</v>
      </c>
      <c r="P264" s="312">
        <v>1.0087056849171401</v>
      </c>
      <c r="Q264" s="312">
        <v>0.99594468129354297</v>
      </c>
      <c r="R264" s="312">
        <v>1.00156608895385</v>
      </c>
      <c r="S264" s="312">
        <v>0.99728969039924897</v>
      </c>
      <c r="T264" s="313"/>
      <c r="U264" s="314">
        <v>9534</v>
      </c>
      <c r="V264" s="314">
        <v>9617</v>
      </c>
      <c r="W264" s="314">
        <v>9578</v>
      </c>
      <c r="X264" s="314">
        <v>9593</v>
      </c>
      <c r="Y264" s="314">
        <v>9567</v>
      </c>
      <c r="Z264" s="314">
        <v>9583</v>
      </c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</row>
    <row r="265" spans="1:36" ht="12.75" x14ac:dyDescent="0.2">
      <c r="A265" s="110" t="s">
        <v>571</v>
      </c>
      <c r="B265" s="110">
        <v>84</v>
      </c>
      <c r="C265" s="110">
        <v>0</v>
      </c>
      <c r="D265" s="110">
        <v>84</v>
      </c>
      <c r="E265" s="110">
        <v>0</v>
      </c>
      <c r="F265" s="110">
        <v>0</v>
      </c>
      <c r="G265" s="110">
        <v>71.28</v>
      </c>
      <c r="H265" s="110">
        <v>13</v>
      </c>
      <c r="I265" s="110">
        <v>0</v>
      </c>
      <c r="J265" s="110"/>
      <c r="K265" s="155">
        <v>36849</v>
      </c>
      <c r="L265" s="155">
        <v>37531</v>
      </c>
      <c r="M265" s="155"/>
      <c r="N265" s="312">
        <v>0.22059694851814798</v>
      </c>
      <c r="O265" s="312">
        <v>0.25262598058768798</v>
      </c>
      <c r="P265" s="312">
        <v>1.0032729711602999</v>
      </c>
      <c r="Q265" s="312">
        <v>1.0010963446265699</v>
      </c>
      <c r="R265" s="312">
        <v>1.00293819114269</v>
      </c>
      <c r="S265" s="312">
        <v>1.00151805688718</v>
      </c>
      <c r="T265" s="313"/>
      <c r="U265" s="314">
        <v>37275</v>
      </c>
      <c r="V265" s="314">
        <v>37397</v>
      </c>
      <c r="W265" s="314">
        <v>37438</v>
      </c>
      <c r="X265" s="314">
        <v>37548</v>
      </c>
      <c r="Y265" s="314">
        <v>37605</v>
      </c>
      <c r="Z265" s="314">
        <v>37700</v>
      </c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</row>
    <row r="266" spans="1:36" ht="12.75" x14ac:dyDescent="0.2">
      <c r="A266" s="110" t="s">
        <v>572</v>
      </c>
      <c r="B266" s="110">
        <v>1070</v>
      </c>
      <c r="C266" s="110">
        <v>0</v>
      </c>
      <c r="D266" s="110">
        <v>1070</v>
      </c>
      <c r="E266" s="110">
        <v>0</v>
      </c>
      <c r="F266" s="110">
        <v>0</v>
      </c>
      <c r="G266" s="110">
        <v>106.92</v>
      </c>
      <c r="H266" s="110">
        <v>13</v>
      </c>
      <c r="I266" s="110">
        <v>950</v>
      </c>
      <c r="J266" s="110"/>
      <c r="K266" s="155">
        <v>19065</v>
      </c>
      <c r="L266" s="155">
        <v>18867</v>
      </c>
      <c r="M266" s="155"/>
      <c r="N266" s="312">
        <v>-0.194989201958429</v>
      </c>
      <c r="O266" s="312">
        <v>-0.32833765821108901</v>
      </c>
      <c r="P266" s="312">
        <v>0.99942199569124102</v>
      </c>
      <c r="Q266" s="312">
        <v>1.0001577287066199</v>
      </c>
      <c r="R266" s="312">
        <v>0.99542658886610902</v>
      </c>
      <c r="S266" s="312">
        <v>0.99720109843684002</v>
      </c>
      <c r="T266" s="313"/>
      <c r="U266" s="314">
        <v>19031</v>
      </c>
      <c r="V266" s="314">
        <v>19020</v>
      </c>
      <c r="W266" s="314">
        <v>19023</v>
      </c>
      <c r="X266" s="314">
        <v>18936</v>
      </c>
      <c r="Y266" s="314">
        <v>18883</v>
      </c>
      <c r="Z266" s="314">
        <v>18821</v>
      </c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</row>
    <row r="267" spans="1:36" ht="12.75" x14ac:dyDescent="0.2">
      <c r="A267" s="110" t="s">
        <v>573</v>
      </c>
      <c r="B267" s="110">
        <v>1034</v>
      </c>
      <c r="C267" s="110">
        <v>0</v>
      </c>
      <c r="D267" s="110">
        <v>1034</v>
      </c>
      <c r="E267" s="110">
        <v>0</v>
      </c>
      <c r="F267" s="110">
        <v>0</v>
      </c>
      <c r="G267" s="110">
        <v>71.28</v>
      </c>
      <c r="H267" s="110">
        <v>13</v>
      </c>
      <c r="I267" s="110">
        <v>950</v>
      </c>
      <c r="J267" s="110"/>
      <c r="K267" s="155">
        <v>9611</v>
      </c>
      <c r="L267" s="155">
        <v>9483</v>
      </c>
      <c r="M267" s="155"/>
      <c r="N267" s="312">
        <v>-9.7244421613140702E-2</v>
      </c>
      <c r="O267" s="312">
        <v>2.1077036568658402E-2</v>
      </c>
      <c r="P267" s="312">
        <v>0.99338652110014702</v>
      </c>
      <c r="Q267" s="312">
        <v>1.0066575081897899</v>
      </c>
      <c r="R267" s="312">
        <v>0.99475120722233901</v>
      </c>
      <c r="S267" s="312">
        <v>1.0013718868721</v>
      </c>
      <c r="T267" s="313"/>
      <c r="U267" s="314">
        <v>9526</v>
      </c>
      <c r="V267" s="314">
        <v>9463</v>
      </c>
      <c r="W267" s="314">
        <v>9526</v>
      </c>
      <c r="X267" s="314">
        <v>9476</v>
      </c>
      <c r="Y267" s="314">
        <v>9489</v>
      </c>
      <c r="Z267" s="314">
        <v>9491</v>
      </c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</row>
    <row r="268" spans="1:36" ht="12.75" x14ac:dyDescent="0.2">
      <c r="A268" s="110" t="s">
        <v>574</v>
      </c>
      <c r="B268" s="110">
        <v>1949</v>
      </c>
      <c r="C268" s="110">
        <v>0</v>
      </c>
      <c r="D268" s="110">
        <v>1949</v>
      </c>
      <c r="E268" s="110">
        <v>0</v>
      </c>
      <c r="F268" s="110">
        <v>0</v>
      </c>
      <c r="G268" s="110">
        <v>35.64</v>
      </c>
      <c r="H268" s="110">
        <v>13</v>
      </c>
      <c r="I268" s="110">
        <v>1900</v>
      </c>
      <c r="J268" s="110"/>
      <c r="K268" s="155">
        <v>5936</v>
      </c>
      <c r="L268" s="155">
        <v>5884</v>
      </c>
      <c r="M268" s="155"/>
      <c r="N268" s="312">
        <v>0.136495796253011</v>
      </c>
      <c r="O268" s="312">
        <v>3.40078217990138E-2</v>
      </c>
      <c r="P268" s="312">
        <v>1.0080355616344701</v>
      </c>
      <c r="Q268" s="312">
        <v>1.0049185888738099</v>
      </c>
      <c r="R268" s="312">
        <v>0.99932489451476803</v>
      </c>
      <c r="S268" s="312">
        <v>0.993244384394528</v>
      </c>
      <c r="T268" s="313"/>
      <c r="U268" s="314">
        <v>5849</v>
      </c>
      <c r="V268" s="314">
        <v>5896</v>
      </c>
      <c r="W268" s="314">
        <v>5925</v>
      </c>
      <c r="X268" s="314">
        <v>5921</v>
      </c>
      <c r="Y268" s="314">
        <v>5881</v>
      </c>
      <c r="Z268" s="314">
        <v>5883</v>
      </c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</row>
    <row r="269" spans="1:36" ht="12.75" x14ac:dyDescent="0.2">
      <c r="A269" s="110" t="s">
        <v>575</v>
      </c>
      <c r="B269" s="110">
        <v>1070</v>
      </c>
      <c r="C269" s="110">
        <v>0</v>
      </c>
      <c r="D269" s="110">
        <v>1070</v>
      </c>
      <c r="E269" s="110">
        <v>0</v>
      </c>
      <c r="F269" s="110">
        <v>0</v>
      </c>
      <c r="G269" s="110">
        <v>106.92</v>
      </c>
      <c r="H269" s="110">
        <v>13</v>
      </c>
      <c r="I269" s="110">
        <v>950</v>
      </c>
      <c r="J269" s="110"/>
      <c r="K269" s="155">
        <v>11440</v>
      </c>
      <c r="L269" s="155">
        <v>11672</v>
      </c>
      <c r="M269" s="155"/>
      <c r="N269" s="312">
        <v>0.13749280555601701</v>
      </c>
      <c r="O269" s="312">
        <v>0.376809111929434</v>
      </c>
      <c r="P269" s="312">
        <v>0.99905278567123101</v>
      </c>
      <c r="Q269" s="312">
        <v>1.00405102568523</v>
      </c>
      <c r="R269" s="312">
        <v>1.0019744184050099</v>
      </c>
      <c r="S269" s="312">
        <v>1.0004283755997301</v>
      </c>
      <c r="T269" s="313"/>
      <c r="U269" s="314">
        <v>11613</v>
      </c>
      <c r="V269" s="314">
        <v>11602</v>
      </c>
      <c r="W269" s="314">
        <v>11649</v>
      </c>
      <c r="X269" s="314">
        <v>11672</v>
      </c>
      <c r="Y269" s="314">
        <v>11677</v>
      </c>
      <c r="Z269" s="314">
        <v>11721</v>
      </c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</row>
    <row r="270" spans="1:36" ht="12.75" x14ac:dyDescent="0.2">
      <c r="A270" s="110" t="s">
        <v>576</v>
      </c>
      <c r="B270" s="110">
        <v>49</v>
      </c>
      <c r="C270" s="110">
        <v>0</v>
      </c>
      <c r="D270" s="110">
        <v>49</v>
      </c>
      <c r="E270" s="110">
        <v>0</v>
      </c>
      <c r="F270" s="110">
        <v>0</v>
      </c>
      <c r="G270" s="110">
        <v>35.64</v>
      </c>
      <c r="H270" s="110">
        <v>13</v>
      </c>
      <c r="I270" s="110">
        <v>0</v>
      </c>
      <c r="J270" s="110"/>
      <c r="K270" s="155">
        <v>36916</v>
      </c>
      <c r="L270" s="155">
        <v>39290</v>
      </c>
      <c r="M270" s="155"/>
      <c r="N270" s="312">
        <v>0.37490386268501702</v>
      </c>
      <c r="O270" s="312">
        <v>-7.3774453687450697E-2</v>
      </c>
      <c r="P270" s="312">
        <v>1.0132472562943799</v>
      </c>
      <c r="Q270" s="312">
        <v>0.99857281206993198</v>
      </c>
      <c r="R270" s="312">
        <v>1.00191414424991</v>
      </c>
      <c r="S270" s="312">
        <v>1.00132460452913</v>
      </c>
      <c r="T270" s="313"/>
      <c r="U270" s="314">
        <v>38725</v>
      </c>
      <c r="V270" s="314">
        <v>39238</v>
      </c>
      <c r="W270" s="314">
        <v>39182</v>
      </c>
      <c r="X270" s="314">
        <v>39257</v>
      </c>
      <c r="Y270" s="314">
        <v>39309</v>
      </c>
      <c r="Z270" s="314">
        <v>39280</v>
      </c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</row>
    <row r="271" spans="1:36" ht="12.75" x14ac:dyDescent="0.2">
      <c r="A271" s="110" t="s">
        <v>577</v>
      </c>
      <c r="B271" s="110">
        <v>84</v>
      </c>
      <c r="C271" s="110">
        <v>0</v>
      </c>
      <c r="D271" s="110">
        <v>84</v>
      </c>
      <c r="E271" s="110">
        <v>0</v>
      </c>
      <c r="F271" s="110">
        <v>0</v>
      </c>
      <c r="G271" s="110">
        <v>71.28</v>
      </c>
      <c r="H271" s="110">
        <v>13</v>
      </c>
      <c r="I271" s="110">
        <v>0</v>
      </c>
      <c r="J271" s="110"/>
      <c r="K271" s="155">
        <v>25647</v>
      </c>
      <c r="L271" s="155">
        <v>25492</v>
      </c>
      <c r="M271" s="155"/>
      <c r="N271" s="312">
        <v>-0.28815527921182099</v>
      </c>
      <c r="O271" s="312">
        <v>-0.44953482917676496</v>
      </c>
      <c r="P271" s="312">
        <v>0.99524711155763401</v>
      </c>
      <c r="Q271" s="312">
        <v>0.99848578971890001</v>
      </c>
      <c r="R271" s="312">
        <v>0.99879457168410002</v>
      </c>
      <c r="S271" s="312">
        <v>0.99595110176750001</v>
      </c>
      <c r="T271" s="313"/>
      <c r="U271" s="314">
        <v>25879</v>
      </c>
      <c r="V271" s="314">
        <v>25756</v>
      </c>
      <c r="W271" s="314">
        <v>25717</v>
      </c>
      <c r="X271" s="314">
        <v>25686</v>
      </c>
      <c r="Y271" s="314">
        <v>25582</v>
      </c>
      <c r="Z271" s="314">
        <v>25467</v>
      </c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</row>
    <row r="272" spans="1:36" ht="14.25" customHeight="1" x14ac:dyDescent="0.2">
      <c r="A272" s="18" t="s">
        <v>578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155"/>
      <c r="L272" s="155"/>
      <c r="M272" s="155"/>
      <c r="N272" s="312"/>
      <c r="O272" s="312"/>
      <c r="P272" s="312"/>
      <c r="Q272" s="312"/>
      <c r="R272" s="312"/>
      <c r="S272" s="312"/>
      <c r="T272" s="313"/>
      <c r="U272" s="314"/>
      <c r="V272" s="314"/>
      <c r="W272" s="314"/>
      <c r="X272" s="314"/>
      <c r="Y272" s="314"/>
      <c r="Z272" s="314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</row>
    <row r="273" spans="1:36" ht="12.75" x14ac:dyDescent="0.2">
      <c r="A273" s="110" t="s">
        <v>579</v>
      </c>
      <c r="B273" s="110">
        <v>118</v>
      </c>
      <c r="C273" s="110">
        <v>0</v>
      </c>
      <c r="D273" s="110">
        <v>118</v>
      </c>
      <c r="E273" s="110">
        <v>0</v>
      </c>
      <c r="F273" s="110">
        <v>0</v>
      </c>
      <c r="G273" s="110">
        <v>106.92</v>
      </c>
      <c r="H273" s="110">
        <v>11</v>
      </c>
      <c r="I273" s="110">
        <v>0</v>
      </c>
      <c r="J273" s="110"/>
      <c r="K273" s="155">
        <v>24611</v>
      </c>
      <c r="L273" s="155">
        <v>25114</v>
      </c>
      <c r="M273" s="155"/>
      <c r="N273" s="312">
        <v>-2.3879648283564599E-2</v>
      </c>
      <c r="O273" s="312">
        <v>-0.47389590219425703</v>
      </c>
      <c r="P273" s="312">
        <v>1.0035806644121701</v>
      </c>
      <c r="Q273" s="312">
        <v>0.99639246778989099</v>
      </c>
      <c r="R273" s="312">
        <v>1.00123338903477</v>
      </c>
      <c r="S273" s="312">
        <v>0.99785416252731995</v>
      </c>
      <c r="T273" s="313"/>
      <c r="U273" s="314">
        <v>25135</v>
      </c>
      <c r="V273" s="314">
        <v>25225</v>
      </c>
      <c r="W273" s="314">
        <v>25134</v>
      </c>
      <c r="X273" s="314">
        <v>25165</v>
      </c>
      <c r="Y273" s="314">
        <v>25111</v>
      </c>
      <c r="Z273" s="314">
        <v>24992</v>
      </c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</row>
    <row r="274" spans="1:36" ht="12.75" x14ac:dyDescent="0.2">
      <c r="A274" s="110" t="s">
        <v>580</v>
      </c>
      <c r="B274" s="110">
        <v>541</v>
      </c>
      <c r="C274" s="110">
        <v>423</v>
      </c>
      <c r="D274" s="110">
        <v>118</v>
      </c>
      <c r="E274" s="110">
        <v>422.80154407487697</v>
      </c>
      <c r="F274" s="110">
        <v>0</v>
      </c>
      <c r="G274" s="110">
        <v>106.92</v>
      </c>
      <c r="H274" s="110">
        <v>11</v>
      </c>
      <c r="I274" s="110">
        <v>0</v>
      </c>
      <c r="J274" s="110"/>
      <c r="K274" s="155">
        <v>18911</v>
      </c>
      <c r="L274" s="155">
        <v>18133</v>
      </c>
      <c r="M274" s="155"/>
      <c r="N274" s="312">
        <v>-0.59961506583931001</v>
      </c>
      <c r="O274" s="312">
        <v>-0.34231448763250899</v>
      </c>
      <c r="P274" s="312">
        <v>1.0049048671373899</v>
      </c>
      <c r="Q274" s="312">
        <v>0.98782450118000398</v>
      </c>
      <c r="R274" s="312">
        <v>0.994570234022914</v>
      </c>
      <c r="S274" s="312">
        <v>0.98880821095157501</v>
      </c>
      <c r="T274" s="313"/>
      <c r="U274" s="314">
        <v>18553</v>
      </c>
      <c r="V274" s="314">
        <v>18644</v>
      </c>
      <c r="W274" s="314">
        <v>18417</v>
      </c>
      <c r="X274" s="314">
        <v>18317</v>
      </c>
      <c r="Y274" s="314">
        <v>18112</v>
      </c>
      <c r="Z274" s="314">
        <v>18050</v>
      </c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</row>
    <row r="275" spans="1:36" ht="12.75" x14ac:dyDescent="0.2">
      <c r="A275" s="110" t="s">
        <v>581</v>
      </c>
      <c r="B275" s="110">
        <v>2070</v>
      </c>
      <c r="C275" s="110">
        <v>966</v>
      </c>
      <c r="D275" s="110">
        <v>1104</v>
      </c>
      <c r="E275" s="110">
        <v>965.58874352011901</v>
      </c>
      <c r="F275" s="110">
        <v>0</v>
      </c>
      <c r="G275" s="110">
        <v>142.56</v>
      </c>
      <c r="H275" s="110">
        <v>11</v>
      </c>
      <c r="I275" s="110">
        <v>950</v>
      </c>
      <c r="J275" s="110"/>
      <c r="K275" s="155">
        <v>20255</v>
      </c>
      <c r="L275" s="155">
        <v>18872</v>
      </c>
      <c r="M275" s="155"/>
      <c r="N275" s="312">
        <v>-1.15626368259876</v>
      </c>
      <c r="O275" s="312">
        <v>-0.48148148148148207</v>
      </c>
      <c r="P275" s="312">
        <v>0.99469696969696997</v>
      </c>
      <c r="Q275" s="312">
        <v>0.98979436405179</v>
      </c>
      <c r="R275" s="312">
        <v>0.98527752128860202</v>
      </c>
      <c r="S275" s="312">
        <v>0.98401624407767996</v>
      </c>
      <c r="T275" s="313"/>
      <c r="U275" s="314">
        <v>19800</v>
      </c>
      <c r="V275" s="314">
        <v>19695</v>
      </c>
      <c r="W275" s="314">
        <v>19494</v>
      </c>
      <c r="X275" s="314">
        <v>19207</v>
      </c>
      <c r="Y275" s="314">
        <v>18900</v>
      </c>
      <c r="Z275" s="314">
        <v>18809</v>
      </c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</row>
    <row r="276" spans="1:36" ht="12.75" x14ac:dyDescent="0.2">
      <c r="A276" s="110" t="s">
        <v>582</v>
      </c>
      <c r="B276" s="110">
        <v>118</v>
      </c>
      <c r="C276" s="110">
        <v>0</v>
      </c>
      <c r="D276" s="110">
        <v>118</v>
      </c>
      <c r="E276" s="110">
        <v>0</v>
      </c>
      <c r="F276" s="110">
        <v>0</v>
      </c>
      <c r="G276" s="110">
        <v>106.92</v>
      </c>
      <c r="H276" s="110">
        <v>11</v>
      </c>
      <c r="I276" s="110">
        <v>0</v>
      </c>
      <c r="J276" s="110"/>
      <c r="K276" s="155">
        <v>95732</v>
      </c>
      <c r="L276" s="155">
        <v>99439</v>
      </c>
      <c r="M276" s="155"/>
      <c r="N276" s="312">
        <v>0.30680297242855498</v>
      </c>
      <c r="O276" s="312">
        <v>-6.9390669469111099E-2</v>
      </c>
      <c r="P276" s="312">
        <v>1.0054975261132499</v>
      </c>
      <c r="Q276" s="312">
        <v>1.0006074965069001</v>
      </c>
      <c r="R276" s="312">
        <v>1.0057171189767899</v>
      </c>
      <c r="S276" s="312">
        <v>1.0004628185650599</v>
      </c>
      <c r="T276" s="313"/>
      <c r="U276" s="314">
        <v>98226</v>
      </c>
      <c r="V276" s="314">
        <v>98766</v>
      </c>
      <c r="W276" s="314">
        <v>98826</v>
      </c>
      <c r="X276" s="314">
        <v>99391</v>
      </c>
      <c r="Y276" s="314">
        <v>99437</v>
      </c>
      <c r="Z276" s="314">
        <v>99368</v>
      </c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</row>
    <row r="277" spans="1:36" ht="12.75" x14ac:dyDescent="0.2">
      <c r="A277" s="110" t="s">
        <v>583</v>
      </c>
      <c r="B277" s="110">
        <v>118</v>
      </c>
      <c r="C277" s="110">
        <v>0</v>
      </c>
      <c r="D277" s="110">
        <v>118</v>
      </c>
      <c r="E277" s="110">
        <v>0</v>
      </c>
      <c r="F277" s="110">
        <v>0</v>
      </c>
      <c r="G277" s="110">
        <v>106.92</v>
      </c>
      <c r="H277" s="110">
        <v>11</v>
      </c>
      <c r="I277" s="110">
        <v>0</v>
      </c>
      <c r="J277" s="110"/>
      <c r="K277" s="155">
        <v>17990</v>
      </c>
      <c r="L277" s="155">
        <v>17963</v>
      </c>
      <c r="M277" s="155"/>
      <c r="N277" s="312">
        <v>0</v>
      </c>
      <c r="O277" s="312">
        <v>-0.28932287319868699</v>
      </c>
      <c r="P277" s="312">
        <v>1.00255939464753</v>
      </c>
      <c r="Q277" s="312">
        <v>1.0006104667295601</v>
      </c>
      <c r="R277" s="312">
        <v>0.996006655574043</v>
      </c>
      <c r="S277" s="312">
        <v>1.0008352823254301</v>
      </c>
      <c r="T277" s="313"/>
      <c r="U277" s="314">
        <v>17973</v>
      </c>
      <c r="V277" s="314">
        <v>18019</v>
      </c>
      <c r="W277" s="314">
        <v>18030</v>
      </c>
      <c r="X277" s="314">
        <v>17958</v>
      </c>
      <c r="Y277" s="314">
        <v>17973</v>
      </c>
      <c r="Z277" s="314">
        <v>17921</v>
      </c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</row>
    <row r="278" spans="1:36" ht="12.75" x14ac:dyDescent="0.2">
      <c r="A278" s="110" t="s">
        <v>584</v>
      </c>
      <c r="B278" s="110">
        <v>2349</v>
      </c>
      <c r="C278" s="110">
        <v>1245</v>
      </c>
      <c r="D278" s="110">
        <v>1104</v>
      </c>
      <c r="E278" s="110">
        <v>1245.28001591565</v>
      </c>
      <c r="F278" s="110">
        <v>0</v>
      </c>
      <c r="G278" s="110">
        <v>142.56</v>
      </c>
      <c r="H278" s="110">
        <v>11</v>
      </c>
      <c r="I278" s="110">
        <v>950</v>
      </c>
      <c r="J278" s="110"/>
      <c r="K278" s="155">
        <v>10053</v>
      </c>
      <c r="L278" s="155">
        <v>9226</v>
      </c>
      <c r="M278" s="155"/>
      <c r="N278" s="312">
        <v>-0.52182175793292795</v>
      </c>
      <c r="O278" s="312">
        <v>-0.15105740181268901</v>
      </c>
      <c r="P278" s="312">
        <v>1.0030642434488599</v>
      </c>
      <c r="Q278" s="312">
        <v>0.98925524070367599</v>
      </c>
      <c r="R278" s="312">
        <v>0.99414332871898603</v>
      </c>
      <c r="S278" s="312">
        <v>0.99271636675235597</v>
      </c>
      <c r="T278" s="313"/>
      <c r="U278" s="314">
        <v>9464</v>
      </c>
      <c r="V278" s="314">
        <v>9493</v>
      </c>
      <c r="W278" s="314">
        <v>9391</v>
      </c>
      <c r="X278" s="314">
        <v>9336</v>
      </c>
      <c r="Y278" s="314">
        <v>9268</v>
      </c>
      <c r="Z278" s="314">
        <v>9254</v>
      </c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</row>
    <row r="279" spans="1:36" ht="12.75" x14ac:dyDescent="0.2">
      <c r="A279" s="110" t="s">
        <v>585</v>
      </c>
      <c r="B279" s="110">
        <v>118</v>
      </c>
      <c r="C279" s="110">
        <v>0</v>
      </c>
      <c r="D279" s="110">
        <v>118</v>
      </c>
      <c r="E279" s="110">
        <v>0</v>
      </c>
      <c r="F279" s="110">
        <v>0</v>
      </c>
      <c r="G279" s="110">
        <v>106.92</v>
      </c>
      <c r="H279" s="110">
        <v>11</v>
      </c>
      <c r="I279" s="110">
        <v>0</v>
      </c>
      <c r="J279" s="110"/>
      <c r="K279" s="155">
        <v>55073</v>
      </c>
      <c r="L279" s="155">
        <v>55807</v>
      </c>
      <c r="M279" s="155"/>
      <c r="N279" s="312">
        <v>-2.37051101161567E-2</v>
      </c>
      <c r="O279" s="312">
        <v>-5.9074147005119801E-2</v>
      </c>
      <c r="P279" s="312">
        <v>1.0040418492354499</v>
      </c>
      <c r="Q279" s="312">
        <v>0.99898469923941502</v>
      </c>
      <c r="R279" s="312">
        <v>0.99860922901362204</v>
      </c>
      <c r="S279" s="312">
        <v>0.99742884690926004</v>
      </c>
      <c r="T279" s="313"/>
      <c r="U279" s="314">
        <v>55915</v>
      </c>
      <c r="V279" s="314">
        <v>56141</v>
      </c>
      <c r="W279" s="314">
        <v>56084</v>
      </c>
      <c r="X279" s="314">
        <v>56006</v>
      </c>
      <c r="Y279" s="314">
        <v>55862</v>
      </c>
      <c r="Z279" s="314">
        <v>55829</v>
      </c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</row>
    <row r="280" spans="1:36" ht="14.25" customHeight="1" x14ac:dyDescent="0.2">
      <c r="A280" s="18" t="s">
        <v>586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155"/>
      <c r="L280" s="155"/>
      <c r="M280" s="155"/>
      <c r="N280" s="312"/>
      <c r="O280" s="312"/>
      <c r="P280" s="312"/>
      <c r="Q280" s="312"/>
      <c r="R280" s="312"/>
      <c r="S280" s="312"/>
      <c r="T280" s="313"/>
      <c r="U280" s="314"/>
      <c r="V280" s="314"/>
      <c r="W280" s="314"/>
      <c r="X280" s="314"/>
      <c r="Y280" s="314"/>
      <c r="Z280" s="314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</row>
    <row r="281" spans="1:36" ht="12.75" x14ac:dyDescent="0.2">
      <c r="A281" s="110" t="s">
        <v>587</v>
      </c>
      <c r="B281" s="110">
        <v>2285</v>
      </c>
      <c r="C281" s="110">
        <v>231</v>
      </c>
      <c r="D281" s="110">
        <v>2054</v>
      </c>
      <c r="E281" s="110">
        <v>231.12078346028301</v>
      </c>
      <c r="F281" s="110">
        <v>0</v>
      </c>
      <c r="G281" s="110">
        <v>142.56</v>
      </c>
      <c r="H281" s="110">
        <v>11</v>
      </c>
      <c r="I281" s="110">
        <v>1900</v>
      </c>
      <c r="J281" s="110"/>
      <c r="K281" s="155">
        <v>7352</v>
      </c>
      <c r="L281" s="155">
        <v>7120</v>
      </c>
      <c r="M281" s="155"/>
      <c r="N281" s="312">
        <v>0.151705352393572</v>
      </c>
      <c r="O281" s="312">
        <v>8.4352593842260598E-2</v>
      </c>
      <c r="P281" s="312">
        <v>1.0079207920792099</v>
      </c>
      <c r="Q281" s="312">
        <v>0.99564973337075502</v>
      </c>
      <c r="R281" s="312">
        <v>0.99224806201550397</v>
      </c>
      <c r="S281" s="312">
        <v>1.0103693181818201</v>
      </c>
      <c r="T281" s="313"/>
      <c r="U281" s="314">
        <v>7070</v>
      </c>
      <c r="V281" s="314">
        <v>7126</v>
      </c>
      <c r="W281" s="314">
        <v>7095</v>
      </c>
      <c r="X281" s="314">
        <v>7040</v>
      </c>
      <c r="Y281" s="314">
        <v>7113</v>
      </c>
      <c r="Z281" s="314">
        <v>7119</v>
      </c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</row>
    <row r="282" spans="1:36" ht="12.75" x14ac:dyDescent="0.2">
      <c r="A282" s="110" t="s">
        <v>588</v>
      </c>
      <c r="B282" s="110">
        <v>3699</v>
      </c>
      <c r="C282" s="110">
        <v>1645</v>
      </c>
      <c r="D282" s="110">
        <v>2054</v>
      </c>
      <c r="E282" s="110">
        <v>1645.0254175744401</v>
      </c>
      <c r="F282" s="110">
        <v>0</v>
      </c>
      <c r="G282" s="110">
        <v>142.56</v>
      </c>
      <c r="H282" s="110">
        <v>11</v>
      </c>
      <c r="I282" s="110">
        <v>1900</v>
      </c>
      <c r="J282" s="110"/>
      <c r="K282" s="155">
        <v>6885</v>
      </c>
      <c r="L282" s="155">
        <v>6181</v>
      </c>
      <c r="M282" s="155"/>
      <c r="N282" s="312">
        <v>-0.88624559668029101</v>
      </c>
      <c r="O282" s="312">
        <v>-0.70887707427098401</v>
      </c>
      <c r="P282" s="312">
        <v>1.01010572139303</v>
      </c>
      <c r="Q282" s="312">
        <v>0.98029859935354802</v>
      </c>
      <c r="R282" s="312">
        <v>0.99214947401475895</v>
      </c>
      <c r="S282" s="312">
        <v>0.98227567653109704</v>
      </c>
      <c r="T282" s="313"/>
      <c r="U282" s="314">
        <v>6432</v>
      </c>
      <c r="V282" s="314">
        <v>6497</v>
      </c>
      <c r="W282" s="314">
        <v>6369</v>
      </c>
      <c r="X282" s="314">
        <v>6319</v>
      </c>
      <c r="Y282" s="314">
        <v>6207</v>
      </c>
      <c r="Z282" s="314">
        <v>6163</v>
      </c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</row>
    <row r="283" spans="1:36" ht="12.75" x14ac:dyDescent="0.2">
      <c r="A283" s="110" t="s">
        <v>589</v>
      </c>
      <c r="B283" s="110">
        <v>1474</v>
      </c>
      <c r="C283" s="110">
        <v>335</v>
      </c>
      <c r="D283" s="110">
        <v>1139</v>
      </c>
      <c r="E283" s="110">
        <v>334.64702506217702</v>
      </c>
      <c r="F283" s="110">
        <v>0</v>
      </c>
      <c r="G283" s="110">
        <v>178.2</v>
      </c>
      <c r="H283" s="110">
        <v>11</v>
      </c>
      <c r="I283" s="110">
        <v>950</v>
      </c>
      <c r="J283" s="110"/>
      <c r="K283" s="155">
        <v>10454</v>
      </c>
      <c r="L283" s="155">
        <v>10070</v>
      </c>
      <c r="M283" s="155"/>
      <c r="N283" s="312">
        <v>-0.26208656527902902</v>
      </c>
      <c r="O283" s="312">
        <v>0.19910403185664499</v>
      </c>
      <c r="P283" s="312">
        <v>1.00275834893114</v>
      </c>
      <c r="Q283" s="312">
        <v>0.99548089203261603</v>
      </c>
      <c r="R283" s="312">
        <v>0.99565775189973305</v>
      </c>
      <c r="S283" s="312">
        <v>0.99563881455050096</v>
      </c>
      <c r="T283" s="313"/>
      <c r="U283" s="314">
        <v>10151</v>
      </c>
      <c r="V283" s="314">
        <v>10179</v>
      </c>
      <c r="W283" s="314">
        <v>10133</v>
      </c>
      <c r="X283" s="314">
        <v>10089</v>
      </c>
      <c r="Y283" s="314">
        <v>10045</v>
      </c>
      <c r="Z283" s="314">
        <v>10065</v>
      </c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</row>
    <row r="284" spans="1:36" ht="12.75" x14ac:dyDescent="0.2">
      <c r="A284" s="110" t="s">
        <v>590</v>
      </c>
      <c r="B284" s="110">
        <v>1139</v>
      </c>
      <c r="C284" s="110">
        <v>0</v>
      </c>
      <c r="D284" s="110">
        <v>1139</v>
      </c>
      <c r="E284" s="110">
        <v>0</v>
      </c>
      <c r="F284" s="110">
        <v>0</v>
      </c>
      <c r="G284" s="110">
        <v>178.2</v>
      </c>
      <c r="H284" s="110">
        <v>11</v>
      </c>
      <c r="I284" s="110">
        <v>950</v>
      </c>
      <c r="J284" s="110"/>
      <c r="K284" s="155">
        <v>14535</v>
      </c>
      <c r="L284" s="155">
        <v>15054</v>
      </c>
      <c r="M284" s="155"/>
      <c r="N284" s="312">
        <v>0.30510136036074897</v>
      </c>
      <c r="O284" s="312">
        <v>2.12950023291409</v>
      </c>
      <c r="P284" s="312">
        <v>1.0035702256652099</v>
      </c>
      <c r="Q284" s="312">
        <v>0.99798630688682999</v>
      </c>
      <c r="R284" s="312">
        <v>1.0055824589722899</v>
      </c>
      <c r="S284" s="312">
        <v>1.00508327202194</v>
      </c>
      <c r="T284" s="313"/>
      <c r="U284" s="314">
        <v>14845</v>
      </c>
      <c r="V284" s="314">
        <v>14898</v>
      </c>
      <c r="W284" s="314">
        <v>14868</v>
      </c>
      <c r="X284" s="314">
        <v>14951</v>
      </c>
      <c r="Y284" s="314">
        <v>15027</v>
      </c>
      <c r="Z284" s="314">
        <v>15347</v>
      </c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</row>
    <row r="285" spans="1:36" ht="12.75" x14ac:dyDescent="0.2">
      <c r="A285" s="110" t="s">
        <v>591</v>
      </c>
      <c r="B285" s="110">
        <v>3021</v>
      </c>
      <c r="C285" s="110">
        <v>967</v>
      </c>
      <c r="D285" s="110">
        <v>2054</v>
      </c>
      <c r="E285" s="110">
        <v>966.72629695885496</v>
      </c>
      <c r="F285" s="110">
        <v>0</v>
      </c>
      <c r="G285" s="110">
        <v>142.56</v>
      </c>
      <c r="H285" s="110">
        <v>11</v>
      </c>
      <c r="I285" s="110">
        <v>1900</v>
      </c>
      <c r="J285" s="110"/>
      <c r="K285" s="155">
        <v>5590</v>
      </c>
      <c r="L285" s="155">
        <v>5208</v>
      </c>
      <c r="M285" s="155"/>
      <c r="N285" s="312">
        <v>-0.91458007339330105</v>
      </c>
      <c r="O285" s="312">
        <v>0.23037051257439001</v>
      </c>
      <c r="P285" s="312">
        <v>1.01110288675056</v>
      </c>
      <c r="Q285" s="312">
        <v>0.97986822840410004</v>
      </c>
      <c r="R285" s="312">
        <v>0.98711243929772097</v>
      </c>
      <c r="S285" s="312">
        <v>0.98561967833491004</v>
      </c>
      <c r="T285" s="313"/>
      <c r="U285" s="314">
        <v>5404</v>
      </c>
      <c r="V285" s="314">
        <v>5464</v>
      </c>
      <c r="W285" s="314">
        <v>5354</v>
      </c>
      <c r="X285" s="314">
        <v>5285</v>
      </c>
      <c r="Y285" s="314">
        <v>5209</v>
      </c>
      <c r="Z285" s="314">
        <v>5221</v>
      </c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</row>
    <row r="286" spans="1:36" ht="12.75" x14ac:dyDescent="0.2">
      <c r="A286" s="110" t="s">
        <v>592</v>
      </c>
      <c r="B286" s="110">
        <v>1883</v>
      </c>
      <c r="C286" s="110">
        <v>744</v>
      </c>
      <c r="D286" s="110">
        <v>1139</v>
      </c>
      <c r="E286" s="110">
        <v>744.02954452195297</v>
      </c>
      <c r="F286" s="110">
        <v>0</v>
      </c>
      <c r="G286" s="110">
        <v>178.2</v>
      </c>
      <c r="H286" s="110">
        <v>11</v>
      </c>
      <c r="I286" s="110">
        <v>950</v>
      </c>
      <c r="J286" s="110"/>
      <c r="K286" s="155">
        <v>12185</v>
      </c>
      <c r="L286" s="155">
        <v>11488</v>
      </c>
      <c r="M286" s="155"/>
      <c r="N286" s="312">
        <v>-0.55125698794411504</v>
      </c>
      <c r="O286" s="312">
        <v>-2.60983036102653E-2</v>
      </c>
      <c r="P286" s="312">
        <v>1.00459496255956</v>
      </c>
      <c r="Q286" s="312">
        <v>0.98975097408097601</v>
      </c>
      <c r="R286" s="312">
        <v>0.99640564826700895</v>
      </c>
      <c r="S286" s="312">
        <v>0.98728849952761299</v>
      </c>
      <c r="T286" s="313"/>
      <c r="U286" s="314">
        <v>11752</v>
      </c>
      <c r="V286" s="314">
        <v>11806</v>
      </c>
      <c r="W286" s="314">
        <v>11685</v>
      </c>
      <c r="X286" s="314">
        <v>11643</v>
      </c>
      <c r="Y286" s="314">
        <v>11495</v>
      </c>
      <c r="Z286" s="314">
        <v>11492</v>
      </c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</row>
    <row r="287" spans="1:36" ht="12.75" x14ac:dyDescent="0.2">
      <c r="A287" s="110" t="s">
        <v>593</v>
      </c>
      <c r="B287" s="110">
        <v>1519</v>
      </c>
      <c r="C287" s="110">
        <v>344</v>
      </c>
      <c r="D287" s="110">
        <v>1175</v>
      </c>
      <c r="E287" s="110">
        <v>0</v>
      </c>
      <c r="F287" s="110">
        <v>344.1878164163</v>
      </c>
      <c r="G287" s="110">
        <v>213.84</v>
      </c>
      <c r="H287" s="110">
        <v>11</v>
      </c>
      <c r="I287" s="110">
        <v>950</v>
      </c>
      <c r="J287" s="110"/>
      <c r="K287" s="155">
        <v>10274</v>
      </c>
      <c r="L287" s="155">
        <v>12049</v>
      </c>
      <c r="M287" s="155"/>
      <c r="N287" s="312">
        <v>2.1841940011942498</v>
      </c>
      <c r="O287" s="312">
        <v>1.7778148735497898</v>
      </c>
      <c r="P287" s="312">
        <v>1.0176540176540201</v>
      </c>
      <c r="Q287" s="312">
        <v>1.02566395421622</v>
      </c>
      <c r="R287" s="312">
        <v>1.01360069747167</v>
      </c>
      <c r="S287" s="312">
        <v>1.03053500774127</v>
      </c>
      <c r="T287" s="313"/>
      <c r="U287" s="314">
        <v>10989</v>
      </c>
      <c r="V287" s="314">
        <v>11183</v>
      </c>
      <c r="W287" s="314">
        <v>11470</v>
      </c>
      <c r="X287" s="314">
        <v>11626</v>
      </c>
      <c r="Y287" s="314">
        <v>11981</v>
      </c>
      <c r="Z287" s="314">
        <v>12194</v>
      </c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</row>
    <row r="288" spans="1:36" ht="12.75" x14ac:dyDescent="0.2">
      <c r="A288" s="110" t="s">
        <v>594</v>
      </c>
      <c r="B288" s="110">
        <v>154</v>
      </c>
      <c r="C288" s="110">
        <v>0</v>
      </c>
      <c r="D288" s="110">
        <v>154</v>
      </c>
      <c r="E288" s="110">
        <v>0</v>
      </c>
      <c r="F288" s="110">
        <v>0</v>
      </c>
      <c r="G288" s="110">
        <v>142.56</v>
      </c>
      <c r="H288" s="110">
        <v>11</v>
      </c>
      <c r="I288" s="110">
        <v>0</v>
      </c>
      <c r="J288" s="110"/>
      <c r="K288" s="155">
        <v>59416</v>
      </c>
      <c r="L288" s="155">
        <v>63985</v>
      </c>
      <c r="M288" s="155"/>
      <c r="N288" s="312">
        <v>0.94146658430112107</v>
      </c>
      <c r="O288" s="312">
        <v>0.509478487817838</v>
      </c>
      <c r="P288" s="312">
        <v>1.0150244187367199</v>
      </c>
      <c r="Q288" s="312">
        <v>1.0082002589555501</v>
      </c>
      <c r="R288" s="312">
        <v>1.01065449010654</v>
      </c>
      <c r="S288" s="312">
        <v>1.0038121234939801</v>
      </c>
      <c r="T288" s="313"/>
      <c r="U288" s="314">
        <v>61633</v>
      </c>
      <c r="V288" s="314">
        <v>62559</v>
      </c>
      <c r="W288" s="314">
        <v>63072</v>
      </c>
      <c r="X288" s="314">
        <v>63744</v>
      </c>
      <c r="Y288" s="314">
        <v>63987</v>
      </c>
      <c r="Z288" s="314">
        <v>64313</v>
      </c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</row>
    <row r="289" spans="1:36" ht="14.25" customHeight="1" x14ac:dyDescent="0.2">
      <c r="A289" s="18" t="s">
        <v>595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155"/>
      <c r="L289" s="155"/>
      <c r="M289" s="155"/>
      <c r="N289" s="312"/>
      <c r="O289" s="312"/>
      <c r="P289" s="312"/>
      <c r="Q289" s="312"/>
      <c r="R289" s="312"/>
      <c r="S289" s="312"/>
      <c r="T289" s="313"/>
      <c r="U289" s="314"/>
      <c r="V289" s="314"/>
      <c r="W289" s="314"/>
      <c r="X289" s="314"/>
      <c r="Y289" s="314"/>
      <c r="Z289" s="314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</row>
    <row r="290" spans="1:36" ht="12.75" x14ac:dyDescent="0.2">
      <c r="A290" s="110" t="s">
        <v>596</v>
      </c>
      <c r="B290" s="110">
        <v>2288</v>
      </c>
      <c r="C290" s="110">
        <v>193</v>
      </c>
      <c r="D290" s="110">
        <v>2095</v>
      </c>
      <c r="E290" s="110">
        <v>193.49593495935</v>
      </c>
      <c r="F290" s="110">
        <v>0</v>
      </c>
      <c r="G290" s="110">
        <v>142.56</v>
      </c>
      <c r="H290" s="110">
        <v>52</v>
      </c>
      <c r="I290" s="110">
        <v>1900</v>
      </c>
      <c r="J290" s="110"/>
      <c r="K290" s="155">
        <v>2460</v>
      </c>
      <c r="L290" s="155">
        <v>2387</v>
      </c>
      <c r="M290" s="155"/>
      <c r="N290" s="312">
        <v>-0.73099047383132798</v>
      </c>
      <c r="O290" s="312">
        <v>0.37751677852348997</v>
      </c>
      <c r="P290" s="312">
        <v>0.99918533604888005</v>
      </c>
      <c r="Q290" s="312">
        <v>1.00896860986547</v>
      </c>
      <c r="R290" s="312">
        <v>0.97575757575757605</v>
      </c>
      <c r="S290" s="312">
        <v>0.98716356107660497</v>
      </c>
      <c r="T290" s="313"/>
      <c r="U290" s="314">
        <v>2455</v>
      </c>
      <c r="V290" s="314">
        <v>2453</v>
      </c>
      <c r="W290" s="314">
        <v>2475</v>
      </c>
      <c r="X290" s="314">
        <v>2415</v>
      </c>
      <c r="Y290" s="314">
        <v>2384</v>
      </c>
      <c r="Z290" s="314">
        <v>2393</v>
      </c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</row>
    <row r="291" spans="1:36" ht="12.75" x14ac:dyDescent="0.2">
      <c r="A291" s="110" t="s">
        <v>597</v>
      </c>
      <c r="B291" s="110">
        <v>4371</v>
      </c>
      <c r="C291" s="110">
        <v>2241</v>
      </c>
      <c r="D291" s="110">
        <v>2130</v>
      </c>
      <c r="E291" s="110">
        <v>2240.7227241139699</v>
      </c>
      <c r="F291" s="110">
        <v>0</v>
      </c>
      <c r="G291" s="110">
        <v>178.2</v>
      </c>
      <c r="H291" s="110">
        <v>52</v>
      </c>
      <c r="I291" s="110">
        <v>1900</v>
      </c>
      <c r="J291" s="110"/>
      <c r="K291" s="155">
        <v>2878</v>
      </c>
      <c r="L291" s="155">
        <v>2498</v>
      </c>
      <c r="M291" s="155"/>
      <c r="N291" s="312">
        <v>-2.0735171106357102</v>
      </c>
      <c r="O291" s="312">
        <v>-2.2355289421157698</v>
      </c>
      <c r="P291" s="312">
        <v>0.97466960352422904</v>
      </c>
      <c r="Q291" s="312">
        <v>0.97325800376647797</v>
      </c>
      <c r="R291" s="312">
        <v>0.98645510835913297</v>
      </c>
      <c r="S291" s="312">
        <v>0.98273832875637501</v>
      </c>
      <c r="T291" s="313"/>
      <c r="U291" s="314">
        <v>2724</v>
      </c>
      <c r="V291" s="314">
        <v>2655</v>
      </c>
      <c r="W291" s="314">
        <v>2584</v>
      </c>
      <c r="X291" s="314">
        <v>2549</v>
      </c>
      <c r="Y291" s="314">
        <v>2505</v>
      </c>
      <c r="Z291" s="314">
        <v>2449</v>
      </c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</row>
    <row r="292" spans="1:36" ht="12.75" x14ac:dyDescent="0.2">
      <c r="A292" s="110" t="s">
        <v>598</v>
      </c>
      <c r="B292" s="110">
        <v>1180</v>
      </c>
      <c r="C292" s="110">
        <v>0</v>
      </c>
      <c r="D292" s="110">
        <v>1180</v>
      </c>
      <c r="E292" s="110">
        <v>0</v>
      </c>
      <c r="F292" s="110">
        <v>0</v>
      </c>
      <c r="G292" s="110">
        <v>178.2</v>
      </c>
      <c r="H292" s="110">
        <v>52</v>
      </c>
      <c r="I292" s="110">
        <v>950</v>
      </c>
      <c r="J292" s="110"/>
      <c r="K292" s="155">
        <v>12376</v>
      </c>
      <c r="L292" s="155">
        <v>12324</v>
      </c>
      <c r="M292" s="155"/>
      <c r="N292" s="312">
        <v>0.23049382374462601</v>
      </c>
      <c r="O292" s="312">
        <v>-0.39750141964792701</v>
      </c>
      <c r="P292" s="312">
        <v>1.0054855084329499</v>
      </c>
      <c r="Q292" s="312">
        <v>0.99641722986727499</v>
      </c>
      <c r="R292" s="312">
        <v>1.00187954564027</v>
      </c>
      <c r="S292" s="312">
        <v>1.00546492659054</v>
      </c>
      <c r="T292" s="313"/>
      <c r="U292" s="314">
        <v>12214</v>
      </c>
      <c r="V292" s="314">
        <v>12281</v>
      </c>
      <c r="W292" s="314">
        <v>12237</v>
      </c>
      <c r="X292" s="314">
        <v>12260</v>
      </c>
      <c r="Y292" s="314">
        <v>12327</v>
      </c>
      <c r="Z292" s="314">
        <v>12278</v>
      </c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</row>
    <row r="293" spans="1:36" ht="12.75" x14ac:dyDescent="0.2">
      <c r="A293" s="110" t="s">
        <v>599</v>
      </c>
      <c r="B293" s="110">
        <v>3293</v>
      </c>
      <c r="C293" s="110">
        <v>1127</v>
      </c>
      <c r="D293" s="110">
        <v>2166</v>
      </c>
      <c r="E293" s="110">
        <v>1127.1838729383001</v>
      </c>
      <c r="F293" s="110">
        <v>0</v>
      </c>
      <c r="G293" s="110">
        <v>213.84</v>
      </c>
      <c r="H293" s="110">
        <v>52</v>
      </c>
      <c r="I293" s="110">
        <v>1900</v>
      </c>
      <c r="J293" s="110"/>
      <c r="K293" s="155">
        <v>3274</v>
      </c>
      <c r="L293" s="155">
        <v>3024</v>
      </c>
      <c r="M293" s="155"/>
      <c r="N293" s="312">
        <v>-0.61020625191225997</v>
      </c>
      <c r="O293" s="312">
        <v>0.42961004626569699</v>
      </c>
      <c r="P293" s="312">
        <v>1.0067720090293499</v>
      </c>
      <c r="Q293" s="312">
        <v>0.99583600256245997</v>
      </c>
      <c r="R293" s="312">
        <v>0.99002894821485998</v>
      </c>
      <c r="S293" s="312">
        <v>0.983105912930474</v>
      </c>
      <c r="T293" s="313"/>
      <c r="U293" s="314">
        <v>3101</v>
      </c>
      <c r="V293" s="314">
        <v>3122</v>
      </c>
      <c r="W293" s="314">
        <v>3109</v>
      </c>
      <c r="X293" s="314">
        <v>3078</v>
      </c>
      <c r="Y293" s="314">
        <v>3026</v>
      </c>
      <c r="Z293" s="314">
        <v>3039</v>
      </c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</row>
    <row r="294" spans="1:36" ht="12.75" x14ac:dyDescent="0.2">
      <c r="A294" s="110" t="s">
        <v>600</v>
      </c>
      <c r="B294" s="110">
        <v>2059</v>
      </c>
      <c r="C294" s="110">
        <v>0</v>
      </c>
      <c r="D294" s="110">
        <v>2059</v>
      </c>
      <c r="E294" s="110">
        <v>0</v>
      </c>
      <c r="F294" s="110">
        <v>0</v>
      </c>
      <c r="G294" s="110">
        <v>106.92</v>
      </c>
      <c r="H294" s="110">
        <v>52</v>
      </c>
      <c r="I294" s="110">
        <v>1900</v>
      </c>
      <c r="J294" s="110"/>
      <c r="K294" s="155">
        <v>7098</v>
      </c>
      <c r="L294" s="155">
        <v>7108</v>
      </c>
      <c r="M294" s="155"/>
      <c r="N294" s="312">
        <v>-4.5728770068231804E-2</v>
      </c>
      <c r="O294" s="312">
        <v>7.0432455275390909E-2</v>
      </c>
      <c r="P294" s="312">
        <v>1.00168728908886</v>
      </c>
      <c r="Q294" s="312">
        <v>0.99522740033688895</v>
      </c>
      <c r="R294" s="312">
        <v>1.0084626234132601</v>
      </c>
      <c r="S294" s="312">
        <v>0.99286713286713302</v>
      </c>
      <c r="T294" s="313"/>
      <c r="U294" s="314">
        <v>7112</v>
      </c>
      <c r="V294" s="314">
        <v>7124</v>
      </c>
      <c r="W294" s="314">
        <v>7090</v>
      </c>
      <c r="X294" s="314">
        <v>7150</v>
      </c>
      <c r="Y294" s="314">
        <v>7099</v>
      </c>
      <c r="Z294" s="314">
        <v>7104</v>
      </c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</row>
    <row r="295" spans="1:36" ht="12.75" x14ac:dyDescent="0.2">
      <c r="A295" s="110" t="s">
        <v>601</v>
      </c>
      <c r="B295" s="110">
        <v>3434</v>
      </c>
      <c r="C295" s="110">
        <v>1268</v>
      </c>
      <c r="D295" s="110">
        <v>2166</v>
      </c>
      <c r="E295" s="110">
        <v>1268.2156133829001</v>
      </c>
      <c r="F295" s="110">
        <v>0</v>
      </c>
      <c r="G295" s="110">
        <v>213.84</v>
      </c>
      <c r="H295" s="110">
        <v>52</v>
      </c>
      <c r="I295" s="110">
        <v>1900</v>
      </c>
      <c r="J295" s="110"/>
      <c r="K295" s="155">
        <v>4304</v>
      </c>
      <c r="L295" s="155">
        <v>3945</v>
      </c>
      <c r="M295" s="155"/>
      <c r="N295" s="312">
        <v>-1.0669672850765999</v>
      </c>
      <c r="O295" s="312">
        <v>0.43081601621895599</v>
      </c>
      <c r="P295" s="312">
        <v>0.99441612041757699</v>
      </c>
      <c r="Q295" s="312">
        <v>1.000244140625</v>
      </c>
      <c r="R295" s="312">
        <v>0.975103734439834</v>
      </c>
      <c r="S295" s="312">
        <v>0.98773466833541901</v>
      </c>
      <c r="T295" s="313"/>
      <c r="U295" s="314">
        <v>4119</v>
      </c>
      <c r="V295" s="314">
        <v>4096</v>
      </c>
      <c r="W295" s="314">
        <v>4097</v>
      </c>
      <c r="X295" s="314">
        <v>3995</v>
      </c>
      <c r="Y295" s="314">
        <v>3946</v>
      </c>
      <c r="Z295" s="314">
        <v>3963</v>
      </c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</row>
    <row r="296" spans="1:36" ht="12.75" x14ac:dyDescent="0.2">
      <c r="A296" s="110" t="s">
        <v>602</v>
      </c>
      <c r="B296" s="110">
        <v>2095</v>
      </c>
      <c r="C296" s="110">
        <v>0</v>
      </c>
      <c r="D296" s="110">
        <v>2095</v>
      </c>
      <c r="E296" s="110">
        <v>0</v>
      </c>
      <c r="F296" s="110">
        <v>0</v>
      </c>
      <c r="G296" s="110">
        <v>142.56</v>
      </c>
      <c r="H296" s="110">
        <v>52</v>
      </c>
      <c r="I296" s="110">
        <v>1900</v>
      </c>
      <c r="J296" s="110"/>
      <c r="K296" s="155">
        <v>6831</v>
      </c>
      <c r="L296" s="155">
        <v>6748</v>
      </c>
      <c r="M296" s="155"/>
      <c r="N296" s="312">
        <v>-0.14373413229939999</v>
      </c>
      <c r="O296" s="312">
        <v>0.192336144400059</v>
      </c>
      <c r="P296" s="312">
        <v>1.00102971462195</v>
      </c>
      <c r="Q296" s="312">
        <v>0.99617927994122002</v>
      </c>
      <c r="R296" s="312">
        <v>0.99631214043369198</v>
      </c>
      <c r="S296" s="312">
        <v>1.0007403020432299</v>
      </c>
      <c r="T296" s="313"/>
      <c r="U296" s="314">
        <v>6798</v>
      </c>
      <c r="V296" s="314">
        <v>6805</v>
      </c>
      <c r="W296" s="314">
        <v>6779</v>
      </c>
      <c r="X296" s="314">
        <v>6754</v>
      </c>
      <c r="Y296" s="314">
        <v>6759</v>
      </c>
      <c r="Z296" s="314">
        <v>6772</v>
      </c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</row>
    <row r="297" spans="1:36" ht="12.75" x14ac:dyDescent="0.2">
      <c r="A297" s="110" t="s">
        <v>603</v>
      </c>
      <c r="B297" s="110">
        <v>195</v>
      </c>
      <c r="C297" s="110">
        <v>0</v>
      </c>
      <c r="D297" s="110">
        <v>195</v>
      </c>
      <c r="E297" s="110">
        <v>0</v>
      </c>
      <c r="F297" s="110">
        <v>0</v>
      </c>
      <c r="G297" s="110">
        <v>142.56</v>
      </c>
      <c r="H297" s="110">
        <v>52</v>
      </c>
      <c r="I297" s="110">
        <v>0</v>
      </c>
      <c r="J297" s="110"/>
      <c r="K297" s="155">
        <v>71641</v>
      </c>
      <c r="L297" s="155">
        <v>72840</v>
      </c>
      <c r="M297" s="155"/>
      <c r="N297" s="312">
        <v>0.24064405111185999</v>
      </c>
      <c r="O297" s="312">
        <v>0.65068775224446096</v>
      </c>
      <c r="P297" s="312">
        <v>1.0069439631872901</v>
      </c>
      <c r="Q297" s="312">
        <v>0.99746730901582903</v>
      </c>
      <c r="R297" s="312">
        <v>1.00133855877239</v>
      </c>
      <c r="S297" s="312">
        <v>1.0039000592588501</v>
      </c>
      <c r="T297" s="313"/>
      <c r="U297" s="314">
        <v>72149</v>
      </c>
      <c r="V297" s="314">
        <v>72650</v>
      </c>
      <c r="W297" s="314">
        <v>72466</v>
      </c>
      <c r="X297" s="314">
        <v>72563</v>
      </c>
      <c r="Y297" s="314">
        <v>72846</v>
      </c>
      <c r="Z297" s="314">
        <v>73320</v>
      </c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</row>
    <row r="298" spans="1:36" ht="12.75" x14ac:dyDescent="0.2">
      <c r="A298" s="110" t="s">
        <v>604</v>
      </c>
      <c r="B298" s="110">
        <v>3950</v>
      </c>
      <c r="C298" s="110">
        <v>1749</v>
      </c>
      <c r="D298" s="110">
        <v>2201</v>
      </c>
      <c r="E298" s="110">
        <v>1749.12280701754</v>
      </c>
      <c r="F298" s="110">
        <v>0</v>
      </c>
      <c r="G298" s="110">
        <v>249.48</v>
      </c>
      <c r="H298" s="110">
        <v>52</v>
      </c>
      <c r="I298" s="110">
        <v>1900</v>
      </c>
      <c r="J298" s="110"/>
      <c r="K298" s="155">
        <v>2736</v>
      </c>
      <c r="L298" s="155">
        <v>2442</v>
      </c>
      <c r="M298" s="155"/>
      <c r="N298" s="312">
        <v>-0.968322843653868</v>
      </c>
      <c r="O298" s="312">
        <v>0.57283142389525399</v>
      </c>
      <c r="P298" s="312">
        <v>0.99409681227863</v>
      </c>
      <c r="Q298" s="312">
        <v>1.0027711797308001</v>
      </c>
      <c r="R298" s="312">
        <v>0.98499802605606002</v>
      </c>
      <c r="S298" s="312">
        <v>0.97955911823647301</v>
      </c>
      <c r="T298" s="313"/>
      <c r="U298" s="314">
        <v>2541</v>
      </c>
      <c r="V298" s="314">
        <v>2526</v>
      </c>
      <c r="W298" s="314">
        <v>2533</v>
      </c>
      <c r="X298" s="314">
        <v>2495</v>
      </c>
      <c r="Y298" s="314">
        <v>2444</v>
      </c>
      <c r="Z298" s="314">
        <v>2458</v>
      </c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</row>
    <row r="299" spans="1:36" ht="12.75" x14ac:dyDescent="0.2">
      <c r="A299" s="110" t="s">
        <v>605</v>
      </c>
      <c r="B299" s="110">
        <v>2798</v>
      </c>
      <c r="C299" s="110">
        <v>561</v>
      </c>
      <c r="D299" s="110">
        <v>2237</v>
      </c>
      <c r="E299" s="110">
        <v>560.78431372549005</v>
      </c>
      <c r="F299" s="110">
        <v>0</v>
      </c>
      <c r="G299" s="110">
        <v>285.12</v>
      </c>
      <c r="H299" s="110">
        <v>52</v>
      </c>
      <c r="I299" s="110">
        <v>1900</v>
      </c>
      <c r="J299" s="110"/>
      <c r="K299" s="155">
        <v>6120</v>
      </c>
      <c r="L299" s="155">
        <v>5826</v>
      </c>
      <c r="M299" s="155"/>
      <c r="N299" s="312">
        <v>-0.31472341965046396</v>
      </c>
      <c r="O299" s="312">
        <v>-0.46296296296296302</v>
      </c>
      <c r="P299" s="312">
        <v>0.99610565526583095</v>
      </c>
      <c r="Q299" s="312">
        <v>1.0020397756246799</v>
      </c>
      <c r="R299" s="312">
        <v>0.99457167090754905</v>
      </c>
      <c r="S299" s="312">
        <v>0.99471260446870202</v>
      </c>
      <c r="T299" s="313"/>
      <c r="U299" s="314">
        <v>5906</v>
      </c>
      <c r="V299" s="314">
        <v>5883</v>
      </c>
      <c r="W299" s="314">
        <v>5895</v>
      </c>
      <c r="X299" s="314">
        <v>5863</v>
      </c>
      <c r="Y299" s="314">
        <v>5832</v>
      </c>
      <c r="Z299" s="314">
        <v>5805</v>
      </c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</row>
    <row r="300" spans="1:36" ht="12.75" x14ac:dyDescent="0.2">
      <c r="A300" s="110" t="s">
        <v>606</v>
      </c>
      <c r="B300" s="110">
        <v>159</v>
      </c>
      <c r="C300" s="110">
        <v>0</v>
      </c>
      <c r="D300" s="110">
        <v>159</v>
      </c>
      <c r="E300" s="110">
        <v>0</v>
      </c>
      <c r="F300" s="110">
        <v>0</v>
      </c>
      <c r="G300" s="110">
        <v>106.92</v>
      </c>
      <c r="H300" s="110">
        <v>52</v>
      </c>
      <c r="I300" s="110">
        <v>0</v>
      </c>
      <c r="J300" s="110"/>
      <c r="K300" s="155">
        <v>115473</v>
      </c>
      <c r="L300" s="155">
        <v>130224</v>
      </c>
      <c r="M300" s="155"/>
      <c r="N300" s="312">
        <v>1.5290958840453501</v>
      </c>
      <c r="O300" s="312">
        <v>0.62649714391007894</v>
      </c>
      <c r="P300" s="312">
        <v>1.0190084599884199</v>
      </c>
      <c r="Q300" s="312">
        <v>1.01593985925529</v>
      </c>
      <c r="R300" s="312">
        <v>1.01504357830699</v>
      </c>
      <c r="S300" s="312">
        <v>1.0111872801944</v>
      </c>
      <c r="T300" s="313"/>
      <c r="U300" s="314">
        <v>122577</v>
      </c>
      <c r="V300" s="314">
        <v>124907</v>
      </c>
      <c r="W300" s="314">
        <v>126898</v>
      </c>
      <c r="X300" s="314">
        <v>128807</v>
      </c>
      <c r="Y300" s="314">
        <v>130248</v>
      </c>
      <c r="Z300" s="314">
        <v>131064</v>
      </c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</row>
    <row r="301" spans="1:36" ht="12.75" x14ac:dyDescent="0.2">
      <c r="A301" s="110" t="s">
        <v>607</v>
      </c>
      <c r="B301" s="110">
        <v>3437</v>
      </c>
      <c r="C301" s="110">
        <v>1271</v>
      </c>
      <c r="D301" s="110">
        <v>2166</v>
      </c>
      <c r="E301" s="110">
        <v>1270.6377014716199</v>
      </c>
      <c r="F301" s="110">
        <v>0</v>
      </c>
      <c r="G301" s="110">
        <v>213.84</v>
      </c>
      <c r="H301" s="110">
        <v>52</v>
      </c>
      <c r="I301" s="110">
        <v>1900</v>
      </c>
      <c r="J301" s="110"/>
      <c r="K301" s="155">
        <v>7135</v>
      </c>
      <c r="L301" s="155">
        <v>6539</v>
      </c>
      <c r="M301" s="155"/>
      <c r="N301" s="312">
        <v>-0.71242959552649798</v>
      </c>
      <c r="O301" s="312">
        <v>-0.93143991449076202</v>
      </c>
      <c r="P301" s="312">
        <v>1.00890339813029</v>
      </c>
      <c r="Q301" s="312">
        <v>0.99396970142667995</v>
      </c>
      <c r="R301" s="312">
        <v>0.98697839597514103</v>
      </c>
      <c r="S301" s="312">
        <v>0.98185907046476795</v>
      </c>
      <c r="T301" s="313"/>
      <c r="U301" s="314">
        <v>6739</v>
      </c>
      <c r="V301" s="314">
        <v>6799</v>
      </c>
      <c r="W301" s="314">
        <v>6758</v>
      </c>
      <c r="X301" s="314">
        <v>6670</v>
      </c>
      <c r="Y301" s="314">
        <v>6549</v>
      </c>
      <c r="Z301" s="314">
        <v>6488</v>
      </c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</row>
    <row r="302" spans="1:36" ht="12.75" x14ac:dyDescent="0.2">
      <c r="A302" s="110" t="s">
        <v>608</v>
      </c>
      <c r="B302" s="110">
        <v>2130</v>
      </c>
      <c r="C302" s="110">
        <v>0</v>
      </c>
      <c r="D302" s="110">
        <v>2130</v>
      </c>
      <c r="E302" s="110">
        <v>0</v>
      </c>
      <c r="F302" s="110">
        <v>0</v>
      </c>
      <c r="G302" s="110">
        <v>178.2</v>
      </c>
      <c r="H302" s="110">
        <v>52</v>
      </c>
      <c r="I302" s="110">
        <v>1900</v>
      </c>
      <c r="J302" s="110"/>
      <c r="K302" s="155">
        <v>5507</v>
      </c>
      <c r="L302" s="155">
        <v>5485</v>
      </c>
      <c r="M302" s="155"/>
      <c r="N302" s="312">
        <v>0.32203572698934502</v>
      </c>
      <c r="O302" s="312">
        <v>1.18656443957649</v>
      </c>
      <c r="P302" s="312">
        <v>0.99778106508875697</v>
      </c>
      <c r="Q302" s="312">
        <v>1.00852483320978</v>
      </c>
      <c r="R302" s="312">
        <v>0.99522234472620397</v>
      </c>
      <c r="S302" s="312">
        <v>1.0114475627769599</v>
      </c>
      <c r="T302" s="313"/>
      <c r="U302" s="314">
        <v>5408</v>
      </c>
      <c r="V302" s="314">
        <v>5396</v>
      </c>
      <c r="W302" s="314">
        <v>5442</v>
      </c>
      <c r="X302" s="314">
        <v>5416</v>
      </c>
      <c r="Y302" s="314">
        <v>5478</v>
      </c>
      <c r="Z302" s="314">
        <v>5543</v>
      </c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</row>
    <row r="303" spans="1:36" ht="12.75" x14ac:dyDescent="0.2">
      <c r="A303" s="110" t="s">
        <v>609</v>
      </c>
      <c r="B303" s="110">
        <v>195</v>
      </c>
      <c r="C303" s="110">
        <v>0</v>
      </c>
      <c r="D303" s="110">
        <v>195</v>
      </c>
      <c r="E303" s="110">
        <v>0</v>
      </c>
      <c r="F303" s="110">
        <v>0</v>
      </c>
      <c r="G303" s="110">
        <v>142.56</v>
      </c>
      <c r="H303" s="110">
        <v>52</v>
      </c>
      <c r="I303" s="110">
        <v>0</v>
      </c>
      <c r="J303" s="110"/>
      <c r="K303" s="155">
        <v>8414</v>
      </c>
      <c r="L303" s="155">
        <v>8997</v>
      </c>
      <c r="M303" s="155"/>
      <c r="N303" s="312">
        <v>0.83855843429918608</v>
      </c>
      <c r="O303" s="312">
        <v>0.66815144766147005</v>
      </c>
      <c r="P303" s="312">
        <v>1.0077144502015001</v>
      </c>
      <c r="Q303" s="312">
        <v>1.0025137111517399</v>
      </c>
      <c r="R303" s="312">
        <v>1.00512878960565</v>
      </c>
      <c r="S303" s="312">
        <v>1.01825603809956</v>
      </c>
      <c r="T303" s="313"/>
      <c r="U303" s="314">
        <v>8685</v>
      </c>
      <c r="V303" s="314">
        <v>8752</v>
      </c>
      <c r="W303" s="314">
        <v>8774</v>
      </c>
      <c r="X303" s="314">
        <v>8819</v>
      </c>
      <c r="Y303" s="314">
        <v>8980</v>
      </c>
      <c r="Z303" s="314">
        <v>9040</v>
      </c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</row>
    <row r="304" spans="1:36" ht="12.75" x14ac:dyDescent="0.2">
      <c r="A304" s="110" t="s">
        <v>610</v>
      </c>
      <c r="B304" s="110">
        <v>3270</v>
      </c>
      <c r="C304" s="110">
        <v>1140</v>
      </c>
      <c r="D304" s="110">
        <v>2130</v>
      </c>
      <c r="E304" s="110">
        <v>1139.98025666338</v>
      </c>
      <c r="F304" s="110">
        <v>0</v>
      </c>
      <c r="G304" s="110">
        <v>178.2</v>
      </c>
      <c r="H304" s="110">
        <v>52</v>
      </c>
      <c r="I304" s="110">
        <v>1900</v>
      </c>
      <c r="J304" s="110"/>
      <c r="K304" s="155">
        <v>3039</v>
      </c>
      <c r="L304" s="155">
        <v>2805</v>
      </c>
      <c r="M304" s="155"/>
      <c r="N304" s="312">
        <v>-0.26636123955066104</v>
      </c>
      <c r="O304" s="312">
        <v>0.71505184125849097</v>
      </c>
      <c r="P304" s="312">
        <v>1.00070746374248</v>
      </c>
      <c r="Q304" s="312">
        <v>0.99575821845175005</v>
      </c>
      <c r="R304" s="312">
        <v>0.98935037273695403</v>
      </c>
      <c r="S304" s="312">
        <v>1.0035880875493399</v>
      </c>
      <c r="T304" s="313"/>
      <c r="U304" s="314">
        <v>2827</v>
      </c>
      <c r="V304" s="314">
        <v>2829</v>
      </c>
      <c r="W304" s="314">
        <v>2817</v>
      </c>
      <c r="X304" s="314">
        <v>2787</v>
      </c>
      <c r="Y304" s="314">
        <v>2797</v>
      </c>
      <c r="Z304" s="314">
        <v>2817</v>
      </c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</row>
    <row r="305" spans="1:36" ht="14.25" customHeight="1" x14ac:dyDescent="0.2">
      <c r="A305" s="18" t="s">
        <v>611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155"/>
      <c r="L305" s="155"/>
      <c r="M305" s="155"/>
      <c r="N305" s="312"/>
      <c r="O305" s="312"/>
      <c r="P305" s="312"/>
      <c r="Q305" s="312"/>
      <c r="R305" s="312"/>
      <c r="S305" s="312"/>
      <c r="T305" s="313"/>
      <c r="U305" s="314"/>
      <c r="V305" s="314"/>
      <c r="W305" s="314"/>
      <c r="X305" s="314"/>
      <c r="Y305" s="314"/>
      <c r="Z305" s="314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</row>
    <row r="306" spans="1:36" ht="12.75" x14ac:dyDescent="0.2">
      <c r="A306" s="110" t="s">
        <v>612</v>
      </c>
      <c r="B306" s="110">
        <v>4604</v>
      </c>
      <c r="C306" s="110">
        <v>2403</v>
      </c>
      <c r="D306" s="110">
        <v>2201</v>
      </c>
      <c r="E306" s="110">
        <v>2402.9104713698198</v>
      </c>
      <c r="F306" s="110">
        <v>0</v>
      </c>
      <c r="G306" s="110">
        <v>249.48</v>
      </c>
      <c r="H306" s="110">
        <v>52</v>
      </c>
      <c r="I306" s="110">
        <v>1900</v>
      </c>
      <c r="J306" s="110"/>
      <c r="K306" s="155">
        <v>3161</v>
      </c>
      <c r="L306" s="155">
        <v>2718</v>
      </c>
      <c r="M306" s="155"/>
      <c r="N306" s="312">
        <v>-1.53407457890127</v>
      </c>
      <c r="O306" s="312">
        <v>-0.184365781710914</v>
      </c>
      <c r="P306" s="312">
        <v>0.97989601386481795</v>
      </c>
      <c r="Q306" s="312">
        <v>0.99186416696144297</v>
      </c>
      <c r="R306" s="312">
        <v>0.99821683309557796</v>
      </c>
      <c r="S306" s="312">
        <v>0.96891747052518795</v>
      </c>
      <c r="T306" s="313"/>
      <c r="U306" s="314">
        <v>2885</v>
      </c>
      <c r="V306" s="314">
        <v>2827</v>
      </c>
      <c r="W306" s="314">
        <v>2804</v>
      </c>
      <c r="X306" s="314">
        <v>2799</v>
      </c>
      <c r="Y306" s="314">
        <v>2712</v>
      </c>
      <c r="Z306" s="314">
        <v>2707</v>
      </c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</row>
    <row r="307" spans="1:36" ht="12.75" x14ac:dyDescent="0.2">
      <c r="A307" s="110" t="s">
        <v>613</v>
      </c>
      <c r="B307" s="110">
        <v>2942</v>
      </c>
      <c r="C307" s="110">
        <v>776</v>
      </c>
      <c r="D307" s="110">
        <v>2166</v>
      </c>
      <c r="E307" s="110">
        <v>776.29039669168299</v>
      </c>
      <c r="F307" s="110">
        <v>0</v>
      </c>
      <c r="G307" s="110">
        <v>213.84</v>
      </c>
      <c r="H307" s="110">
        <v>52</v>
      </c>
      <c r="I307" s="110">
        <v>1900</v>
      </c>
      <c r="J307" s="110"/>
      <c r="K307" s="155">
        <v>6529</v>
      </c>
      <c r="L307" s="155">
        <v>6145</v>
      </c>
      <c r="M307" s="155"/>
      <c r="N307" s="312">
        <v>-1.1328911873412699</v>
      </c>
      <c r="O307" s="312">
        <v>-0.16246953696182001</v>
      </c>
      <c r="P307" s="312">
        <v>0.999223843526855</v>
      </c>
      <c r="Q307" s="312">
        <v>0.98322199782507402</v>
      </c>
      <c r="R307" s="312">
        <v>0.98656975825564897</v>
      </c>
      <c r="S307" s="312">
        <v>0.98574631646380495</v>
      </c>
      <c r="T307" s="313"/>
      <c r="U307" s="314">
        <v>6442</v>
      </c>
      <c r="V307" s="314">
        <v>6437</v>
      </c>
      <c r="W307" s="314">
        <v>6329</v>
      </c>
      <c r="X307" s="314">
        <v>6244</v>
      </c>
      <c r="Y307" s="314">
        <v>6155</v>
      </c>
      <c r="Z307" s="314">
        <v>6145</v>
      </c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</row>
    <row r="308" spans="1:36" ht="12.75" x14ac:dyDescent="0.2">
      <c r="A308" s="110" t="s">
        <v>614</v>
      </c>
      <c r="B308" s="110">
        <v>230</v>
      </c>
      <c r="C308" s="110">
        <v>0</v>
      </c>
      <c r="D308" s="110">
        <v>230</v>
      </c>
      <c r="E308" s="110">
        <v>0</v>
      </c>
      <c r="F308" s="110">
        <v>0</v>
      </c>
      <c r="G308" s="110">
        <v>178.2</v>
      </c>
      <c r="H308" s="110">
        <v>52</v>
      </c>
      <c r="I308" s="110">
        <v>0</v>
      </c>
      <c r="J308" s="110"/>
      <c r="K308" s="155">
        <v>27471</v>
      </c>
      <c r="L308" s="155">
        <v>28060</v>
      </c>
      <c r="M308" s="155"/>
      <c r="N308" s="312">
        <v>0.10174315013899998</v>
      </c>
      <c r="O308" s="312">
        <v>0.30267421571769398</v>
      </c>
      <c r="P308" s="312">
        <v>1.00275304801745</v>
      </c>
      <c r="Q308" s="312">
        <v>1.0001782785423901</v>
      </c>
      <c r="R308" s="312">
        <v>1.0010338312359599</v>
      </c>
      <c r="S308" s="312">
        <v>1.00010683760684</v>
      </c>
      <c r="T308" s="313"/>
      <c r="U308" s="314">
        <v>27969</v>
      </c>
      <c r="V308" s="314">
        <v>28046</v>
      </c>
      <c r="W308" s="314">
        <v>28051</v>
      </c>
      <c r="X308" s="314">
        <v>28080</v>
      </c>
      <c r="Y308" s="314">
        <v>28083</v>
      </c>
      <c r="Z308" s="314">
        <v>28168</v>
      </c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</row>
    <row r="309" spans="1:36" ht="12.75" x14ac:dyDescent="0.2">
      <c r="A309" s="110" t="s">
        <v>615</v>
      </c>
      <c r="B309" s="110">
        <v>1968</v>
      </c>
      <c r="C309" s="110">
        <v>645</v>
      </c>
      <c r="D309" s="110">
        <v>1323</v>
      </c>
      <c r="E309" s="110">
        <v>645.31886024423397</v>
      </c>
      <c r="F309" s="110">
        <v>0</v>
      </c>
      <c r="G309" s="110">
        <v>320.76</v>
      </c>
      <c r="H309" s="110">
        <v>52</v>
      </c>
      <c r="I309" s="110">
        <v>950</v>
      </c>
      <c r="J309" s="110"/>
      <c r="K309" s="155">
        <v>18425</v>
      </c>
      <c r="L309" s="155">
        <v>17462</v>
      </c>
      <c r="M309" s="155"/>
      <c r="N309" s="312">
        <v>-0.67110803164618393</v>
      </c>
      <c r="O309" s="312">
        <v>-0.11446886446886399</v>
      </c>
      <c r="P309" s="312">
        <v>0.99520864672126597</v>
      </c>
      <c r="Q309" s="312">
        <v>0.98829983765325002</v>
      </c>
      <c r="R309" s="312">
        <v>0.99354253993429298</v>
      </c>
      <c r="S309" s="312">
        <v>0.99612314709236005</v>
      </c>
      <c r="T309" s="313"/>
      <c r="U309" s="314">
        <v>17949</v>
      </c>
      <c r="V309" s="314">
        <v>17863</v>
      </c>
      <c r="W309" s="314">
        <v>17654</v>
      </c>
      <c r="X309" s="314">
        <v>17540</v>
      </c>
      <c r="Y309" s="314">
        <v>17472</v>
      </c>
      <c r="Z309" s="314">
        <v>17452</v>
      </c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</row>
    <row r="310" spans="1:36" ht="12.75" x14ac:dyDescent="0.2">
      <c r="A310" s="110" t="s">
        <v>616</v>
      </c>
      <c r="B310" s="110">
        <v>741</v>
      </c>
      <c r="C310" s="110">
        <v>511</v>
      </c>
      <c r="D310" s="110">
        <v>230</v>
      </c>
      <c r="E310" s="110">
        <v>510.62729893627602</v>
      </c>
      <c r="F310" s="110">
        <v>0</v>
      </c>
      <c r="G310" s="110">
        <v>178.2</v>
      </c>
      <c r="H310" s="110">
        <v>52</v>
      </c>
      <c r="I310" s="110">
        <v>0</v>
      </c>
      <c r="J310" s="110"/>
      <c r="K310" s="155">
        <v>10059</v>
      </c>
      <c r="L310" s="155">
        <v>9601</v>
      </c>
      <c r="M310" s="155"/>
      <c r="N310" s="312">
        <v>-0.724064248690937</v>
      </c>
      <c r="O310" s="312">
        <v>-0.969254820218864</v>
      </c>
      <c r="P310" s="312">
        <v>0.98683944118242595</v>
      </c>
      <c r="Q310" s="312">
        <v>1.0015387771850599</v>
      </c>
      <c r="R310" s="312">
        <v>0.99129365973573702</v>
      </c>
      <c r="S310" s="312">
        <v>0.99142384790245897</v>
      </c>
      <c r="T310" s="313"/>
      <c r="U310" s="314">
        <v>9878</v>
      </c>
      <c r="V310" s="314">
        <v>9748</v>
      </c>
      <c r="W310" s="314">
        <v>9763</v>
      </c>
      <c r="X310" s="314">
        <v>9678</v>
      </c>
      <c r="Y310" s="314">
        <v>9595</v>
      </c>
      <c r="Z310" s="314">
        <v>9502</v>
      </c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</row>
    <row r="311" spans="1:36" ht="12.75" x14ac:dyDescent="0.2">
      <c r="A311" s="110" t="s">
        <v>617</v>
      </c>
      <c r="B311" s="110">
        <v>3071</v>
      </c>
      <c r="C311" s="110">
        <v>834</v>
      </c>
      <c r="D311" s="110">
        <v>2237</v>
      </c>
      <c r="E311" s="110">
        <v>834.04255319148899</v>
      </c>
      <c r="F311" s="110">
        <v>0</v>
      </c>
      <c r="G311" s="110">
        <v>285.12</v>
      </c>
      <c r="H311" s="110">
        <v>52</v>
      </c>
      <c r="I311" s="110">
        <v>1900</v>
      </c>
      <c r="J311" s="110"/>
      <c r="K311" s="155">
        <v>5170</v>
      </c>
      <c r="L311" s="155">
        <v>4851</v>
      </c>
      <c r="M311" s="155"/>
      <c r="N311" s="312">
        <v>-1.0284013780432499</v>
      </c>
      <c r="O311" s="312">
        <v>-1.70922570016474</v>
      </c>
      <c r="P311" s="312">
        <v>1.00316143054732</v>
      </c>
      <c r="Q311" s="312">
        <v>0.98089422887531996</v>
      </c>
      <c r="R311" s="312">
        <v>0.98915662650602398</v>
      </c>
      <c r="S311" s="312">
        <v>0.985789687373122</v>
      </c>
      <c r="T311" s="313"/>
      <c r="U311" s="314">
        <v>5061</v>
      </c>
      <c r="V311" s="314">
        <v>5077</v>
      </c>
      <c r="W311" s="314">
        <v>4980</v>
      </c>
      <c r="X311" s="314">
        <v>4926</v>
      </c>
      <c r="Y311" s="314">
        <v>4856</v>
      </c>
      <c r="Z311" s="314">
        <v>4773</v>
      </c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</row>
    <row r="312" spans="1:36" ht="12.75" x14ac:dyDescent="0.2">
      <c r="A312" s="110" t="s">
        <v>618</v>
      </c>
      <c r="B312" s="110">
        <v>1889</v>
      </c>
      <c r="C312" s="110">
        <v>709</v>
      </c>
      <c r="D312" s="110">
        <v>1180</v>
      </c>
      <c r="E312" s="110">
        <v>708.72162485065701</v>
      </c>
      <c r="F312" s="110">
        <v>0</v>
      </c>
      <c r="G312" s="110">
        <v>178.2</v>
      </c>
      <c r="H312" s="110">
        <v>52</v>
      </c>
      <c r="I312" s="110">
        <v>950</v>
      </c>
      <c r="J312" s="110"/>
      <c r="K312" s="155">
        <v>16740</v>
      </c>
      <c r="L312" s="155">
        <v>15812</v>
      </c>
      <c r="M312" s="155"/>
      <c r="N312" s="312">
        <v>-0.71986831689506703</v>
      </c>
      <c r="O312" s="312">
        <v>-1.26654423405737E-2</v>
      </c>
      <c r="P312" s="312">
        <v>0.99612403100775204</v>
      </c>
      <c r="Q312" s="312">
        <v>0.99221789883268496</v>
      </c>
      <c r="R312" s="312">
        <v>0.99066293183940202</v>
      </c>
      <c r="S312" s="312">
        <v>0.99220860823122803</v>
      </c>
      <c r="T312" s="313"/>
      <c r="U312" s="314">
        <v>16254</v>
      </c>
      <c r="V312" s="314">
        <v>16191</v>
      </c>
      <c r="W312" s="314">
        <v>16065</v>
      </c>
      <c r="X312" s="314">
        <v>15915</v>
      </c>
      <c r="Y312" s="314">
        <v>15791</v>
      </c>
      <c r="Z312" s="314">
        <v>15789</v>
      </c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</row>
    <row r="313" spans="1:36" ht="12.75" x14ac:dyDescent="0.2">
      <c r="A313" s="110" t="s">
        <v>619</v>
      </c>
      <c r="B313" s="110">
        <v>1323</v>
      </c>
      <c r="C313" s="110">
        <v>0</v>
      </c>
      <c r="D313" s="110">
        <v>1323</v>
      </c>
      <c r="E313" s="110">
        <v>0</v>
      </c>
      <c r="F313" s="110">
        <v>0</v>
      </c>
      <c r="G313" s="110">
        <v>320.76</v>
      </c>
      <c r="H313" s="110">
        <v>52</v>
      </c>
      <c r="I313" s="110">
        <v>950</v>
      </c>
      <c r="J313" s="110"/>
      <c r="K313" s="155">
        <v>22944</v>
      </c>
      <c r="L313" s="155">
        <v>22664</v>
      </c>
      <c r="M313" s="155"/>
      <c r="N313" s="312">
        <v>-0.47519708789066595</v>
      </c>
      <c r="O313" s="312">
        <v>-0.63090090885026007</v>
      </c>
      <c r="P313" s="312">
        <v>1.0029434680980001</v>
      </c>
      <c r="Q313" s="312">
        <v>0.99123867069486404</v>
      </c>
      <c r="R313" s="312">
        <v>0.99608133408803901</v>
      </c>
      <c r="S313" s="312">
        <v>0.99077676268741499</v>
      </c>
      <c r="T313" s="313"/>
      <c r="U313" s="314">
        <v>23102</v>
      </c>
      <c r="V313" s="314">
        <v>23170</v>
      </c>
      <c r="W313" s="314">
        <v>22967</v>
      </c>
      <c r="X313" s="314">
        <v>22877</v>
      </c>
      <c r="Y313" s="314">
        <v>22666</v>
      </c>
      <c r="Z313" s="314">
        <v>22523</v>
      </c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</row>
    <row r="314" spans="1:36" ht="12.75" x14ac:dyDescent="0.2">
      <c r="A314" s="110" t="s">
        <v>620</v>
      </c>
      <c r="B314" s="110">
        <v>230</v>
      </c>
      <c r="C314" s="110">
        <v>0</v>
      </c>
      <c r="D314" s="110">
        <v>230</v>
      </c>
      <c r="E314" s="110">
        <v>0</v>
      </c>
      <c r="F314" s="110">
        <v>0</v>
      </c>
      <c r="G314" s="110">
        <v>178.2</v>
      </c>
      <c r="H314" s="110">
        <v>52</v>
      </c>
      <c r="I314" s="110">
        <v>0</v>
      </c>
      <c r="J314" s="110"/>
      <c r="K314" s="155">
        <v>74178</v>
      </c>
      <c r="L314" s="155">
        <v>78549</v>
      </c>
      <c r="M314" s="155"/>
      <c r="N314" s="312">
        <v>0.60048022781327093</v>
      </c>
      <c r="O314" s="312">
        <v>0.338405170220345</v>
      </c>
      <c r="P314" s="312">
        <v>1.0083654748253901</v>
      </c>
      <c r="Q314" s="312">
        <v>1.0055694828521999</v>
      </c>
      <c r="R314" s="312">
        <v>1.00389375072285</v>
      </c>
      <c r="S314" s="312">
        <v>1.0061955965181799</v>
      </c>
      <c r="T314" s="313"/>
      <c r="U314" s="314">
        <v>76744</v>
      </c>
      <c r="V314" s="314">
        <v>77386</v>
      </c>
      <c r="W314" s="314">
        <v>77817</v>
      </c>
      <c r="X314" s="314">
        <v>78120</v>
      </c>
      <c r="Y314" s="314">
        <v>78604</v>
      </c>
      <c r="Z314" s="314">
        <v>78870</v>
      </c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</row>
    <row r="315" spans="1:36" ht="12.75" x14ac:dyDescent="0.2">
      <c r="A315" s="110" t="s">
        <v>621</v>
      </c>
      <c r="B315" s="110">
        <v>2807</v>
      </c>
      <c r="C315" s="110">
        <v>606</v>
      </c>
      <c r="D315" s="110">
        <v>2201</v>
      </c>
      <c r="E315" s="110">
        <v>606.04902897166505</v>
      </c>
      <c r="F315" s="110">
        <v>0</v>
      </c>
      <c r="G315" s="110">
        <v>249.48</v>
      </c>
      <c r="H315" s="110">
        <v>52</v>
      </c>
      <c r="I315" s="110">
        <v>1900</v>
      </c>
      <c r="J315" s="110"/>
      <c r="K315" s="155">
        <v>6282</v>
      </c>
      <c r="L315" s="155">
        <v>5966</v>
      </c>
      <c r="M315" s="155"/>
      <c r="N315" s="312">
        <v>-0.53674371039566005</v>
      </c>
      <c r="O315" s="312">
        <v>0.11717442249748899</v>
      </c>
      <c r="P315" s="312">
        <v>0.99115334207077299</v>
      </c>
      <c r="Q315" s="312">
        <v>0.99619834710743804</v>
      </c>
      <c r="R315" s="312">
        <v>1.00647088103534</v>
      </c>
      <c r="S315" s="312">
        <v>0.98483349818661403</v>
      </c>
      <c r="T315" s="313"/>
      <c r="U315" s="314">
        <v>6104</v>
      </c>
      <c r="V315" s="314">
        <v>6050</v>
      </c>
      <c r="W315" s="314">
        <v>6027</v>
      </c>
      <c r="X315" s="314">
        <v>6066</v>
      </c>
      <c r="Y315" s="314">
        <v>5974</v>
      </c>
      <c r="Z315" s="314">
        <v>5981</v>
      </c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</row>
    <row r="316" spans="1:36" ht="12.75" x14ac:dyDescent="0.2">
      <c r="A316" s="110" t="s">
        <v>622</v>
      </c>
      <c r="B316" s="110">
        <v>195</v>
      </c>
      <c r="C316" s="110">
        <v>0</v>
      </c>
      <c r="D316" s="110">
        <v>195</v>
      </c>
      <c r="E316" s="110">
        <v>0</v>
      </c>
      <c r="F316" s="110">
        <v>0</v>
      </c>
      <c r="G316" s="110">
        <v>142.56</v>
      </c>
      <c r="H316" s="110">
        <v>52</v>
      </c>
      <c r="I316" s="110">
        <v>0</v>
      </c>
      <c r="J316" s="110"/>
      <c r="K316" s="155">
        <v>40892</v>
      </c>
      <c r="L316" s="155">
        <v>42226</v>
      </c>
      <c r="M316" s="155"/>
      <c r="N316" s="312">
        <v>0.26306362670933697</v>
      </c>
      <c r="O316" s="312">
        <v>0.35556819798037304</v>
      </c>
      <c r="P316" s="312">
        <v>1.0110192837465599</v>
      </c>
      <c r="Q316" s="312">
        <v>0.99748844923587299</v>
      </c>
      <c r="R316" s="312">
        <v>1.0046794460676001</v>
      </c>
      <c r="S316" s="312">
        <v>0.99739928125591104</v>
      </c>
      <c r="T316" s="313"/>
      <c r="U316" s="314">
        <v>41745</v>
      </c>
      <c r="V316" s="314">
        <v>42205</v>
      </c>
      <c r="W316" s="314">
        <v>42099</v>
      </c>
      <c r="X316" s="314">
        <v>42296</v>
      </c>
      <c r="Y316" s="314">
        <v>42186</v>
      </c>
      <c r="Z316" s="314">
        <v>42336</v>
      </c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</row>
    <row r="317" spans="1:36" ht="12.75" x14ac:dyDescent="0.2">
      <c r="A317" s="110" t="s">
        <v>623</v>
      </c>
      <c r="B317" s="110">
        <v>1454</v>
      </c>
      <c r="C317" s="110">
        <v>274</v>
      </c>
      <c r="D317" s="110">
        <v>1180</v>
      </c>
      <c r="E317" s="110">
        <v>274.265146970606</v>
      </c>
      <c r="F317" s="110">
        <v>0</v>
      </c>
      <c r="G317" s="110">
        <v>178.2</v>
      </c>
      <c r="H317" s="110">
        <v>52</v>
      </c>
      <c r="I317" s="110">
        <v>950</v>
      </c>
      <c r="J317" s="110"/>
      <c r="K317" s="155">
        <v>8335</v>
      </c>
      <c r="L317" s="155">
        <v>8054</v>
      </c>
      <c r="M317" s="155"/>
      <c r="N317" s="312">
        <v>-0.47308794452394204</v>
      </c>
      <c r="O317" s="312">
        <v>-9.9477741855259885E-2</v>
      </c>
      <c r="P317" s="312">
        <v>1.0076866764275301</v>
      </c>
      <c r="Q317" s="312">
        <v>0.98764983654195404</v>
      </c>
      <c r="R317" s="312">
        <v>0.98933431408606098</v>
      </c>
      <c r="S317" s="312">
        <v>0.99653035935563805</v>
      </c>
      <c r="T317" s="313"/>
      <c r="U317" s="314">
        <v>8196</v>
      </c>
      <c r="V317" s="314">
        <v>8259</v>
      </c>
      <c r="W317" s="314">
        <v>8157</v>
      </c>
      <c r="X317" s="314">
        <v>8070</v>
      </c>
      <c r="Y317" s="314">
        <v>8042</v>
      </c>
      <c r="Z317" s="314">
        <v>8034</v>
      </c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</row>
    <row r="318" spans="1:36" ht="12.75" x14ac:dyDescent="0.2">
      <c r="A318" s="110" t="s">
        <v>624</v>
      </c>
      <c r="B318" s="110">
        <v>3549</v>
      </c>
      <c r="C318" s="110">
        <v>1383</v>
      </c>
      <c r="D318" s="110">
        <v>2166</v>
      </c>
      <c r="E318" s="110">
        <v>1383.43949044586</v>
      </c>
      <c r="F318" s="110">
        <v>0</v>
      </c>
      <c r="G318" s="110">
        <v>213.84</v>
      </c>
      <c r="H318" s="110">
        <v>52</v>
      </c>
      <c r="I318" s="110">
        <v>1900</v>
      </c>
      <c r="J318" s="110"/>
      <c r="K318" s="155">
        <v>3611</v>
      </c>
      <c r="L318" s="155">
        <v>3289</v>
      </c>
      <c r="M318" s="155"/>
      <c r="N318" s="312">
        <v>-0.67102872326854102</v>
      </c>
      <c r="O318" s="312">
        <v>-0.84925690021231404</v>
      </c>
      <c r="P318" s="312">
        <v>0.99675228816061401</v>
      </c>
      <c r="Q318" s="312">
        <v>0.97808056872037896</v>
      </c>
      <c r="R318" s="312">
        <v>1.0027256208358599</v>
      </c>
      <c r="S318" s="312">
        <v>0.99577167019027502</v>
      </c>
      <c r="T318" s="313"/>
      <c r="U318" s="314">
        <v>3387</v>
      </c>
      <c r="V318" s="314">
        <v>3376</v>
      </c>
      <c r="W318" s="314">
        <v>3302</v>
      </c>
      <c r="X318" s="314">
        <v>3311</v>
      </c>
      <c r="Y318" s="314">
        <v>3297</v>
      </c>
      <c r="Z318" s="314">
        <v>3269</v>
      </c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</row>
    <row r="319" spans="1:36" ht="12.75" x14ac:dyDescent="0.2">
      <c r="A319" s="110" t="s">
        <v>625</v>
      </c>
      <c r="B319" s="110">
        <v>4239</v>
      </c>
      <c r="C319" s="110">
        <v>2073</v>
      </c>
      <c r="D319" s="110">
        <v>2166</v>
      </c>
      <c r="E319" s="110">
        <v>2072.98420615129</v>
      </c>
      <c r="F319" s="110">
        <v>0</v>
      </c>
      <c r="G319" s="110">
        <v>213.84</v>
      </c>
      <c r="H319" s="110">
        <v>52</v>
      </c>
      <c r="I319" s="110">
        <v>1900</v>
      </c>
      <c r="J319" s="110"/>
      <c r="K319" s="155">
        <v>4812</v>
      </c>
      <c r="L319" s="155">
        <v>4217</v>
      </c>
      <c r="M319" s="155"/>
      <c r="N319" s="312">
        <v>-1.7798484156779599</v>
      </c>
      <c r="O319" s="312">
        <v>-0.30834914611005698</v>
      </c>
      <c r="P319" s="312">
        <v>0.98940397350993403</v>
      </c>
      <c r="Q319" s="312">
        <v>0.98371262829094197</v>
      </c>
      <c r="R319" s="312">
        <v>0.97709231118167394</v>
      </c>
      <c r="S319" s="312">
        <v>0.97864438254410402</v>
      </c>
      <c r="T319" s="313"/>
      <c r="U319" s="314">
        <v>4530</v>
      </c>
      <c r="V319" s="314">
        <v>4482</v>
      </c>
      <c r="W319" s="314">
        <v>4409</v>
      </c>
      <c r="X319" s="314">
        <v>4308</v>
      </c>
      <c r="Y319" s="314">
        <v>4216</v>
      </c>
      <c r="Z319" s="314">
        <v>4203</v>
      </c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</row>
    <row r="320" spans="1:36" ht="6.75" customHeight="1" thickBot="1" x14ac:dyDescent="0.25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1" x14ac:dyDescent="0.2">
      <c r="A321" s="19"/>
    </row>
    <row r="322" spans="1:1" x14ac:dyDescent="0.2">
      <c r="A322" s="19"/>
    </row>
    <row r="323" spans="1:1" x14ac:dyDescent="0.2">
      <c r="A323" s="19"/>
    </row>
    <row r="324" spans="1:1" x14ac:dyDescent="0.2">
      <c r="A324" s="19"/>
    </row>
    <row r="325" spans="1:1" x14ac:dyDescent="0.2">
      <c r="A325" s="19"/>
    </row>
    <row r="326" spans="1:1" x14ac:dyDescent="0.2">
      <c r="A326" s="19"/>
    </row>
    <row r="327" spans="1:1" x14ac:dyDescent="0.2">
      <c r="A327" s="19"/>
    </row>
    <row r="328" spans="1:1" x14ac:dyDescent="0.2">
      <c r="A328" s="19"/>
    </row>
    <row r="329" spans="1:1" x14ac:dyDescent="0.2">
      <c r="A329" s="19"/>
    </row>
    <row r="330" spans="1:1" x14ac:dyDescent="0.2">
      <c r="A330" s="19"/>
    </row>
    <row r="331" spans="1:1" x14ac:dyDescent="0.2">
      <c r="A331" s="19"/>
    </row>
    <row r="332" spans="1:1" x14ac:dyDescent="0.2">
      <c r="A332" s="19"/>
    </row>
    <row r="333" spans="1:1" x14ac:dyDescent="0.2">
      <c r="A333" s="19"/>
    </row>
    <row r="334" spans="1:1" x14ac:dyDescent="0.2">
      <c r="A334" s="19"/>
    </row>
    <row r="335" spans="1:1" x14ac:dyDescent="0.2">
      <c r="A335" s="19"/>
    </row>
    <row r="336" spans="1:1" x14ac:dyDescent="0.2">
      <c r="A336" s="19"/>
    </row>
    <row r="337" spans="1:1" x14ac:dyDescent="0.2">
      <c r="A337" s="19"/>
    </row>
    <row r="338" spans="1:1" x14ac:dyDescent="0.2">
      <c r="A338" s="19"/>
    </row>
    <row r="339" spans="1:1" x14ac:dyDescent="0.2">
      <c r="A339" s="19"/>
    </row>
    <row r="340" spans="1:1" x14ac:dyDescent="0.2">
      <c r="A340" s="19"/>
    </row>
    <row r="341" spans="1:1" x14ac:dyDescent="0.2">
      <c r="A341" s="19"/>
    </row>
    <row r="342" spans="1:1" x14ac:dyDescent="0.2">
      <c r="A342" s="19"/>
    </row>
    <row r="343" spans="1:1" x14ac:dyDescent="0.2">
      <c r="A343" s="19"/>
    </row>
  </sheetData>
  <mergeCells count="6">
    <mergeCell ref="B5:D5"/>
    <mergeCell ref="U5:Z5"/>
    <mergeCell ref="P5:S5"/>
    <mergeCell ref="H4:I4"/>
    <mergeCell ref="K4:L4"/>
    <mergeCell ref="N4:Z4"/>
  </mergeCells>
  <conditionalFormatting sqref="B10:Z319">
    <cfRule type="cellIs" dxfId="57" priority="26" operator="lessThan">
      <formula>0</formula>
    </cfRule>
  </conditionalFormatting>
  <conditionalFormatting sqref="N11:T319 P10:S319">
    <cfRule type="cellIs" dxfId="56" priority="25" operator="lessThan">
      <formula>0</formula>
    </cfRule>
  </conditionalFormatting>
  <conditionalFormatting sqref="P10:S319">
    <cfRule type="cellIs" dxfId="55" priority="23" operator="lessThan">
      <formula>0</formula>
    </cfRule>
  </conditionalFormatting>
  <conditionalFormatting sqref="N37:O44">
    <cfRule type="cellIs" dxfId="54" priority="22" operator="lessThan">
      <formula>0</formula>
    </cfRule>
  </conditionalFormatting>
  <conditionalFormatting sqref="N46:O54">
    <cfRule type="cellIs" dxfId="53" priority="21" operator="lessThan">
      <formula>0</formula>
    </cfRule>
  </conditionalFormatting>
  <conditionalFormatting sqref="N56:O68">
    <cfRule type="cellIs" dxfId="52" priority="20" operator="lessThan">
      <formula>0</formula>
    </cfRule>
  </conditionalFormatting>
  <conditionalFormatting sqref="N70:O82">
    <cfRule type="cellIs" dxfId="51" priority="19" operator="lessThan">
      <formula>0</formula>
    </cfRule>
  </conditionalFormatting>
  <conditionalFormatting sqref="N84:O91">
    <cfRule type="cellIs" dxfId="50" priority="18" operator="lessThan">
      <formula>0</formula>
    </cfRule>
  </conditionalFormatting>
  <conditionalFormatting sqref="N93:O104">
    <cfRule type="cellIs" dxfId="49" priority="17" operator="lessThan">
      <formula>0</formula>
    </cfRule>
  </conditionalFormatting>
  <conditionalFormatting sqref="N106:O106">
    <cfRule type="cellIs" dxfId="48" priority="16" operator="lessThan">
      <formula>0</formula>
    </cfRule>
  </conditionalFormatting>
  <conditionalFormatting sqref="N108:O112">
    <cfRule type="cellIs" dxfId="47" priority="15" operator="lessThan">
      <formula>0</formula>
    </cfRule>
  </conditionalFormatting>
  <conditionalFormatting sqref="N114:O146">
    <cfRule type="cellIs" dxfId="46" priority="14" operator="lessThan">
      <formula>0</formula>
    </cfRule>
  </conditionalFormatting>
  <conditionalFormatting sqref="N148:O153">
    <cfRule type="cellIs" dxfId="45" priority="13" operator="lessThan">
      <formula>0</formula>
    </cfRule>
  </conditionalFormatting>
  <conditionalFormatting sqref="N155:O203">
    <cfRule type="cellIs" dxfId="44" priority="12" operator="lessThan">
      <formula>0</formula>
    </cfRule>
  </conditionalFormatting>
  <conditionalFormatting sqref="N205:O220">
    <cfRule type="cellIs" dxfId="43" priority="11" operator="lessThan">
      <formula>0</formula>
    </cfRule>
  </conditionalFormatting>
  <conditionalFormatting sqref="N222:O233">
    <cfRule type="cellIs" dxfId="42" priority="10" operator="lessThan">
      <formula>0</formula>
    </cfRule>
  </conditionalFormatting>
  <conditionalFormatting sqref="N235:O244">
    <cfRule type="cellIs" dxfId="41" priority="9" operator="lessThan">
      <formula>0</formula>
    </cfRule>
  </conditionalFormatting>
  <conditionalFormatting sqref="N246:O260">
    <cfRule type="cellIs" dxfId="40" priority="8" operator="lessThan">
      <formula>0</formula>
    </cfRule>
  </conditionalFormatting>
  <conditionalFormatting sqref="N262:O271">
    <cfRule type="cellIs" dxfId="39" priority="7" operator="lessThan">
      <formula>0</formula>
    </cfRule>
  </conditionalFormatting>
  <conditionalFormatting sqref="N273:O279">
    <cfRule type="cellIs" dxfId="38" priority="6" operator="lessThan">
      <formula>0</formula>
    </cfRule>
  </conditionalFormatting>
  <conditionalFormatting sqref="N281:O288">
    <cfRule type="cellIs" dxfId="37" priority="5" operator="lessThan">
      <formula>0</formula>
    </cfRule>
  </conditionalFormatting>
  <conditionalFormatting sqref="N290:O304">
    <cfRule type="cellIs" dxfId="36" priority="4" operator="lessThan">
      <formula>0</formula>
    </cfRule>
  </conditionalFormatting>
  <conditionalFormatting sqref="N306:O319">
    <cfRule type="cellIs" dxfId="35" priority="3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323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ColWidth="0" defaultRowHeight="14.25" zeroHeight="1" x14ac:dyDescent="0.2"/>
  <cols>
    <col min="1" max="1" width="26.7109375" customWidth="1"/>
    <col min="2" max="2" width="12.28515625" bestFit="1" customWidth="1"/>
    <col min="3" max="3" width="11.85546875" bestFit="1" customWidth="1"/>
    <col min="4" max="4" width="9.85546875" customWidth="1"/>
    <col min="5" max="5" width="9.7109375" customWidth="1"/>
    <col min="6" max="6" width="5.140625" customWidth="1"/>
    <col min="7" max="7" width="7.42578125" customWidth="1"/>
    <col min="8" max="8" width="9.5703125" style="71" customWidth="1"/>
    <col min="9" max="9" width="4.42578125" customWidth="1"/>
    <col min="10" max="16384" width="9.140625" hidden="1"/>
  </cols>
  <sheetData>
    <row r="1" spans="1:20" ht="10.5" customHeight="1" x14ac:dyDescent="0.2"/>
    <row r="2" spans="1:20" ht="16.5" thickBot="1" x14ac:dyDescent="0.3">
      <c r="A2" s="69" t="str">
        <f>"Tabell 11  Infrastruktur och skydd, utjämningsåret "&amp;Innehåll!C31</f>
        <v>Tabell 11  Infrastruktur och skydd, utjämningsåret 2022</v>
      </c>
      <c r="B2" s="69"/>
      <c r="C2" s="68"/>
      <c r="D2" s="69"/>
      <c r="E2" s="68"/>
      <c r="F2" s="68"/>
      <c r="G2" s="68"/>
      <c r="H2" s="70"/>
    </row>
    <row r="3" spans="1:20" x14ac:dyDescent="0.2"/>
    <row r="4" spans="1:20" s="64" customFormat="1" ht="15.75" customHeight="1" x14ac:dyDescent="0.2">
      <c r="A4" t="s">
        <v>19</v>
      </c>
      <c r="B4"/>
      <c r="C4"/>
      <c r="E4" s="73"/>
      <c r="F4" s="73"/>
      <c r="G4" s="398" t="s">
        <v>260</v>
      </c>
      <c r="H4" s="398"/>
    </row>
    <row r="5" spans="1:20" s="64" customFormat="1" ht="47.25" customHeight="1" x14ac:dyDescent="0.2">
      <c r="A5" s="3" t="s">
        <v>46</v>
      </c>
      <c r="B5" s="237" t="str">
        <f>"Folkmängd 31/12 -"&amp;Innehåll!C31-2</f>
        <v>Folkmängd 31/12 -2020</v>
      </c>
      <c r="C5" s="177" t="s">
        <v>174</v>
      </c>
      <c r="D5" s="177" t="s">
        <v>179</v>
      </c>
      <c r="E5" s="177" t="s">
        <v>258</v>
      </c>
      <c r="F5" s="298"/>
      <c r="G5" s="177" t="s">
        <v>261</v>
      </c>
      <c r="H5" s="196" t="s">
        <v>259</v>
      </c>
    </row>
    <row r="6" spans="1:20" s="72" customFormat="1" ht="15.75" customHeight="1" x14ac:dyDescent="0.2">
      <c r="B6" s="238"/>
      <c r="C6" s="183"/>
      <c r="D6" s="183" t="s">
        <v>75</v>
      </c>
      <c r="E6" s="183" t="s">
        <v>76</v>
      </c>
      <c r="F6" s="183"/>
      <c r="G6" s="183" t="s">
        <v>77</v>
      </c>
      <c r="H6" s="183" t="s">
        <v>78</v>
      </c>
    </row>
    <row r="7" spans="1:20" s="72" customFormat="1" ht="15.75" customHeight="1" x14ac:dyDescent="0.2">
      <c r="A7" s="74"/>
      <c r="B7" s="74"/>
      <c r="C7" s="177" t="s">
        <v>242</v>
      </c>
      <c r="D7" s="177" t="s">
        <v>294</v>
      </c>
      <c r="E7" s="177"/>
      <c r="F7" s="298"/>
      <c r="G7" s="177"/>
      <c r="H7" s="197"/>
    </row>
    <row r="8" spans="1:20" ht="18.75" customHeight="1" x14ac:dyDescent="0.2">
      <c r="A8" s="17" t="s">
        <v>321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0" ht="12.75" x14ac:dyDescent="0.2">
      <c r="A9" s="110" t="s">
        <v>322</v>
      </c>
      <c r="B9" s="110">
        <v>94847</v>
      </c>
      <c r="C9" s="110">
        <v>124</v>
      </c>
      <c r="D9" s="110">
        <v>124</v>
      </c>
      <c r="E9" s="110">
        <v>0</v>
      </c>
      <c r="F9" s="110"/>
      <c r="G9" s="110">
        <v>44</v>
      </c>
      <c r="H9" s="110">
        <v>80</v>
      </c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</row>
    <row r="10" spans="1:20" ht="12.75" x14ac:dyDescent="0.2">
      <c r="A10" s="110" t="s">
        <v>323</v>
      </c>
      <c r="B10" s="110">
        <v>32712</v>
      </c>
      <c r="C10" s="110">
        <v>124</v>
      </c>
      <c r="D10" s="110">
        <v>124</v>
      </c>
      <c r="E10" s="110">
        <v>0</v>
      </c>
      <c r="F10" s="110"/>
      <c r="G10" s="110">
        <v>44</v>
      </c>
      <c r="H10" s="110">
        <v>80</v>
      </c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</row>
    <row r="11" spans="1:20" ht="12.75" x14ac:dyDescent="0.2">
      <c r="A11" s="110" t="s">
        <v>324</v>
      </c>
      <c r="B11" s="110">
        <v>28879</v>
      </c>
      <c r="C11" s="110">
        <v>124</v>
      </c>
      <c r="D11" s="110">
        <v>124</v>
      </c>
      <c r="E11" s="110">
        <v>0</v>
      </c>
      <c r="F11" s="110"/>
      <c r="G11" s="110">
        <v>44</v>
      </c>
      <c r="H11" s="110">
        <v>80</v>
      </c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</row>
    <row r="12" spans="1:20" ht="12.75" x14ac:dyDescent="0.2">
      <c r="A12" s="110" t="s">
        <v>325</v>
      </c>
      <c r="B12" s="110">
        <v>93690</v>
      </c>
      <c r="C12" s="110">
        <v>124</v>
      </c>
      <c r="D12" s="110">
        <v>124</v>
      </c>
      <c r="E12" s="110">
        <v>0</v>
      </c>
      <c r="F12" s="110"/>
      <c r="G12" s="110">
        <v>44</v>
      </c>
      <c r="H12" s="110">
        <v>80</v>
      </c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</row>
    <row r="13" spans="1:20" ht="12.75" x14ac:dyDescent="0.2">
      <c r="A13" s="110" t="s">
        <v>326</v>
      </c>
      <c r="B13" s="110">
        <v>113234</v>
      </c>
      <c r="C13" s="110">
        <v>124</v>
      </c>
      <c r="D13" s="110">
        <v>124</v>
      </c>
      <c r="E13" s="110">
        <v>0</v>
      </c>
      <c r="F13" s="110"/>
      <c r="G13" s="110">
        <v>44</v>
      </c>
      <c r="H13" s="110">
        <v>80</v>
      </c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</row>
    <row r="14" spans="1:20" ht="12.75" x14ac:dyDescent="0.2">
      <c r="A14" s="110" t="s">
        <v>327</v>
      </c>
      <c r="B14" s="110">
        <v>81274</v>
      </c>
      <c r="C14" s="110">
        <v>124</v>
      </c>
      <c r="D14" s="110">
        <v>124</v>
      </c>
      <c r="E14" s="110">
        <v>0</v>
      </c>
      <c r="F14" s="110"/>
      <c r="G14" s="110">
        <v>44</v>
      </c>
      <c r="H14" s="110">
        <v>80</v>
      </c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</row>
    <row r="15" spans="1:20" ht="12.75" x14ac:dyDescent="0.2">
      <c r="A15" s="110" t="s">
        <v>328</v>
      </c>
      <c r="B15" s="110">
        <v>48005</v>
      </c>
      <c r="C15" s="110">
        <v>124</v>
      </c>
      <c r="D15" s="110">
        <v>124</v>
      </c>
      <c r="E15" s="110">
        <v>0</v>
      </c>
      <c r="F15" s="110"/>
      <c r="G15" s="110">
        <v>44</v>
      </c>
      <c r="H15" s="110">
        <v>80</v>
      </c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</row>
    <row r="16" spans="1:20" ht="12.75" x14ac:dyDescent="0.2">
      <c r="A16" s="110" t="s">
        <v>329</v>
      </c>
      <c r="B16" s="110">
        <v>106505</v>
      </c>
      <c r="C16" s="110">
        <v>124</v>
      </c>
      <c r="D16" s="110">
        <v>124</v>
      </c>
      <c r="E16" s="110">
        <v>0</v>
      </c>
      <c r="F16" s="110"/>
      <c r="G16" s="110">
        <v>44</v>
      </c>
      <c r="H16" s="110">
        <v>80</v>
      </c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</row>
    <row r="17" spans="1:20" ht="12.75" x14ac:dyDescent="0.2">
      <c r="A17" s="110" t="s">
        <v>330</v>
      </c>
      <c r="B17" s="110">
        <v>63673</v>
      </c>
      <c r="C17" s="110">
        <v>44</v>
      </c>
      <c r="D17" s="110">
        <v>44</v>
      </c>
      <c r="E17" s="110">
        <v>0</v>
      </c>
      <c r="F17" s="110"/>
      <c r="G17" s="110">
        <v>44</v>
      </c>
      <c r="H17" s="110">
        <v>0</v>
      </c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</row>
    <row r="18" spans="1:20" ht="12.75" x14ac:dyDescent="0.2">
      <c r="A18" s="110" t="s">
        <v>331</v>
      </c>
      <c r="B18" s="110">
        <v>11222</v>
      </c>
      <c r="C18" s="110">
        <v>44</v>
      </c>
      <c r="D18" s="110">
        <v>44</v>
      </c>
      <c r="E18" s="110">
        <v>0</v>
      </c>
      <c r="F18" s="110"/>
      <c r="G18" s="110">
        <v>44</v>
      </c>
      <c r="H18" s="110">
        <v>0</v>
      </c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</row>
    <row r="19" spans="1:20" ht="12.75" x14ac:dyDescent="0.2">
      <c r="A19" s="110" t="s">
        <v>332</v>
      </c>
      <c r="B19" s="110">
        <v>28811</v>
      </c>
      <c r="C19" s="110">
        <v>124</v>
      </c>
      <c r="D19" s="110">
        <v>124</v>
      </c>
      <c r="E19" s="110">
        <v>0</v>
      </c>
      <c r="F19" s="110"/>
      <c r="G19" s="110">
        <v>44</v>
      </c>
      <c r="H19" s="110">
        <v>80</v>
      </c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</row>
    <row r="20" spans="1:20" ht="12.75" x14ac:dyDescent="0.2">
      <c r="A20" s="110" t="s">
        <v>333</v>
      </c>
      <c r="B20" s="110">
        <v>16959</v>
      </c>
      <c r="C20" s="110">
        <v>124</v>
      </c>
      <c r="D20" s="110">
        <v>124</v>
      </c>
      <c r="E20" s="110">
        <v>0</v>
      </c>
      <c r="F20" s="110"/>
      <c r="G20" s="110">
        <v>44</v>
      </c>
      <c r="H20" s="110">
        <v>80</v>
      </c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</row>
    <row r="21" spans="1:20" ht="12.75" x14ac:dyDescent="0.2">
      <c r="A21" s="110" t="s">
        <v>334</v>
      </c>
      <c r="B21" s="110">
        <v>49537</v>
      </c>
      <c r="C21" s="110">
        <v>124</v>
      </c>
      <c r="D21" s="110">
        <v>124</v>
      </c>
      <c r="E21" s="110">
        <v>0</v>
      </c>
      <c r="F21" s="110"/>
      <c r="G21" s="110">
        <v>44</v>
      </c>
      <c r="H21" s="110">
        <v>80</v>
      </c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</row>
    <row r="22" spans="1:20" ht="12.75" x14ac:dyDescent="0.2">
      <c r="A22" s="110" t="s">
        <v>335</v>
      </c>
      <c r="B22" s="110">
        <v>73990</v>
      </c>
      <c r="C22" s="110">
        <v>124</v>
      </c>
      <c r="D22" s="110">
        <v>124</v>
      </c>
      <c r="E22" s="110">
        <v>0</v>
      </c>
      <c r="F22" s="110"/>
      <c r="G22" s="110">
        <v>44</v>
      </c>
      <c r="H22" s="110">
        <v>80</v>
      </c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</row>
    <row r="23" spans="1:20" ht="12.75" x14ac:dyDescent="0.2">
      <c r="A23" s="110" t="s">
        <v>336</v>
      </c>
      <c r="B23" s="110">
        <v>83162</v>
      </c>
      <c r="C23" s="110">
        <v>124</v>
      </c>
      <c r="D23" s="110">
        <v>124</v>
      </c>
      <c r="E23" s="110">
        <v>0</v>
      </c>
      <c r="F23" s="110"/>
      <c r="G23" s="110">
        <v>44</v>
      </c>
      <c r="H23" s="110">
        <v>80</v>
      </c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</row>
    <row r="24" spans="1:20" ht="12.75" x14ac:dyDescent="0.2">
      <c r="A24" s="110" t="s">
        <v>321</v>
      </c>
      <c r="B24" s="110">
        <v>975551</v>
      </c>
      <c r="C24" s="110">
        <v>624</v>
      </c>
      <c r="D24" s="110">
        <v>624</v>
      </c>
      <c r="E24" s="110">
        <v>0</v>
      </c>
      <c r="F24" s="110"/>
      <c r="G24" s="110">
        <v>44</v>
      </c>
      <c r="H24" s="110">
        <v>580</v>
      </c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</row>
    <row r="25" spans="1:20" ht="12.75" x14ac:dyDescent="0.2">
      <c r="A25" s="110" t="s">
        <v>337</v>
      </c>
      <c r="B25" s="110">
        <v>52801</v>
      </c>
      <c r="C25" s="110">
        <v>124</v>
      </c>
      <c r="D25" s="110">
        <v>124</v>
      </c>
      <c r="E25" s="110">
        <v>0</v>
      </c>
      <c r="F25" s="110"/>
      <c r="G25" s="110">
        <v>44</v>
      </c>
      <c r="H25" s="110">
        <v>80</v>
      </c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</row>
    <row r="26" spans="1:20" ht="12.75" x14ac:dyDescent="0.2">
      <c r="A26" s="110" t="s">
        <v>338</v>
      </c>
      <c r="B26" s="110">
        <v>100111</v>
      </c>
      <c r="C26" s="110">
        <v>109</v>
      </c>
      <c r="D26" s="110">
        <v>109</v>
      </c>
      <c r="E26" s="110">
        <v>0</v>
      </c>
      <c r="F26" s="110"/>
      <c r="G26" s="110">
        <v>44</v>
      </c>
      <c r="H26" s="110">
        <v>65</v>
      </c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</row>
    <row r="27" spans="1:20" ht="12.75" x14ac:dyDescent="0.2">
      <c r="A27" s="110" t="s">
        <v>339</v>
      </c>
      <c r="B27" s="110">
        <v>48678</v>
      </c>
      <c r="C27" s="110">
        <v>124</v>
      </c>
      <c r="D27" s="110">
        <v>124</v>
      </c>
      <c r="E27" s="110">
        <v>0</v>
      </c>
      <c r="F27" s="110"/>
      <c r="G27" s="110">
        <v>44</v>
      </c>
      <c r="H27" s="110">
        <v>80</v>
      </c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</row>
    <row r="28" spans="1:20" ht="12.75" x14ac:dyDescent="0.2">
      <c r="A28" s="110" t="s">
        <v>340</v>
      </c>
      <c r="B28" s="110">
        <v>72755</v>
      </c>
      <c r="C28" s="110">
        <v>124</v>
      </c>
      <c r="D28" s="110">
        <v>124</v>
      </c>
      <c r="E28" s="110">
        <v>0</v>
      </c>
      <c r="F28" s="110"/>
      <c r="G28" s="110">
        <v>44</v>
      </c>
      <c r="H28" s="110">
        <v>80</v>
      </c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</row>
    <row r="29" spans="1:20" ht="12.75" x14ac:dyDescent="0.2">
      <c r="A29" s="110" t="s">
        <v>341</v>
      </c>
      <c r="B29" s="110">
        <v>47184</v>
      </c>
      <c r="C29" s="110">
        <v>124</v>
      </c>
      <c r="D29" s="110">
        <v>124</v>
      </c>
      <c r="E29" s="110">
        <v>0</v>
      </c>
      <c r="F29" s="110"/>
      <c r="G29" s="110">
        <v>44</v>
      </c>
      <c r="H29" s="110">
        <v>80</v>
      </c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</row>
    <row r="30" spans="1:20" ht="12.75" x14ac:dyDescent="0.2">
      <c r="A30" s="110" t="s">
        <v>342</v>
      </c>
      <c r="B30" s="110">
        <v>30195</v>
      </c>
      <c r="C30" s="110">
        <v>124</v>
      </c>
      <c r="D30" s="110">
        <v>124</v>
      </c>
      <c r="E30" s="110">
        <v>0</v>
      </c>
      <c r="F30" s="110"/>
      <c r="G30" s="110">
        <v>44</v>
      </c>
      <c r="H30" s="110">
        <v>80</v>
      </c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</row>
    <row r="31" spans="1:20" ht="12.75" x14ac:dyDescent="0.2">
      <c r="A31" s="110" t="s">
        <v>343</v>
      </c>
      <c r="B31" s="110">
        <v>34119</v>
      </c>
      <c r="C31" s="110">
        <v>124</v>
      </c>
      <c r="D31" s="110">
        <v>124</v>
      </c>
      <c r="E31" s="110">
        <v>0</v>
      </c>
      <c r="F31" s="110"/>
      <c r="G31" s="110">
        <v>44</v>
      </c>
      <c r="H31" s="110">
        <v>80</v>
      </c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</row>
    <row r="32" spans="1:20" ht="12.75" x14ac:dyDescent="0.2">
      <c r="A32" s="110" t="s">
        <v>344</v>
      </c>
      <c r="B32" s="110">
        <v>11886</v>
      </c>
      <c r="C32" s="110">
        <v>124</v>
      </c>
      <c r="D32" s="110">
        <v>124</v>
      </c>
      <c r="E32" s="110">
        <v>0</v>
      </c>
      <c r="F32" s="110"/>
      <c r="G32" s="110">
        <v>44</v>
      </c>
      <c r="H32" s="110">
        <v>80</v>
      </c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</row>
    <row r="33" spans="1:20" ht="12.75" x14ac:dyDescent="0.2">
      <c r="A33" s="110" t="s">
        <v>345</v>
      </c>
      <c r="B33" s="110">
        <v>45566</v>
      </c>
      <c r="C33" s="110">
        <v>124</v>
      </c>
      <c r="D33" s="110">
        <v>124</v>
      </c>
      <c r="E33" s="110">
        <v>0</v>
      </c>
      <c r="F33" s="110"/>
      <c r="G33" s="110">
        <v>44</v>
      </c>
      <c r="H33" s="110">
        <v>80</v>
      </c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</row>
    <row r="34" spans="1:20" ht="12.75" x14ac:dyDescent="0.2">
      <c r="A34" s="110" t="s">
        <v>346</v>
      </c>
      <c r="B34" s="110">
        <v>46644</v>
      </c>
      <c r="C34" s="110">
        <v>124</v>
      </c>
      <c r="D34" s="110">
        <v>124</v>
      </c>
      <c r="E34" s="110">
        <v>0</v>
      </c>
      <c r="F34" s="110"/>
      <c r="G34" s="110">
        <v>44</v>
      </c>
      <c r="H34" s="110">
        <v>80</v>
      </c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</row>
    <row r="35" spans="1:20" ht="14.25" customHeight="1" x14ac:dyDescent="0.2">
      <c r="A35" s="18" t="s">
        <v>347</v>
      </c>
      <c r="B35" s="110"/>
      <c r="C35" s="110"/>
      <c r="D35" s="110"/>
      <c r="E35" s="18"/>
      <c r="F35" s="18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</row>
    <row r="36" spans="1:20" ht="12.75" x14ac:dyDescent="0.2">
      <c r="A36" s="110" t="s">
        <v>348</v>
      </c>
      <c r="B36" s="110">
        <v>46240</v>
      </c>
      <c r="C36" s="110">
        <v>44</v>
      </c>
      <c r="D36" s="110">
        <v>44</v>
      </c>
      <c r="E36" s="110">
        <v>0</v>
      </c>
      <c r="F36" s="110"/>
      <c r="G36" s="110">
        <v>44</v>
      </c>
      <c r="H36" s="110">
        <v>0</v>
      </c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</row>
    <row r="37" spans="1:20" ht="12.75" x14ac:dyDescent="0.2">
      <c r="A37" s="110" t="s">
        <v>349</v>
      </c>
      <c r="B37" s="110">
        <v>14101</v>
      </c>
      <c r="C37" s="110">
        <v>194</v>
      </c>
      <c r="D37" s="110">
        <v>44</v>
      </c>
      <c r="E37" s="110">
        <v>150</v>
      </c>
      <c r="F37" s="110"/>
      <c r="G37" s="110">
        <v>44</v>
      </c>
      <c r="H37" s="110">
        <v>0</v>
      </c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</row>
    <row r="38" spans="1:20" ht="12.75" x14ac:dyDescent="0.2">
      <c r="A38" s="110" t="s">
        <v>350</v>
      </c>
      <c r="B38" s="110">
        <v>22019</v>
      </c>
      <c r="C38" s="110">
        <v>124</v>
      </c>
      <c r="D38" s="110">
        <v>124</v>
      </c>
      <c r="E38" s="110">
        <v>0</v>
      </c>
      <c r="F38" s="110"/>
      <c r="G38" s="110">
        <v>44</v>
      </c>
      <c r="H38" s="110">
        <v>80</v>
      </c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</row>
    <row r="39" spans="1:20" ht="12.75" x14ac:dyDescent="0.2">
      <c r="A39" s="110" t="s">
        <v>351</v>
      </c>
      <c r="B39" s="110">
        <v>19106</v>
      </c>
      <c r="C39" s="110">
        <v>44</v>
      </c>
      <c r="D39" s="110">
        <v>44</v>
      </c>
      <c r="E39" s="110">
        <v>0</v>
      </c>
      <c r="F39" s="110"/>
      <c r="G39" s="110">
        <v>44</v>
      </c>
      <c r="H39" s="110">
        <v>0</v>
      </c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</row>
    <row r="40" spans="1:20" ht="12.75" x14ac:dyDescent="0.2">
      <c r="A40" s="110" t="s">
        <v>352</v>
      </c>
      <c r="B40" s="110">
        <v>21327</v>
      </c>
      <c r="C40" s="110">
        <v>66</v>
      </c>
      <c r="D40" s="110">
        <v>66</v>
      </c>
      <c r="E40" s="110">
        <v>0</v>
      </c>
      <c r="F40" s="110"/>
      <c r="G40" s="110">
        <v>66</v>
      </c>
      <c r="H40" s="110">
        <v>0</v>
      </c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</row>
    <row r="41" spans="1:20" ht="12.75" x14ac:dyDescent="0.2">
      <c r="A41" s="110" t="s">
        <v>347</v>
      </c>
      <c r="B41" s="110">
        <v>233839</v>
      </c>
      <c r="C41" s="110">
        <v>109</v>
      </c>
      <c r="D41" s="110">
        <v>109</v>
      </c>
      <c r="E41" s="110">
        <v>0</v>
      </c>
      <c r="F41" s="110"/>
      <c r="G41" s="110">
        <v>44</v>
      </c>
      <c r="H41" s="110">
        <v>65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</row>
    <row r="42" spans="1:20" ht="12.75" x14ac:dyDescent="0.2">
      <c r="A42" s="110" t="s">
        <v>353</v>
      </c>
      <c r="B42" s="110">
        <v>9511</v>
      </c>
      <c r="C42" s="110">
        <v>66</v>
      </c>
      <c r="D42" s="110">
        <v>66</v>
      </c>
      <c r="E42" s="110">
        <v>0</v>
      </c>
      <c r="F42" s="110"/>
      <c r="G42" s="110">
        <v>66</v>
      </c>
      <c r="H42" s="110">
        <v>0</v>
      </c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</row>
    <row r="43" spans="1:20" ht="12.75" x14ac:dyDescent="0.2">
      <c r="A43" s="110" t="s">
        <v>354</v>
      </c>
      <c r="B43" s="110">
        <v>22251</v>
      </c>
      <c r="C43" s="110">
        <v>66</v>
      </c>
      <c r="D43" s="110">
        <v>66</v>
      </c>
      <c r="E43" s="110">
        <v>0</v>
      </c>
      <c r="F43" s="110"/>
      <c r="G43" s="110">
        <v>66</v>
      </c>
      <c r="H43" s="110">
        <v>0</v>
      </c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</row>
    <row r="44" spans="1:20" ht="14.25" customHeight="1" x14ac:dyDescent="0.2">
      <c r="A44" s="18" t="s">
        <v>355</v>
      </c>
      <c r="B44" s="110"/>
      <c r="C44" s="110"/>
      <c r="D44" s="110"/>
      <c r="E44" s="18"/>
      <c r="F44" s="18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</row>
    <row r="45" spans="1:20" ht="12.75" x14ac:dyDescent="0.2">
      <c r="A45" s="110" t="s">
        <v>356</v>
      </c>
      <c r="B45" s="110">
        <v>106975</v>
      </c>
      <c r="C45" s="110">
        <v>109</v>
      </c>
      <c r="D45" s="110">
        <v>109</v>
      </c>
      <c r="E45" s="110">
        <v>0</v>
      </c>
      <c r="F45" s="110"/>
      <c r="G45" s="110">
        <v>44</v>
      </c>
      <c r="H45" s="110">
        <v>65</v>
      </c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</row>
    <row r="46" spans="1:20" ht="12.75" x14ac:dyDescent="0.2">
      <c r="A46" s="110" t="s">
        <v>357</v>
      </c>
      <c r="B46" s="110">
        <v>16431</v>
      </c>
      <c r="C46" s="110">
        <v>44</v>
      </c>
      <c r="D46" s="110">
        <v>44</v>
      </c>
      <c r="E46" s="110">
        <v>0</v>
      </c>
      <c r="F46" s="110"/>
      <c r="G46" s="110">
        <v>44</v>
      </c>
      <c r="H46" s="110">
        <v>0</v>
      </c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</row>
    <row r="47" spans="1:20" ht="12.75" x14ac:dyDescent="0.2">
      <c r="A47" s="110" t="s">
        <v>358</v>
      </c>
      <c r="B47" s="110">
        <v>11421</v>
      </c>
      <c r="C47" s="110">
        <v>44</v>
      </c>
      <c r="D47" s="110">
        <v>44</v>
      </c>
      <c r="E47" s="110">
        <v>0</v>
      </c>
      <c r="F47" s="110"/>
      <c r="G47" s="110">
        <v>44</v>
      </c>
      <c r="H47" s="110">
        <v>0</v>
      </c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</row>
    <row r="48" spans="1:20" ht="12.75" x14ac:dyDescent="0.2">
      <c r="A48" s="110" t="s">
        <v>359</v>
      </c>
      <c r="B48" s="110">
        <v>34765</v>
      </c>
      <c r="C48" s="110">
        <v>44</v>
      </c>
      <c r="D48" s="110">
        <v>44</v>
      </c>
      <c r="E48" s="110">
        <v>0</v>
      </c>
      <c r="F48" s="110"/>
      <c r="G48" s="110">
        <v>44</v>
      </c>
      <c r="H48" s="110">
        <v>0</v>
      </c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</row>
    <row r="49" spans="1:20" ht="12.75" x14ac:dyDescent="0.2">
      <c r="A49" s="110" t="s">
        <v>360</v>
      </c>
      <c r="B49" s="110">
        <v>57071</v>
      </c>
      <c r="C49" s="110">
        <v>44</v>
      </c>
      <c r="D49" s="110">
        <v>44</v>
      </c>
      <c r="E49" s="110">
        <v>0</v>
      </c>
      <c r="F49" s="110"/>
      <c r="G49" s="110">
        <v>44</v>
      </c>
      <c r="H49" s="110">
        <v>0</v>
      </c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</row>
    <row r="50" spans="1:20" ht="12.75" x14ac:dyDescent="0.2">
      <c r="A50" s="110" t="s">
        <v>361</v>
      </c>
      <c r="B50" s="110">
        <v>11995</v>
      </c>
      <c r="C50" s="110">
        <v>44</v>
      </c>
      <c r="D50" s="110">
        <v>44</v>
      </c>
      <c r="E50" s="110">
        <v>0</v>
      </c>
      <c r="F50" s="110"/>
      <c r="G50" s="110">
        <v>44</v>
      </c>
      <c r="H50" s="110">
        <v>0</v>
      </c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</row>
    <row r="51" spans="1:20" ht="12.75" x14ac:dyDescent="0.2">
      <c r="A51" s="110" t="s">
        <v>362</v>
      </c>
      <c r="B51" s="110">
        <v>37290</v>
      </c>
      <c r="C51" s="110">
        <v>44</v>
      </c>
      <c r="D51" s="110">
        <v>44</v>
      </c>
      <c r="E51" s="110">
        <v>0</v>
      </c>
      <c r="F51" s="110"/>
      <c r="G51" s="110">
        <v>44</v>
      </c>
      <c r="H51" s="110">
        <v>0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</row>
    <row r="52" spans="1:20" ht="12.75" x14ac:dyDescent="0.2">
      <c r="A52" s="110" t="s">
        <v>363</v>
      </c>
      <c r="B52" s="110">
        <v>14309</v>
      </c>
      <c r="C52" s="110">
        <v>44</v>
      </c>
      <c r="D52" s="110">
        <v>44</v>
      </c>
      <c r="E52" s="110">
        <v>0</v>
      </c>
      <c r="F52" s="110"/>
      <c r="G52" s="110">
        <v>44</v>
      </c>
      <c r="H52" s="110">
        <v>0</v>
      </c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</row>
    <row r="53" spans="1:20" ht="12.75" x14ac:dyDescent="0.2">
      <c r="A53" s="110" t="s">
        <v>364</v>
      </c>
      <c r="B53" s="110">
        <v>9144</v>
      </c>
      <c r="C53" s="110">
        <v>44</v>
      </c>
      <c r="D53" s="110">
        <v>44</v>
      </c>
      <c r="E53" s="110">
        <v>0</v>
      </c>
      <c r="F53" s="110"/>
      <c r="G53" s="110">
        <v>44</v>
      </c>
      <c r="H53" s="110">
        <v>0</v>
      </c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</row>
    <row r="54" spans="1:20" ht="14.25" customHeight="1" x14ac:dyDescent="0.2">
      <c r="A54" s="18" t="s">
        <v>365</v>
      </c>
      <c r="B54" s="110"/>
      <c r="C54" s="110"/>
      <c r="D54" s="110"/>
      <c r="E54" s="18"/>
      <c r="F54" s="18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</row>
    <row r="55" spans="1:20" ht="12.75" x14ac:dyDescent="0.2">
      <c r="A55" s="110" t="s">
        <v>366</v>
      </c>
      <c r="B55" s="110">
        <v>5441</v>
      </c>
      <c r="C55" s="110">
        <v>194</v>
      </c>
      <c r="D55" s="110">
        <v>44</v>
      </c>
      <c r="E55" s="110">
        <v>150</v>
      </c>
      <c r="F55" s="110"/>
      <c r="G55" s="110">
        <v>44</v>
      </c>
      <c r="H55" s="110">
        <v>0</v>
      </c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</row>
    <row r="56" spans="1:20" ht="12.75" x14ac:dyDescent="0.2">
      <c r="A56" s="110" t="s">
        <v>367</v>
      </c>
      <c r="B56" s="110">
        <v>21765</v>
      </c>
      <c r="C56" s="110">
        <v>44</v>
      </c>
      <c r="D56" s="110">
        <v>44</v>
      </c>
      <c r="E56" s="110">
        <v>0</v>
      </c>
      <c r="F56" s="110"/>
      <c r="G56" s="110">
        <v>44</v>
      </c>
      <c r="H56" s="110">
        <v>0</v>
      </c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</row>
    <row r="57" spans="1:20" ht="12.75" x14ac:dyDescent="0.2">
      <c r="A57" s="110" t="s">
        <v>368</v>
      </c>
      <c r="B57" s="110">
        <v>9991</v>
      </c>
      <c r="C57" s="110">
        <v>344</v>
      </c>
      <c r="D57" s="110">
        <v>44</v>
      </c>
      <c r="E57" s="110">
        <v>300</v>
      </c>
      <c r="F57" s="110"/>
      <c r="G57" s="110">
        <v>44</v>
      </c>
      <c r="H57" s="110">
        <v>0</v>
      </c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</row>
    <row r="58" spans="1:20" ht="12.75" x14ac:dyDescent="0.2">
      <c r="A58" s="110" t="s">
        <v>369</v>
      </c>
      <c r="B58" s="110">
        <v>164616</v>
      </c>
      <c r="C58" s="110">
        <v>109</v>
      </c>
      <c r="D58" s="110">
        <v>109</v>
      </c>
      <c r="E58" s="110">
        <v>0</v>
      </c>
      <c r="F58" s="110"/>
      <c r="G58" s="110">
        <v>44</v>
      </c>
      <c r="H58" s="110">
        <v>65</v>
      </c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</row>
    <row r="59" spans="1:20" ht="12.75" x14ac:dyDescent="0.2">
      <c r="A59" s="110" t="s">
        <v>370</v>
      </c>
      <c r="B59" s="110">
        <v>27960</v>
      </c>
      <c r="C59" s="110">
        <v>44</v>
      </c>
      <c r="D59" s="110">
        <v>44</v>
      </c>
      <c r="E59" s="110">
        <v>0</v>
      </c>
      <c r="F59" s="110"/>
      <c r="G59" s="110">
        <v>44</v>
      </c>
      <c r="H59" s="110">
        <v>0</v>
      </c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</row>
    <row r="60" spans="1:20" ht="12.75" x14ac:dyDescent="0.2">
      <c r="A60" s="110" t="s">
        <v>371</v>
      </c>
      <c r="B60" s="110">
        <v>43640</v>
      </c>
      <c r="C60" s="110">
        <v>44</v>
      </c>
      <c r="D60" s="110">
        <v>44</v>
      </c>
      <c r="E60" s="110">
        <v>0</v>
      </c>
      <c r="F60" s="110"/>
      <c r="G60" s="110">
        <v>44</v>
      </c>
      <c r="H60" s="110">
        <v>0</v>
      </c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</row>
    <row r="61" spans="1:20" ht="12.75" x14ac:dyDescent="0.2">
      <c r="A61" s="110" t="s">
        <v>372</v>
      </c>
      <c r="B61" s="110">
        <v>143478</v>
      </c>
      <c r="C61" s="110">
        <v>109</v>
      </c>
      <c r="D61" s="110">
        <v>109</v>
      </c>
      <c r="E61" s="110">
        <v>0</v>
      </c>
      <c r="F61" s="110"/>
      <c r="G61" s="110">
        <v>44</v>
      </c>
      <c r="H61" s="110">
        <v>65</v>
      </c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</row>
    <row r="62" spans="1:20" ht="12.75" x14ac:dyDescent="0.2">
      <c r="A62" s="110" t="s">
        <v>373</v>
      </c>
      <c r="B62" s="110">
        <v>14616</v>
      </c>
      <c r="C62" s="110">
        <v>44</v>
      </c>
      <c r="D62" s="110">
        <v>44</v>
      </c>
      <c r="E62" s="110">
        <v>0</v>
      </c>
      <c r="F62" s="110"/>
      <c r="G62" s="110">
        <v>44</v>
      </c>
      <c r="H62" s="110">
        <v>0</v>
      </c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</row>
    <row r="63" spans="1:20" ht="12.75" x14ac:dyDescent="0.2">
      <c r="A63" s="110" t="s">
        <v>374</v>
      </c>
      <c r="B63" s="110">
        <v>7423</v>
      </c>
      <c r="C63" s="110">
        <v>44</v>
      </c>
      <c r="D63" s="110">
        <v>44</v>
      </c>
      <c r="E63" s="110">
        <v>0</v>
      </c>
      <c r="F63" s="110"/>
      <c r="G63" s="110">
        <v>44</v>
      </c>
      <c r="H63" s="110">
        <v>0</v>
      </c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</row>
    <row r="64" spans="1:20" ht="12.75" x14ac:dyDescent="0.2">
      <c r="A64" s="110" t="s">
        <v>375</v>
      </c>
      <c r="B64" s="110">
        <v>7737</v>
      </c>
      <c r="C64" s="110">
        <v>194</v>
      </c>
      <c r="D64" s="110">
        <v>44</v>
      </c>
      <c r="E64" s="110">
        <v>150</v>
      </c>
      <c r="F64" s="110"/>
      <c r="G64" s="110">
        <v>44</v>
      </c>
      <c r="H64" s="110">
        <v>0</v>
      </c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</row>
    <row r="65" spans="1:20" ht="12.75" x14ac:dyDescent="0.2">
      <c r="A65" s="110" t="s">
        <v>376</v>
      </c>
      <c r="B65" s="110">
        <v>3726</v>
      </c>
      <c r="C65" s="110">
        <v>194</v>
      </c>
      <c r="D65" s="110">
        <v>44</v>
      </c>
      <c r="E65" s="110">
        <v>150</v>
      </c>
      <c r="F65" s="110"/>
      <c r="G65" s="110">
        <v>44</v>
      </c>
      <c r="H65" s="110">
        <v>0</v>
      </c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</row>
    <row r="66" spans="1:20" ht="12.75" x14ac:dyDescent="0.2">
      <c r="A66" s="110" t="s">
        <v>377</v>
      </c>
      <c r="B66" s="110">
        <v>11427</v>
      </c>
      <c r="C66" s="110">
        <v>44</v>
      </c>
      <c r="D66" s="110">
        <v>44</v>
      </c>
      <c r="E66" s="110">
        <v>0</v>
      </c>
      <c r="F66" s="110"/>
      <c r="G66" s="110">
        <v>44</v>
      </c>
      <c r="H66" s="110">
        <v>0</v>
      </c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</row>
    <row r="67" spans="1:20" ht="12.75" x14ac:dyDescent="0.2">
      <c r="A67" s="110" t="s">
        <v>378</v>
      </c>
      <c r="B67" s="110">
        <v>5338</v>
      </c>
      <c r="C67" s="110">
        <v>194</v>
      </c>
      <c r="D67" s="110">
        <v>44</v>
      </c>
      <c r="E67" s="110">
        <v>150</v>
      </c>
      <c r="F67" s="110"/>
      <c r="G67" s="110">
        <v>44</v>
      </c>
      <c r="H67" s="110">
        <v>0</v>
      </c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</row>
    <row r="68" spans="1:20" ht="14.25" customHeight="1" x14ac:dyDescent="0.2">
      <c r="A68" s="18" t="s">
        <v>379</v>
      </c>
      <c r="B68" s="110"/>
      <c r="C68" s="110"/>
      <c r="D68" s="110"/>
      <c r="E68" s="18"/>
      <c r="F68" s="18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</row>
    <row r="69" spans="1:20" ht="12.75" x14ac:dyDescent="0.2">
      <c r="A69" s="110" t="s">
        <v>380</v>
      </c>
      <c r="B69" s="110">
        <v>6821</v>
      </c>
      <c r="C69" s="110">
        <v>194</v>
      </c>
      <c r="D69" s="110">
        <v>44</v>
      </c>
      <c r="E69" s="110">
        <v>150</v>
      </c>
      <c r="F69" s="110"/>
      <c r="G69" s="110">
        <v>44</v>
      </c>
      <c r="H69" s="110">
        <v>0</v>
      </c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</row>
    <row r="70" spans="1:20" ht="12.75" x14ac:dyDescent="0.2">
      <c r="A70" s="110" t="s">
        <v>381</v>
      </c>
      <c r="B70" s="110">
        <v>17788</v>
      </c>
      <c r="C70" s="110">
        <v>44</v>
      </c>
      <c r="D70" s="110">
        <v>44</v>
      </c>
      <c r="E70" s="110">
        <v>0</v>
      </c>
      <c r="F70" s="110"/>
      <c r="G70" s="110">
        <v>44</v>
      </c>
      <c r="H70" s="110">
        <v>0</v>
      </c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</row>
    <row r="71" spans="1:20" ht="12.75" x14ac:dyDescent="0.2">
      <c r="A71" s="110" t="s">
        <v>382</v>
      </c>
      <c r="B71" s="110">
        <v>29635</v>
      </c>
      <c r="C71" s="110">
        <v>44</v>
      </c>
      <c r="D71" s="110">
        <v>44</v>
      </c>
      <c r="E71" s="110">
        <v>0</v>
      </c>
      <c r="F71" s="110"/>
      <c r="G71" s="110">
        <v>44</v>
      </c>
      <c r="H71" s="110">
        <v>0</v>
      </c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</row>
    <row r="72" spans="1:20" ht="12.75" x14ac:dyDescent="0.2">
      <c r="A72" s="110" t="s">
        <v>383</v>
      </c>
      <c r="B72" s="110">
        <v>9614</v>
      </c>
      <c r="C72" s="110">
        <v>44</v>
      </c>
      <c r="D72" s="110">
        <v>44</v>
      </c>
      <c r="E72" s="110">
        <v>0</v>
      </c>
      <c r="F72" s="110"/>
      <c r="G72" s="110">
        <v>44</v>
      </c>
      <c r="H72" s="110">
        <v>0</v>
      </c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</row>
    <row r="73" spans="1:20" ht="12.75" x14ac:dyDescent="0.2">
      <c r="A73" s="110" t="s">
        <v>384</v>
      </c>
      <c r="B73" s="110">
        <v>12589</v>
      </c>
      <c r="C73" s="110">
        <v>44</v>
      </c>
      <c r="D73" s="110">
        <v>44</v>
      </c>
      <c r="E73" s="110">
        <v>0</v>
      </c>
      <c r="F73" s="110"/>
      <c r="G73" s="110">
        <v>44</v>
      </c>
      <c r="H73" s="110">
        <v>0</v>
      </c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</row>
    <row r="74" spans="1:20" ht="12.75" x14ac:dyDescent="0.2">
      <c r="A74" s="110" t="s">
        <v>379</v>
      </c>
      <c r="B74" s="110">
        <v>142427</v>
      </c>
      <c r="C74" s="110">
        <v>109</v>
      </c>
      <c r="D74" s="110">
        <v>109</v>
      </c>
      <c r="E74" s="110">
        <v>0</v>
      </c>
      <c r="F74" s="110"/>
      <c r="G74" s="110">
        <v>44</v>
      </c>
      <c r="H74" s="110">
        <v>65</v>
      </c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</row>
    <row r="75" spans="1:20" ht="12.75" x14ac:dyDescent="0.2">
      <c r="A75" s="110" t="s">
        <v>385</v>
      </c>
      <c r="B75" s="110">
        <v>7385</v>
      </c>
      <c r="C75" s="110">
        <v>44</v>
      </c>
      <c r="D75" s="110">
        <v>44</v>
      </c>
      <c r="E75" s="110">
        <v>0</v>
      </c>
      <c r="F75" s="110"/>
      <c r="G75" s="110">
        <v>44</v>
      </c>
      <c r="H75" s="110">
        <v>0</v>
      </c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</row>
    <row r="76" spans="1:20" ht="12.75" x14ac:dyDescent="0.2">
      <c r="A76" s="110" t="s">
        <v>386</v>
      </c>
      <c r="B76" s="110">
        <v>31563</v>
      </c>
      <c r="C76" s="110">
        <v>44</v>
      </c>
      <c r="D76" s="110">
        <v>44</v>
      </c>
      <c r="E76" s="110">
        <v>0</v>
      </c>
      <c r="F76" s="110"/>
      <c r="G76" s="110">
        <v>44</v>
      </c>
      <c r="H76" s="110">
        <v>0</v>
      </c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</row>
    <row r="77" spans="1:20" ht="12.75" x14ac:dyDescent="0.2">
      <c r="A77" s="110" t="s">
        <v>387</v>
      </c>
      <c r="B77" s="110">
        <v>11721</v>
      </c>
      <c r="C77" s="110">
        <v>44</v>
      </c>
      <c r="D77" s="110">
        <v>44</v>
      </c>
      <c r="E77" s="110">
        <v>0</v>
      </c>
      <c r="F77" s="110"/>
      <c r="G77" s="110">
        <v>44</v>
      </c>
      <c r="H77" s="110">
        <v>0</v>
      </c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</row>
    <row r="78" spans="1:20" ht="12.75" x14ac:dyDescent="0.2">
      <c r="A78" s="110" t="s">
        <v>388</v>
      </c>
      <c r="B78" s="110">
        <v>18903</v>
      </c>
      <c r="C78" s="110">
        <v>44</v>
      </c>
      <c r="D78" s="110">
        <v>44</v>
      </c>
      <c r="E78" s="110">
        <v>0</v>
      </c>
      <c r="F78" s="110"/>
      <c r="G78" s="110">
        <v>44</v>
      </c>
      <c r="H78" s="110">
        <v>0</v>
      </c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</row>
    <row r="79" spans="1:20" ht="12.75" x14ac:dyDescent="0.2">
      <c r="A79" s="110" t="s">
        <v>389</v>
      </c>
      <c r="B79" s="110">
        <v>14532</v>
      </c>
      <c r="C79" s="110">
        <v>44</v>
      </c>
      <c r="D79" s="110">
        <v>44</v>
      </c>
      <c r="E79" s="110">
        <v>0</v>
      </c>
      <c r="F79" s="110"/>
      <c r="G79" s="110">
        <v>44</v>
      </c>
      <c r="H79" s="110">
        <v>0</v>
      </c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</row>
    <row r="80" spans="1:20" ht="12.75" x14ac:dyDescent="0.2">
      <c r="A80" s="110" t="s">
        <v>390</v>
      </c>
      <c r="B80" s="110">
        <v>27502</v>
      </c>
      <c r="C80" s="110">
        <v>44</v>
      </c>
      <c r="D80" s="110">
        <v>44</v>
      </c>
      <c r="E80" s="110">
        <v>0</v>
      </c>
      <c r="F80" s="110"/>
      <c r="G80" s="110">
        <v>44</v>
      </c>
      <c r="H80" s="110">
        <v>0</v>
      </c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</row>
    <row r="81" spans="1:20" ht="12.75" x14ac:dyDescent="0.2">
      <c r="A81" s="110" t="s">
        <v>391</v>
      </c>
      <c r="B81" s="110">
        <v>34530</v>
      </c>
      <c r="C81" s="110">
        <v>44</v>
      </c>
      <c r="D81" s="110">
        <v>44</v>
      </c>
      <c r="E81" s="110">
        <v>0</v>
      </c>
      <c r="F81" s="110"/>
      <c r="G81" s="110">
        <v>44</v>
      </c>
      <c r="H81" s="110">
        <v>0</v>
      </c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</row>
    <row r="82" spans="1:20" ht="14.25" customHeight="1" x14ac:dyDescent="0.2">
      <c r="A82" s="18" t="s">
        <v>392</v>
      </c>
      <c r="B82" s="110"/>
      <c r="C82" s="110"/>
      <c r="D82" s="110"/>
      <c r="E82" s="18"/>
      <c r="F82" s="18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</row>
    <row r="83" spans="1:20" ht="12.75" x14ac:dyDescent="0.2">
      <c r="A83" s="110" t="s">
        <v>393</v>
      </c>
      <c r="B83" s="110">
        <v>20224</v>
      </c>
      <c r="C83" s="110">
        <v>44</v>
      </c>
      <c r="D83" s="110">
        <v>44</v>
      </c>
      <c r="E83" s="110">
        <v>0</v>
      </c>
      <c r="F83" s="110"/>
      <c r="G83" s="110">
        <v>44</v>
      </c>
      <c r="H83" s="110">
        <v>0</v>
      </c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</row>
    <row r="84" spans="1:20" ht="12.75" x14ac:dyDescent="0.2">
      <c r="A84" s="110" t="s">
        <v>394</v>
      </c>
      <c r="B84" s="110">
        <v>8655</v>
      </c>
      <c r="C84" s="110">
        <v>44</v>
      </c>
      <c r="D84" s="110">
        <v>44</v>
      </c>
      <c r="E84" s="110">
        <v>0</v>
      </c>
      <c r="F84" s="110"/>
      <c r="G84" s="110">
        <v>44</v>
      </c>
      <c r="H84" s="110">
        <v>0</v>
      </c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</row>
    <row r="85" spans="1:20" ht="12.75" x14ac:dyDescent="0.2">
      <c r="A85" s="110" t="s">
        <v>395</v>
      </c>
      <c r="B85" s="110">
        <v>28401</v>
      </c>
      <c r="C85" s="110">
        <v>44</v>
      </c>
      <c r="D85" s="110">
        <v>44</v>
      </c>
      <c r="E85" s="110">
        <v>0</v>
      </c>
      <c r="F85" s="110"/>
      <c r="G85" s="110">
        <v>44</v>
      </c>
      <c r="H85" s="110">
        <v>0</v>
      </c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</row>
    <row r="86" spans="1:20" ht="12.75" x14ac:dyDescent="0.2">
      <c r="A86" s="110" t="s">
        <v>396</v>
      </c>
      <c r="B86" s="110">
        <v>10373</v>
      </c>
      <c r="C86" s="110">
        <v>44</v>
      </c>
      <c r="D86" s="110">
        <v>44</v>
      </c>
      <c r="E86" s="110">
        <v>0</v>
      </c>
      <c r="F86" s="110"/>
      <c r="G86" s="110">
        <v>44</v>
      </c>
      <c r="H86" s="110">
        <v>0</v>
      </c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</row>
    <row r="87" spans="1:20" ht="12.75" x14ac:dyDescent="0.2">
      <c r="A87" s="110" t="s">
        <v>397</v>
      </c>
      <c r="B87" s="110">
        <v>12369</v>
      </c>
      <c r="C87" s="110">
        <v>194</v>
      </c>
      <c r="D87" s="110">
        <v>44</v>
      </c>
      <c r="E87" s="110">
        <v>150</v>
      </c>
      <c r="F87" s="110"/>
      <c r="G87" s="110">
        <v>44</v>
      </c>
      <c r="H87" s="110">
        <v>0</v>
      </c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</row>
    <row r="88" spans="1:20" ht="12.75" x14ac:dyDescent="0.2">
      <c r="A88" s="110" t="s">
        <v>398</v>
      </c>
      <c r="B88" s="110">
        <v>9498</v>
      </c>
      <c r="C88" s="110">
        <v>194</v>
      </c>
      <c r="D88" s="110">
        <v>44</v>
      </c>
      <c r="E88" s="110">
        <v>150</v>
      </c>
      <c r="F88" s="110"/>
      <c r="G88" s="110">
        <v>44</v>
      </c>
      <c r="H88" s="110">
        <v>0</v>
      </c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</row>
    <row r="89" spans="1:20" ht="12.75" x14ac:dyDescent="0.2">
      <c r="A89" s="110" t="s">
        <v>399</v>
      </c>
      <c r="B89" s="110">
        <v>94859</v>
      </c>
      <c r="C89" s="110">
        <v>109</v>
      </c>
      <c r="D89" s="110">
        <v>109</v>
      </c>
      <c r="E89" s="110">
        <v>0</v>
      </c>
      <c r="F89" s="110"/>
      <c r="G89" s="110">
        <v>44</v>
      </c>
      <c r="H89" s="110">
        <v>65</v>
      </c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</row>
    <row r="90" spans="1:20" ht="12.75" x14ac:dyDescent="0.2">
      <c r="A90" s="110" t="s">
        <v>400</v>
      </c>
      <c r="B90" s="110">
        <v>17884</v>
      </c>
      <c r="C90" s="110">
        <v>44</v>
      </c>
      <c r="D90" s="110">
        <v>44</v>
      </c>
      <c r="E90" s="110">
        <v>0</v>
      </c>
      <c r="F90" s="110"/>
      <c r="G90" s="110">
        <v>44</v>
      </c>
      <c r="H90" s="110">
        <v>0</v>
      </c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</row>
    <row r="91" spans="1:20" ht="14.25" customHeight="1" x14ac:dyDescent="0.2">
      <c r="A91" s="18" t="s">
        <v>401</v>
      </c>
      <c r="B91" s="110"/>
      <c r="C91" s="110"/>
      <c r="D91" s="110"/>
      <c r="E91" s="18"/>
      <c r="F91" s="18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</row>
    <row r="92" spans="1:20" ht="12.75" x14ac:dyDescent="0.2">
      <c r="A92" s="110" t="s">
        <v>402</v>
      </c>
      <c r="B92" s="110">
        <v>10836</v>
      </c>
      <c r="C92" s="110">
        <v>44</v>
      </c>
      <c r="D92" s="110">
        <v>44</v>
      </c>
      <c r="E92" s="110">
        <v>0</v>
      </c>
      <c r="F92" s="110"/>
      <c r="G92" s="110">
        <v>44</v>
      </c>
      <c r="H92" s="110">
        <v>0</v>
      </c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</row>
    <row r="93" spans="1:20" ht="12.75" x14ac:dyDescent="0.2">
      <c r="A93" s="110" t="s">
        <v>403</v>
      </c>
      <c r="B93" s="110">
        <v>9360</v>
      </c>
      <c r="C93" s="110">
        <v>44</v>
      </c>
      <c r="D93" s="110">
        <v>44</v>
      </c>
      <c r="E93" s="110">
        <v>0</v>
      </c>
      <c r="F93" s="110"/>
      <c r="G93" s="110">
        <v>44</v>
      </c>
      <c r="H93" s="110">
        <v>0</v>
      </c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</row>
    <row r="94" spans="1:20" ht="12.75" x14ac:dyDescent="0.2">
      <c r="A94" s="110" t="s">
        <v>404</v>
      </c>
      <c r="B94" s="110">
        <v>14107</v>
      </c>
      <c r="C94" s="110">
        <v>44</v>
      </c>
      <c r="D94" s="110">
        <v>44</v>
      </c>
      <c r="E94" s="110">
        <v>0</v>
      </c>
      <c r="F94" s="110"/>
      <c r="G94" s="110">
        <v>44</v>
      </c>
      <c r="H94" s="110">
        <v>0</v>
      </c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</row>
    <row r="95" spans="1:20" ht="12.75" x14ac:dyDescent="0.2">
      <c r="A95" s="110" t="s">
        <v>405</v>
      </c>
      <c r="B95" s="110">
        <v>5731</v>
      </c>
      <c r="C95" s="110">
        <v>194</v>
      </c>
      <c r="D95" s="110">
        <v>44</v>
      </c>
      <c r="E95" s="110">
        <v>150</v>
      </c>
      <c r="F95" s="110"/>
      <c r="G95" s="110">
        <v>44</v>
      </c>
      <c r="H95" s="110">
        <v>0</v>
      </c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</row>
    <row r="96" spans="1:20" ht="12.75" x14ac:dyDescent="0.2">
      <c r="A96" s="110" t="s">
        <v>401</v>
      </c>
      <c r="B96" s="110">
        <v>70329</v>
      </c>
      <c r="C96" s="110">
        <v>109</v>
      </c>
      <c r="D96" s="110">
        <v>109</v>
      </c>
      <c r="E96" s="110">
        <v>0</v>
      </c>
      <c r="F96" s="110"/>
      <c r="G96" s="110">
        <v>44</v>
      </c>
      <c r="H96" s="110">
        <v>65</v>
      </c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</row>
    <row r="97" spans="1:20" ht="12.75" x14ac:dyDescent="0.2">
      <c r="A97" s="110" t="s">
        <v>406</v>
      </c>
      <c r="B97" s="110">
        <v>13264</v>
      </c>
      <c r="C97" s="110">
        <v>44</v>
      </c>
      <c r="D97" s="110">
        <v>44</v>
      </c>
      <c r="E97" s="110">
        <v>0</v>
      </c>
      <c r="F97" s="110"/>
      <c r="G97" s="110">
        <v>44</v>
      </c>
      <c r="H97" s="110">
        <v>0</v>
      </c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</row>
    <row r="98" spans="1:20" ht="12.75" x14ac:dyDescent="0.2">
      <c r="A98" s="110" t="s">
        <v>407</v>
      </c>
      <c r="B98" s="110">
        <v>15487</v>
      </c>
      <c r="C98" s="110">
        <v>44</v>
      </c>
      <c r="D98" s="110">
        <v>44</v>
      </c>
      <c r="E98" s="110">
        <v>0</v>
      </c>
      <c r="F98" s="110"/>
      <c r="G98" s="110">
        <v>44</v>
      </c>
      <c r="H98" s="110">
        <v>0</v>
      </c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</row>
    <row r="99" spans="1:20" ht="12.75" x14ac:dyDescent="0.2">
      <c r="A99" s="110" t="s">
        <v>408</v>
      </c>
      <c r="B99" s="110">
        <v>20273</v>
      </c>
      <c r="C99" s="110">
        <v>44</v>
      </c>
      <c r="D99" s="110">
        <v>44</v>
      </c>
      <c r="E99" s="110">
        <v>0</v>
      </c>
      <c r="F99" s="110"/>
      <c r="G99" s="110">
        <v>44</v>
      </c>
      <c r="H99" s="110">
        <v>0</v>
      </c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</row>
    <row r="100" spans="1:20" ht="12.75" x14ac:dyDescent="0.2">
      <c r="A100" s="110" t="s">
        <v>409</v>
      </c>
      <c r="B100" s="110">
        <v>27147</v>
      </c>
      <c r="C100" s="110">
        <v>44</v>
      </c>
      <c r="D100" s="110">
        <v>44</v>
      </c>
      <c r="E100" s="110">
        <v>0</v>
      </c>
      <c r="F100" s="110"/>
      <c r="G100" s="110">
        <v>44</v>
      </c>
      <c r="H100" s="110">
        <v>0</v>
      </c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</row>
    <row r="101" spans="1:20" ht="12.75" x14ac:dyDescent="0.2">
      <c r="A101" s="110" t="s">
        <v>410</v>
      </c>
      <c r="B101" s="110">
        <v>7149</v>
      </c>
      <c r="C101" s="110">
        <v>44</v>
      </c>
      <c r="D101" s="110">
        <v>44</v>
      </c>
      <c r="E101" s="110">
        <v>0</v>
      </c>
      <c r="F101" s="110"/>
      <c r="G101" s="110">
        <v>44</v>
      </c>
      <c r="H101" s="110">
        <v>0</v>
      </c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</row>
    <row r="102" spans="1:20" ht="12.75" x14ac:dyDescent="0.2">
      <c r="A102" s="110" t="s">
        <v>411</v>
      </c>
      <c r="B102" s="110">
        <v>15672</v>
      </c>
      <c r="C102" s="110">
        <v>44</v>
      </c>
      <c r="D102" s="110">
        <v>44</v>
      </c>
      <c r="E102" s="110">
        <v>0</v>
      </c>
      <c r="F102" s="110"/>
      <c r="G102" s="110">
        <v>44</v>
      </c>
      <c r="H102" s="110">
        <v>0</v>
      </c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</row>
    <row r="103" spans="1:20" ht="12.75" x14ac:dyDescent="0.2">
      <c r="A103" s="110" t="s">
        <v>412</v>
      </c>
      <c r="B103" s="110">
        <v>36655</v>
      </c>
      <c r="C103" s="110">
        <v>44</v>
      </c>
      <c r="D103" s="110">
        <v>44</v>
      </c>
      <c r="E103" s="110">
        <v>0</v>
      </c>
      <c r="F103" s="110"/>
      <c r="G103" s="110">
        <v>44</v>
      </c>
      <c r="H103" s="110">
        <v>0</v>
      </c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</row>
    <row r="104" spans="1:20" ht="14.25" customHeight="1" x14ac:dyDescent="0.2">
      <c r="A104" s="18" t="s">
        <v>413</v>
      </c>
      <c r="B104" s="110"/>
      <c r="C104" s="110"/>
      <c r="D104" s="110"/>
      <c r="E104" s="18"/>
      <c r="F104" s="18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</row>
    <row r="105" spans="1:20" ht="12.75" x14ac:dyDescent="0.2">
      <c r="A105" s="110" t="s">
        <v>413</v>
      </c>
      <c r="B105" s="110">
        <v>60124</v>
      </c>
      <c r="C105" s="110">
        <v>44</v>
      </c>
      <c r="D105" s="110">
        <v>44</v>
      </c>
      <c r="E105" s="110">
        <v>0</v>
      </c>
      <c r="F105" s="110"/>
      <c r="G105" s="110">
        <v>44</v>
      </c>
      <c r="H105" s="110">
        <v>0</v>
      </c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</row>
    <row r="106" spans="1:20" ht="14.25" customHeight="1" x14ac:dyDescent="0.2">
      <c r="A106" s="18" t="s">
        <v>414</v>
      </c>
      <c r="B106" s="110"/>
      <c r="C106" s="110"/>
      <c r="D106" s="110"/>
      <c r="E106" s="18"/>
      <c r="F106" s="18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</row>
    <row r="107" spans="1:20" ht="12.75" x14ac:dyDescent="0.2">
      <c r="A107" s="110" t="s">
        <v>415</v>
      </c>
      <c r="B107" s="110">
        <v>32402</v>
      </c>
      <c r="C107" s="110">
        <v>44</v>
      </c>
      <c r="D107" s="110">
        <v>44</v>
      </c>
      <c r="E107" s="110">
        <v>0</v>
      </c>
      <c r="F107" s="110"/>
      <c r="G107" s="110">
        <v>44</v>
      </c>
      <c r="H107" s="110">
        <v>0</v>
      </c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</row>
    <row r="108" spans="1:20" ht="12.75" x14ac:dyDescent="0.2">
      <c r="A108" s="110" t="s">
        <v>416</v>
      </c>
      <c r="B108" s="110">
        <v>66515</v>
      </c>
      <c r="C108" s="110">
        <v>109</v>
      </c>
      <c r="D108" s="110">
        <v>109</v>
      </c>
      <c r="E108" s="110">
        <v>0</v>
      </c>
      <c r="F108" s="110"/>
      <c r="G108" s="110">
        <v>44</v>
      </c>
      <c r="H108" s="110">
        <v>65</v>
      </c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</row>
    <row r="109" spans="1:20" ht="12.75" x14ac:dyDescent="0.2">
      <c r="A109" s="110" t="s">
        <v>417</v>
      </c>
      <c r="B109" s="110">
        <v>13311</v>
      </c>
      <c r="C109" s="110">
        <v>44</v>
      </c>
      <c r="D109" s="110">
        <v>44</v>
      </c>
      <c r="E109" s="110">
        <v>0</v>
      </c>
      <c r="F109" s="110"/>
      <c r="G109" s="110">
        <v>44</v>
      </c>
      <c r="H109" s="110">
        <v>0</v>
      </c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</row>
    <row r="110" spans="1:20" ht="12.75" x14ac:dyDescent="0.2">
      <c r="A110" s="110" t="s">
        <v>418</v>
      </c>
      <c r="B110" s="110">
        <v>29372</v>
      </c>
      <c r="C110" s="110">
        <v>44</v>
      </c>
      <c r="D110" s="110">
        <v>44</v>
      </c>
      <c r="E110" s="110">
        <v>0</v>
      </c>
      <c r="F110" s="110"/>
      <c r="G110" s="110">
        <v>44</v>
      </c>
      <c r="H110" s="110">
        <v>0</v>
      </c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</row>
    <row r="111" spans="1:20" ht="12.75" x14ac:dyDescent="0.2">
      <c r="A111" s="110" t="s">
        <v>419</v>
      </c>
      <c r="B111" s="110">
        <v>17456</v>
      </c>
      <c r="C111" s="110">
        <v>44</v>
      </c>
      <c r="D111" s="110">
        <v>44</v>
      </c>
      <c r="E111" s="110">
        <v>0</v>
      </c>
      <c r="F111" s="110"/>
      <c r="G111" s="110">
        <v>44</v>
      </c>
      <c r="H111" s="110">
        <v>0</v>
      </c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</row>
    <row r="112" spans="1:20" ht="14.25" customHeight="1" x14ac:dyDescent="0.2">
      <c r="A112" s="18" t="s">
        <v>420</v>
      </c>
      <c r="B112" s="110"/>
      <c r="C112" s="110"/>
      <c r="D112" s="110"/>
      <c r="E112" s="18"/>
      <c r="F112" s="18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</row>
    <row r="113" spans="1:20" ht="12.75" x14ac:dyDescent="0.2">
      <c r="A113" s="110" t="s">
        <v>421</v>
      </c>
      <c r="B113" s="110">
        <v>15697</v>
      </c>
      <c r="C113" s="110">
        <v>44</v>
      </c>
      <c r="D113" s="110">
        <v>44</v>
      </c>
      <c r="E113" s="110">
        <v>0</v>
      </c>
      <c r="F113" s="110"/>
      <c r="G113" s="110">
        <v>44</v>
      </c>
      <c r="H113" s="110">
        <v>0</v>
      </c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</row>
    <row r="114" spans="1:20" ht="12.75" x14ac:dyDescent="0.2">
      <c r="A114" s="110" t="s">
        <v>422</v>
      </c>
      <c r="B114" s="110">
        <v>12759</v>
      </c>
      <c r="C114" s="110">
        <v>44</v>
      </c>
      <c r="D114" s="110">
        <v>44</v>
      </c>
      <c r="E114" s="110">
        <v>0</v>
      </c>
      <c r="F114" s="110"/>
      <c r="G114" s="110">
        <v>44</v>
      </c>
      <c r="H114" s="110">
        <v>0</v>
      </c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</row>
    <row r="115" spans="1:20" ht="12.75" x14ac:dyDescent="0.2">
      <c r="A115" s="110" t="s">
        <v>423</v>
      </c>
      <c r="B115" s="110">
        <v>19312</v>
      </c>
      <c r="C115" s="110">
        <v>124</v>
      </c>
      <c r="D115" s="110">
        <v>124</v>
      </c>
      <c r="E115" s="110">
        <v>0</v>
      </c>
      <c r="F115" s="110"/>
      <c r="G115" s="110">
        <v>44</v>
      </c>
      <c r="H115" s="110">
        <v>80</v>
      </c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</row>
    <row r="116" spans="1:20" ht="12.75" x14ac:dyDescent="0.2">
      <c r="A116" s="110" t="s">
        <v>424</v>
      </c>
      <c r="B116" s="110">
        <v>15413</v>
      </c>
      <c r="C116" s="110">
        <v>44</v>
      </c>
      <c r="D116" s="110">
        <v>44</v>
      </c>
      <c r="E116" s="110">
        <v>0</v>
      </c>
      <c r="F116" s="110"/>
      <c r="G116" s="110">
        <v>44</v>
      </c>
      <c r="H116" s="110">
        <v>0</v>
      </c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</row>
    <row r="117" spans="1:20" ht="12.75" x14ac:dyDescent="0.2">
      <c r="A117" s="110" t="s">
        <v>425</v>
      </c>
      <c r="B117" s="110">
        <v>34123</v>
      </c>
      <c r="C117" s="110">
        <v>44</v>
      </c>
      <c r="D117" s="110">
        <v>44</v>
      </c>
      <c r="E117" s="110">
        <v>0</v>
      </c>
      <c r="F117" s="110"/>
      <c r="G117" s="110">
        <v>44</v>
      </c>
      <c r="H117" s="110">
        <v>0</v>
      </c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</row>
    <row r="118" spans="1:20" ht="12.75" x14ac:dyDescent="0.2">
      <c r="A118" s="110" t="s">
        <v>426</v>
      </c>
      <c r="B118" s="110">
        <v>149280</v>
      </c>
      <c r="C118" s="110">
        <v>109</v>
      </c>
      <c r="D118" s="110">
        <v>109</v>
      </c>
      <c r="E118" s="110">
        <v>0</v>
      </c>
      <c r="F118" s="110"/>
      <c r="G118" s="110">
        <v>44</v>
      </c>
      <c r="H118" s="110">
        <v>65</v>
      </c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</row>
    <row r="119" spans="1:20" ht="12.75" x14ac:dyDescent="0.2">
      <c r="A119" s="110" t="s">
        <v>427</v>
      </c>
      <c r="B119" s="110">
        <v>52010</v>
      </c>
      <c r="C119" s="110">
        <v>44</v>
      </c>
      <c r="D119" s="110">
        <v>44</v>
      </c>
      <c r="E119" s="110">
        <v>0</v>
      </c>
      <c r="F119" s="110"/>
      <c r="G119" s="110">
        <v>44</v>
      </c>
      <c r="H119" s="110">
        <v>0</v>
      </c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</row>
    <row r="120" spans="1:20" ht="12.75" x14ac:dyDescent="0.2">
      <c r="A120" s="110" t="s">
        <v>428</v>
      </c>
      <c r="B120" s="110">
        <v>27168</v>
      </c>
      <c r="C120" s="110">
        <v>44</v>
      </c>
      <c r="D120" s="110">
        <v>44</v>
      </c>
      <c r="E120" s="110">
        <v>0</v>
      </c>
      <c r="F120" s="110"/>
      <c r="G120" s="110">
        <v>44</v>
      </c>
      <c r="H120" s="110">
        <v>0</v>
      </c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</row>
    <row r="121" spans="1:20" ht="12.75" x14ac:dyDescent="0.2">
      <c r="A121" s="110" t="s">
        <v>429</v>
      </c>
      <c r="B121" s="110">
        <v>15653</v>
      </c>
      <c r="C121" s="110">
        <v>44</v>
      </c>
      <c r="D121" s="110">
        <v>44</v>
      </c>
      <c r="E121" s="110">
        <v>0</v>
      </c>
      <c r="F121" s="110"/>
      <c r="G121" s="110">
        <v>44</v>
      </c>
      <c r="H121" s="110">
        <v>0</v>
      </c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</row>
    <row r="122" spans="1:20" ht="12.75" x14ac:dyDescent="0.2">
      <c r="A122" s="110" t="s">
        <v>430</v>
      </c>
      <c r="B122" s="110">
        <v>16830</v>
      </c>
      <c r="C122" s="110">
        <v>44</v>
      </c>
      <c r="D122" s="110">
        <v>44</v>
      </c>
      <c r="E122" s="110">
        <v>0</v>
      </c>
      <c r="F122" s="110"/>
      <c r="G122" s="110">
        <v>44</v>
      </c>
      <c r="H122" s="110">
        <v>0</v>
      </c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</row>
    <row r="123" spans="1:20" ht="12.75" x14ac:dyDescent="0.2">
      <c r="A123" s="110" t="s">
        <v>431</v>
      </c>
      <c r="B123" s="110">
        <v>17738</v>
      </c>
      <c r="C123" s="110">
        <v>44</v>
      </c>
      <c r="D123" s="110">
        <v>44</v>
      </c>
      <c r="E123" s="110">
        <v>0</v>
      </c>
      <c r="F123" s="110"/>
      <c r="G123" s="110">
        <v>44</v>
      </c>
      <c r="H123" s="110">
        <v>0</v>
      </c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</row>
    <row r="124" spans="1:20" ht="12.75" x14ac:dyDescent="0.2">
      <c r="A124" s="110" t="s">
        <v>432</v>
      </c>
      <c r="B124" s="110">
        <v>86217</v>
      </c>
      <c r="C124" s="110">
        <v>109</v>
      </c>
      <c r="D124" s="110">
        <v>109</v>
      </c>
      <c r="E124" s="110">
        <v>0</v>
      </c>
      <c r="F124" s="110"/>
      <c r="G124" s="110">
        <v>44</v>
      </c>
      <c r="H124" s="110">
        <v>65</v>
      </c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</row>
    <row r="125" spans="1:20" ht="12.75" x14ac:dyDescent="0.2">
      <c r="A125" s="110" t="s">
        <v>433</v>
      </c>
      <c r="B125" s="110">
        <v>32020</v>
      </c>
      <c r="C125" s="110">
        <v>124</v>
      </c>
      <c r="D125" s="110">
        <v>124</v>
      </c>
      <c r="E125" s="110">
        <v>0</v>
      </c>
      <c r="F125" s="110"/>
      <c r="G125" s="110">
        <v>44</v>
      </c>
      <c r="H125" s="110">
        <v>80</v>
      </c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</row>
    <row r="126" spans="1:20" ht="12.75" x14ac:dyDescent="0.2">
      <c r="A126" s="110" t="s">
        <v>434</v>
      </c>
      <c r="B126" s="110">
        <v>46305</v>
      </c>
      <c r="C126" s="110">
        <v>44</v>
      </c>
      <c r="D126" s="110">
        <v>44</v>
      </c>
      <c r="E126" s="110">
        <v>0</v>
      </c>
      <c r="F126" s="110"/>
      <c r="G126" s="110">
        <v>44</v>
      </c>
      <c r="H126" s="110">
        <v>0</v>
      </c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</row>
    <row r="127" spans="1:20" ht="12.75" x14ac:dyDescent="0.2">
      <c r="A127" s="110" t="s">
        <v>435</v>
      </c>
      <c r="B127" s="110">
        <v>24876</v>
      </c>
      <c r="C127" s="110">
        <v>124</v>
      </c>
      <c r="D127" s="110">
        <v>124</v>
      </c>
      <c r="E127" s="110">
        <v>0</v>
      </c>
      <c r="F127" s="110"/>
      <c r="G127" s="110">
        <v>44</v>
      </c>
      <c r="H127" s="110">
        <v>80</v>
      </c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</row>
    <row r="128" spans="1:20" ht="12.75" x14ac:dyDescent="0.2">
      <c r="A128" s="110" t="s">
        <v>436</v>
      </c>
      <c r="B128" s="110">
        <v>125941</v>
      </c>
      <c r="C128" s="110">
        <v>109</v>
      </c>
      <c r="D128" s="110">
        <v>109</v>
      </c>
      <c r="E128" s="110">
        <v>0</v>
      </c>
      <c r="F128" s="110"/>
      <c r="G128" s="110">
        <v>44</v>
      </c>
      <c r="H128" s="110">
        <v>65</v>
      </c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</row>
    <row r="129" spans="1:20" ht="12.75" x14ac:dyDescent="0.2">
      <c r="A129" s="110" t="s">
        <v>437</v>
      </c>
      <c r="B129" s="110">
        <v>347949</v>
      </c>
      <c r="C129" s="110">
        <v>172</v>
      </c>
      <c r="D129" s="110">
        <v>172</v>
      </c>
      <c r="E129" s="110">
        <v>0</v>
      </c>
      <c r="F129" s="110"/>
      <c r="G129" s="110">
        <v>44</v>
      </c>
      <c r="H129" s="110">
        <v>128</v>
      </c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</row>
    <row r="130" spans="1:20" ht="12.75" x14ac:dyDescent="0.2">
      <c r="A130" s="110" t="s">
        <v>438</v>
      </c>
      <c r="B130" s="110">
        <v>13198</v>
      </c>
      <c r="C130" s="110">
        <v>44</v>
      </c>
      <c r="D130" s="110">
        <v>44</v>
      </c>
      <c r="E130" s="110">
        <v>0</v>
      </c>
      <c r="F130" s="110"/>
      <c r="G130" s="110">
        <v>44</v>
      </c>
      <c r="H130" s="110">
        <v>0</v>
      </c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</row>
    <row r="131" spans="1:20" ht="12.75" x14ac:dyDescent="0.2">
      <c r="A131" s="110" t="s">
        <v>439</v>
      </c>
      <c r="B131" s="110">
        <v>7476</v>
      </c>
      <c r="C131" s="110">
        <v>44</v>
      </c>
      <c r="D131" s="110">
        <v>44</v>
      </c>
      <c r="E131" s="110">
        <v>0</v>
      </c>
      <c r="F131" s="110"/>
      <c r="G131" s="110">
        <v>44</v>
      </c>
      <c r="H131" s="110">
        <v>0</v>
      </c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</row>
    <row r="132" spans="1:20" ht="12.75" x14ac:dyDescent="0.2">
      <c r="A132" s="110" t="s">
        <v>440</v>
      </c>
      <c r="B132" s="110">
        <v>19227</v>
      </c>
      <c r="C132" s="110">
        <v>44</v>
      </c>
      <c r="D132" s="110">
        <v>44</v>
      </c>
      <c r="E132" s="110">
        <v>0</v>
      </c>
      <c r="F132" s="110"/>
      <c r="G132" s="110">
        <v>44</v>
      </c>
      <c r="H132" s="110">
        <v>0</v>
      </c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</row>
    <row r="133" spans="1:20" ht="12.75" x14ac:dyDescent="0.2">
      <c r="A133" s="110" t="s">
        <v>441</v>
      </c>
      <c r="B133" s="110">
        <v>19412</v>
      </c>
      <c r="C133" s="110">
        <v>44</v>
      </c>
      <c r="D133" s="110">
        <v>44</v>
      </c>
      <c r="E133" s="110">
        <v>0</v>
      </c>
      <c r="F133" s="110"/>
      <c r="G133" s="110">
        <v>44</v>
      </c>
      <c r="H133" s="110">
        <v>0</v>
      </c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</row>
    <row r="134" spans="1:20" ht="12.75" x14ac:dyDescent="0.2">
      <c r="A134" s="110" t="s">
        <v>442</v>
      </c>
      <c r="B134" s="110">
        <v>16042</v>
      </c>
      <c r="C134" s="110">
        <v>124</v>
      </c>
      <c r="D134" s="110">
        <v>124</v>
      </c>
      <c r="E134" s="110">
        <v>0</v>
      </c>
      <c r="F134" s="110"/>
      <c r="G134" s="110">
        <v>44</v>
      </c>
      <c r="H134" s="110">
        <v>80</v>
      </c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</row>
    <row r="135" spans="1:20" ht="12.75" x14ac:dyDescent="0.2">
      <c r="A135" s="110" t="s">
        <v>443</v>
      </c>
      <c r="B135" s="110">
        <v>25883</v>
      </c>
      <c r="C135" s="110">
        <v>124</v>
      </c>
      <c r="D135" s="110">
        <v>124</v>
      </c>
      <c r="E135" s="110">
        <v>0</v>
      </c>
      <c r="F135" s="110"/>
      <c r="G135" s="110">
        <v>44</v>
      </c>
      <c r="H135" s="110">
        <v>80</v>
      </c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</row>
    <row r="136" spans="1:20" ht="12.75" x14ac:dyDescent="0.2">
      <c r="A136" s="110" t="s">
        <v>444</v>
      </c>
      <c r="B136" s="110">
        <v>14276</v>
      </c>
      <c r="C136" s="110">
        <v>44</v>
      </c>
      <c r="D136" s="110">
        <v>44</v>
      </c>
      <c r="E136" s="110">
        <v>0</v>
      </c>
      <c r="F136" s="110"/>
      <c r="G136" s="110">
        <v>44</v>
      </c>
      <c r="H136" s="110">
        <v>0</v>
      </c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</row>
    <row r="137" spans="1:20" ht="12.75" x14ac:dyDescent="0.2">
      <c r="A137" s="110" t="s">
        <v>445</v>
      </c>
      <c r="B137" s="110">
        <v>22665</v>
      </c>
      <c r="C137" s="110">
        <v>124</v>
      </c>
      <c r="D137" s="110">
        <v>124</v>
      </c>
      <c r="E137" s="110">
        <v>0</v>
      </c>
      <c r="F137" s="110"/>
      <c r="G137" s="110">
        <v>44</v>
      </c>
      <c r="H137" s="110">
        <v>80</v>
      </c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</row>
    <row r="138" spans="1:20" ht="12.75" x14ac:dyDescent="0.2">
      <c r="A138" s="110" t="s">
        <v>446</v>
      </c>
      <c r="B138" s="110">
        <v>13663</v>
      </c>
      <c r="C138" s="110">
        <v>44</v>
      </c>
      <c r="D138" s="110">
        <v>44</v>
      </c>
      <c r="E138" s="110">
        <v>0</v>
      </c>
      <c r="F138" s="110"/>
      <c r="G138" s="110">
        <v>44</v>
      </c>
      <c r="H138" s="110">
        <v>0</v>
      </c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</row>
    <row r="139" spans="1:20" ht="12.75" x14ac:dyDescent="0.2">
      <c r="A139" s="110" t="s">
        <v>447</v>
      </c>
      <c r="B139" s="110">
        <v>45877</v>
      </c>
      <c r="C139" s="110">
        <v>124</v>
      </c>
      <c r="D139" s="110">
        <v>124</v>
      </c>
      <c r="E139" s="110">
        <v>0</v>
      </c>
      <c r="F139" s="110"/>
      <c r="G139" s="110">
        <v>44</v>
      </c>
      <c r="H139" s="110">
        <v>80</v>
      </c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</row>
    <row r="140" spans="1:20" ht="12.75" x14ac:dyDescent="0.2">
      <c r="A140" s="110" t="s">
        <v>448</v>
      </c>
      <c r="B140" s="110">
        <v>36915</v>
      </c>
      <c r="C140" s="110">
        <v>124</v>
      </c>
      <c r="D140" s="110">
        <v>124</v>
      </c>
      <c r="E140" s="110">
        <v>0</v>
      </c>
      <c r="F140" s="110"/>
      <c r="G140" s="110">
        <v>44</v>
      </c>
      <c r="H140" s="110">
        <v>80</v>
      </c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</row>
    <row r="141" spans="1:20" ht="12.75" x14ac:dyDescent="0.2">
      <c r="A141" s="110" t="s">
        <v>449</v>
      </c>
      <c r="B141" s="110">
        <v>30970</v>
      </c>
      <c r="C141" s="110">
        <v>44</v>
      </c>
      <c r="D141" s="110">
        <v>44</v>
      </c>
      <c r="E141" s="110">
        <v>0</v>
      </c>
      <c r="F141" s="110"/>
      <c r="G141" s="110">
        <v>44</v>
      </c>
      <c r="H141" s="110">
        <v>0</v>
      </c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</row>
    <row r="142" spans="1:20" ht="12.75" x14ac:dyDescent="0.2">
      <c r="A142" s="110" t="s">
        <v>450</v>
      </c>
      <c r="B142" s="110">
        <v>16063</v>
      </c>
      <c r="C142" s="110">
        <v>44</v>
      </c>
      <c r="D142" s="110">
        <v>44</v>
      </c>
      <c r="E142" s="110">
        <v>0</v>
      </c>
      <c r="F142" s="110"/>
      <c r="G142" s="110">
        <v>44</v>
      </c>
      <c r="H142" s="110">
        <v>0</v>
      </c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</row>
    <row r="143" spans="1:20" ht="12.75" x14ac:dyDescent="0.2">
      <c r="A143" s="110" t="s">
        <v>451</v>
      </c>
      <c r="B143" s="110">
        <v>42910</v>
      </c>
      <c r="C143" s="110">
        <v>44</v>
      </c>
      <c r="D143" s="110">
        <v>44</v>
      </c>
      <c r="E143" s="110">
        <v>0</v>
      </c>
      <c r="F143" s="110"/>
      <c r="G143" s="110">
        <v>44</v>
      </c>
      <c r="H143" s="110">
        <v>0</v>
      </c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</row>
    <row r="144" spans="1:20" ht="12.75" x14ac:dyDescent="0.2">
      <c r="A144" s="110" t="s">
        <v>452</v>
      </c>
      <c r="B144" s="110">
        <v>10451</v>
      </c>
      <c r="C144" s="110">
        <v>44</v>
      </c>
      <c r="D144" s="110">
        <v>44</v>
      </c>
      <c r="E144" s="110">
        <v>0</v>
      </c>
      <c r="F144" s="110"/>
      <c r="G144" s="110">
        <v>44</v>
      </c>
      <c r="H144" s="110">
        <v>0</v>
      </c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</row>
    <row r="145" spans="1:20" ht="12.75" x14ac:dyDescent="0.2">
      <c r="A145" s="110" t="s">
        <v>453</v>
      </c>
      <c r="B145" s="110">
        <v>15017</v>
      </c>
      <c r="C145" s="110">
        <v>44</v>
      </c>
      <c r="D145" s="110">
        <v>44</v>
      </c>
      <c r="E145" s="110">
        <v>0</v>
      </c>
      <c r="F145" s="110"/>
      <c r="G145" s="110">
        <v>44</v>
      </c>
      <c r="H145" s="110">
        <v>0</v>
      </c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</row>
    <row r="146" spans="1:20" ht="14.25" customHeight="1" x14ac:dyDescent="0.2">
      <c r="A146" s="18" t="s">
        <v>454</v>
      </c>
      <c r="B146" s="110"/>
      <c r="C146" s="110"/>
      <c r="D146" s="110"/>
      <c r="E146" s="18"/>
      <c r="F146" s="18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</row>
    <row r="147" spans="1:20" ht="12.75" x14ac:dyDescent="0.2">
      <c r="A147" s="110" t="s">
        <v>455</v>
      </c>
      <c r="B147" s="110">
        <v>46051</v>
      </c>
      <c r="C147" s="110">
        <v>44</v>
      </c>
      <c r="D147" s="110">
        <v>44</v>
      </c>
      <c r="E147" s="110">
        <v>0</v>
      </c>
      <c r="F147" s="110"/>
      <c r="G147" s="110">
        <v>44</v>
      </c>
      <c r="H147" s="110">
        <v>0</v>
      </c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</row>
    <row r="148" spans="1:20" ht="12.75" x14ac:dyDescent="0.2">
      <c r="A148" s="110" t="s">
        <v>456</v>
      </c>
      <c r="B148" s="110">
        <v>103754</v>
      </c>
      <c r="C148" s="110">
        <v>109</v>
      </c>
      <c r="D148" s="110">
        <v>109</v>
      </c>
      <c r="E148" s="110">
        <v>0</v>
      </c>
      <c r="F148" s="110"/>
      <c r="G148" s="110">
        <v>44</v>
      </c>
      <c r="H148" s="110">
        <v>65</v>
      </c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</row>
    <row r="149" spans="1:20" ht="12.75" x14ac:dyDescent="0.2">
      <c r="A149" s="110" t="s">
        <v>457</v>
      </c>
      <c r="B149" s="110">
        <v>10649</v>
      </c>
      <c r="C149" s="110">
        <v>194</v>
      </c>
      <c r="D149" s="110">
        <v>44</v>
      </c>
      <c r="E149" s="110">
        <v>150</v>
      </c>
      <c r="F149" s="110"/>
      <c r="G149" s="110">
        <v>44</v>
      </c>
      <c r="H149" s="110">
        <v>0</v>
      </c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</row>
    <row r="150" spans="1:20" ht="12.75" x14ac:dyDescent="0.2">
      <c r="A150" s="110" t="s">
        <v>458</v>
      </c>
      <c r="B150" s="110">
        <v>84930</v>
      </c>
      <c r="C150" s="110">
        <v>124</v>
      </c>
      <c r="D150" s="110">
        <v>124</v>
      </c>
      <c r="E150" s="110">
        <v>0</v>
      </c>
      <c r="F150" s="110"/>
      <c r="G150" s="110">
        <v>44</v>
      </c>
      <c r="H150" s="110">
        <v>80</v>
      </c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</row>
    <row r="151" spans="1:20" ht="12.75" x14ac:dyDescent="0.2">
      <c r="A151" s="110" t="s">
        <v>459</v>
      </c>
      <c r="B151" s="110">
        <v>25967</v>
      </c>
      <c r="C151" s="110">
        <v>44</v>
      </c>
      <c r="D151" s="110">
        <v>44</v>
      </c>
      <c r="E151" s="110">
        <v>0</v>
      </c>
      <c r="F151" s="110"/>
      <c r="G151" s="110">
        <v>44</v>
      </c>
      <c r="H151" s="110">
        <v>0</v>
      </c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</row>
    <row r="152" spans="1:20" ht="12.75" x14ac:dyDescent="0.2">
      <c r="A152" s="110" t="s">
        <v>460</v>
      </c>
      <c r="B152" s="110">
        <v>65397</v>
      </c>
      <c r="C152" s="110">
        <v>44</v>
      </c>
      <c r="D152" s="110">
        <v>44</v>
      </c>
      <c r="E152" s="110">
        <v>0</v>
      </c>
      <c r="F152" s="110"/>
      <c r="G152" s="110">
        <v>44</v>
      </c>
      <c r="H152" s="110">
        <v>0</v>
      </c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</row>
    <row r="153" spans="1:20" ht="14.25" customHeight="1" x14ac:dyDescent="0.2">
      <c r="A153" s="18" t="s">
        <v>461</v>
      </c>
      <c r="B153" s="110"/>
      <c r="C153" s="110"/>
      <c r="D153" s="110"/>
      <c r="E153" s="18"/>
      <c r="F153" s="18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</row>
    <row r="154" spans="1:20" ht="12.75" x14ac:dyDescent="0.2">
      <c r="A154" s="110" t="s">
        <v>462</v>
      </c>
      <c r="B154" s="110">
        <v>31868</v>
      </c>
      <c r="C154" s="110">
        <v>124</v>
      </c>
      <c r="D154" s="110">
        <v>124</v>
      </c>
      <c r="E154" s="110">
        <v>0</v>
      </c>
      <c r="F154" s="110"/>
      <c r="G154" s="110">
        <v>44</v>
      </c>
      <c r="H154" s="110">
        <v>80</v>
      </c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</row>
    <row r="155" spans="1:20" ht="12.75" x14ac:dyDescent="0.2">
      <c r="A155" s="110" t="s">
        <v>463</v>
      </c>
      <c r="B155" s="110">
        <v>41602</v>
      </c>
      <c r="C155" s="110">
        <v>124</v>
      </c>
      <c r="D155" s="110">
        <v>124</v>
      </c>
      <c r="E155" s="110">
        <v>0</v>
      </c>
      <c r="F155" s="110"/>
      <c r="G155" s="110">
        <v>44</v>
      </c>
      <c r="H155" s="110">
        <v>80</v>
      </c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</row>
    <row r="156" spans="1:20" ht="12.75" x14ac:dyDescent="0.2">
      <c r="A156" s="110" t="s">
        <v>464</v>
      </c>
      <c r="B156" s="110">
        <v>9591</v>
      </c>
      <c r="C156" s="110">
        <v>194</v>
      </c>
      <c r="D156" s="110">
        <v>44</v>
      </c>
      <c r="E156" s="110">
        <v>150</v>
      </c>
      <c r="F156" s="110"/>
      <c r="G156" s="110">
        <v>44</v>
      </c>
      <c r="H156" s="110">
        <v>0</v>
      </c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</row>
    <row r="157" spans="1:20" ht="12.75" x14ac:dyDescent="0.2">
      <c r="A157" s="110" t="s">
        <v>465</v>
      </c>
      <c r="B157" s="110">
        <v>9544</v>
      </c>
      <c r="C157" s="110">
        <v>124</v>
      </c>
      <c r="D157" s="110">
        <v>124</v>
      </c>
      <c r="E157" s="110">
        <v>0</v>
      </c>
      <c r="F157" s="110"/>
      <c r="G157" s="110">
        <v>44</v>
      </c>
      <c r="H157" s="110">
        <v>80</v>
      </c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</row>
    <row r="158" spans="1:20" ht="12.75" x14ac:dyDescent="0.2">
      <c r="A158" s="110" t="s">
        <v>466</v>
      </c>
      <c r="B158" s="110">
        <v>113714</v>
      </c>
      <c r="C158" s="110">
        <v>109</v>
      </c>
      <c r="D158" s="110">
        <v>109</v>
      </c>
      <c r="E158" s="110">
        <v>0</v>
      </c>
      <c r="F158" s="110"/>
      <c r="G158" s="110">
        <v>44</v>
      </c>
      <c r="H158" s="110">
        <v>65</v>
      </c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</row>
    <row r="159" spans="1:20" ht="12.75" x14ac:dyDescent="0.2">
      <c r="A159" s="110" t="s">
        <v>467</v>
      </c>
      <c r="B159" s="110">
        <v>4761</v>
      </c>
      <c r="C159" s="110">
        <v>194</v>
      </c>
      <c r="D159" s="110">
        <v>44</v>
      </c>
      <c r="E159" s="110">
        <v>150</v>
      </c>
      <c r="F159" s="110"/>
      <c r="G159" s="110">
        <v>44</v>
      </c>
      <c r="H159" s="110">
        <v>0</v>
      </c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</row>
    <row r="160" spans="1:20" ht="12.75" x14ac:dyDescent="0.2">
      <c r="A160" s="110" t="s">
        <v>468</v>
      </c>
      <c r="B160" s="110">
        <v>5687</v>
      </c>
      <c r="C160" s="110">
        <v>44</v>
      </c>
      <c r="D160" s="110">
        <v>44</v>
      </c>
      <c r="E160" s="110">
        <v>0</v>
      </c>
      <c r="F160" s="110"/>
      <c r="G160" s="110">
        <v>44</v>
      </c>
      <c r="H160" s="110">
        <v>0</v>
      </c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</row>
    <row r="161" spans="1:20" ht="12.75" x14ac:dyDescent="0.2">
      <c r="A161" s="110" t="s">
        <v>469</v>
      </c>
      <c r="B161" s="110">
        <v>33238</v>
      </c>
      <c r="C161" s="110">
        <v>44</v>
      </c>
      <c r="D161" s="110">
        <v>44</v>
      </c>
      <c r="E161" s="110">
        <v>0</v>
      </c>
      <c r="F161" s="110"/>
      <c r="G161" s="110">
        <v>44</v>
      </c>
      <c r="H161" s="110">
        <v>0</v>
      </c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</row>
    <row r="162" spans="1:20" ht="12.75" x14ac:dyDescent="0.2">
      <c r="A162" s="110" t="s">
        <v>470</v>
      </c>
      <c r="B162" s="110">
        <v>6658</v>
      </c>
      <c r="C162" s="110">
        <v>194</v>
      </c>
      <c r="D162" s="110">
        <v>44</v>
      </c>
      <c r="E162" s="110">
        <v>150</v>
      </c>
      <c r="F162" s="110"/>
      <c r="G162" s="110">
        <v>44</v>
      </c>
      <c r="H162" s="110">
        <v>0</v>
      </c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</row>
    <row r="163" spans="1:20" ht="12.75" x14ac:dyDescent="0.2">
      <c r="A163" s="110" t="s">
        <v>471</v>
      </c>
      <c r="B163" s="110">
        <v>5685</v>
      </c>
      <c r="C163" s="110">
        <v>44</v>
      </c>
      <c r="D163" s="110">
        <v>44</v>
      </c>
      <c r="E163" s="110">
        <v>0</v>
      </c>
      <c r="F163" s="110"/>
      <c r="G163" s="110">
        <v>44</v>
      </c>
      <c r="H163" s="110">
        <v>0</v>
      </c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</row>
    <row r="164" spans="1:20" ht="12.75" x14ac:dyDescent="0.2">
      <c r="A164" s="110" t="s">
        <v>472</v>
      </c>
      <c r="B164" s="110">
        <v>5169</v>
      </c>
      <c r="C164" s="110">
        <v>44</v>
      </c>
      <c r="D164" s="110">
        <v>44</v>
      </c>
      <c r="E164" s="110">
        <v>0</v>
      </c>
      <c r="F164" s="110"/>
      <c r="G164" s="110">
        <v>44</v>
      </c>
      <c r="H164" s="110">
        <v>0</v>
      </c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</row>
    <row r="165" spans="1:20" ht="12.75" x14ac:dyDescent="0.2">
      <c r="A165" s="110" t="s">
        <v>473</v>
      </c>
      <c r="B165" s="110">
        <v>583056</v>
      </c>
      <c r="C165" s="110">
        <v>237</v>
      </c>
      <c r="D165" s="110">
        <v>237</v>
      </c>
      <c r="E165" s="110">
        <v>0</v>
      </c>
      <c r="F165" s="110"/>
      <c r="G165" s="110">
        <v>44</v>
      </c>
      <c r="H165" s="110">
        <v>193</v>
      </c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</row>
    <row r="166" spans="1:20" ht="12.75" x14ac:dyDescent="0.2">
      <c r="A166" s="110" t="s">
        <v>474</v>
      </c>
      <c r="B166" s="110">
        <v>13194</v>
      </c>
      <c r="C166" s="110">
        <v>44</v>
      </c>
      <c r="D166" s="110">
        <v>44</v>
      </c>
      <c r="E166" s="110">
        <v>0</v>
      </c>
      <c r="F166" s="110"/>
      <c r="G166" s="110">
        <v>44</v>
      </c>
      <c r="H166" s="110">
        <v>0</v>
      </c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</row>
    <row r="167" spans="1:20" ht="12.75" x14ac:dyDescent="0.2">
      <c r="A167" s="110" t="s">
        <v>475</v>
      </c>
      <c r="B167" s="110">
        <v>9444</v>
      </c>
      <c r="C167" s="110">
        <v>44</v>
      </c>
      <c r="D167" s="110">
        <v>44</v>
      </c>
      <c r="E167" s="110">
        <v>0</v>
      </c>
      <c r="F167" s="110"/>
      <c r="G167" s="110">
        <v>44</v>
      </c>
      <c r="H167" s="110">
        <v>0</v>
      </c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</row>
    <row r="168" spans="1:20" ht="12.75" x14ac:dyDescent="0.2">
      <c r="A168" s="110" t="s">
        <v>476</v>
      </c>
      <c r="B168" s="110">
        <v>9229</v>
      </c>
      <c r="C168" s="110">
        <v>44</v>
      </c>
      <c r="D168" s="110">
        <v>44</v>
      </c>
      <c r="E168" s="110">
        <v>0</v>
      </c>
      <c r="F168" s="110"/>
      <c r="G168" s="110">
        <v>44</v>
      </c>
      <c r="H168" s="110">
        <v>0</v>
      </c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</row>
    <row r="169" spans="1:20" ht="12.75" x14ac:dyDescent="0.2">
      <c r="A169" s="110" t="s">
        <v>477</v>
      </c>
      <c r="B169" s="110">
        <v>38246</v>
      </c>
      <c r="C169" s="110">
        <v>124</v>
      </c>
      <c r="D169" s="110">
        <v>124</v>
      </c>
      <c r="E169" s="110">
        <v>0</v>
      </c>
      <c r="F169" s="110"/>
      <c r="G169" s="110">
        <v>44</v>
      </c>
      <c r="H169" s="110">
        <v>80</v>
      </c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</row>
    <row r="170" spans="1:20" ht="12.75" x14ac:dyDescent="0.2">
      <c r="A170" s="110" t="s">
        <v>478</v>
      </c>
      <c r="B170" s="110">
        <v>6962</v>
      </c>
      <c r="C170" s="110">
        <v>44</v>
      </c>
      <c r="D170" s="110">
        <v>44</v>
      </c>
      <c r="E170" s="110">
        <v>0</v>
      </c>
      <c r="F170" s="110"/>
      <c r="G170" s="110">
        <v>44</v>
      </c>
      <c r="H170" s="110">
        <v>0</v>
      </c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</row>
    <row r="171" spans="1:20" ht="12.75" x14ac:dyDescent="0.2">
      <c r="A171" s="110" t="s">
        <v>479</v>
      </c>
      <c r="B171" s="110">
        <v>47050</v>
      </c>
      <c r="C171" s="110">
        <v>124</v>
      </c>
      <c r="D171" s="110">
        <v>124</v>
      </c>
      <c r="E171" s="110">
        <v>0</v>
      </c>
      <c r="F171" s="110"/>
      <c r="G171" s="110">
        <v>44</v>
      </c>
      <c r="H171" s="110">
        <v>80</v>
      </c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</row>
    <row r="172" spans="1:20" ht="12.75" x14ac:dyDescent="0.2">
      <c r="A172" s="110" t="s">
        <v>480</v>
      </c>
      <c r="B172" s="110">
        <v>43020</v>
      </c>
      <c r="C172" s="110">
        <v>124</v>
      </c>
      <c r="D172" s="110">
        <v>124</v>
      </c>
      <c r="E172" s="110">
        <v>0</v>
      </c>
      <c r="F172" s="110"/>
      <c r="G172" s="110">
        <v>44</v>
      </c>
      <c r="H172" s="110">
        <v>80</v>
      </c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</row>
    <row r="173" spans="1:20" ht="12.75" x14ac:dyDescent="0.2">
      <c r="A173" s="110" t="s">
        <v>481</v>
      </c>
      <c r="B173" s="110">
        <v>40328</v>
      </c>
      <c r="C173" s="110">
        <v>44</v>
      </c>
      <c r="D173" s="110">
        <v>44</v>
      </c>
      <c r="E173" s="110">
        <v>0</v>
      </c>
      <c r="F173" s="110"/>
      <c r="G173" s="110">
        <v>44</v>
      </c>
      <c r="H173" s="110">
        <v>0</v>
      </c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</row>
    <row r="174" spans="1:20" ht="12.75" x14ac:dyDescent="0.2">
      <c r="A174" s="110" t="s">
        <v>482</v>
      </c>
      <c r="B174" s="110">
        <v>14282</v>
      </c>
      <c r="C174" s="110">
        <v>124</v>
      </c>
      <c r="D174" s="110">
        <v>124</v>
      </c>
      <c r="E174" s="110">
        <v>0</v>
      </c>
      <c r="F174" s="110"/>
      <c r="G174" s="110">
        <v>44</v>
      </c>
      <c r="H174" s="110">
        <v>80</v>
      </c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</row>
    <row r="175" spans="1:20" ht="12.75" x14ac:dyDescent="0.2">
      <c r="A175" s="110" t="s">
        <v>483</v>
      </c>
      <c r="B175" s="110">
        <v>14366</v>
      </c>
      <c r="C175" s="110">
        <v>44</v>
      </c>
      <c r="D175" s="110">
        <v>44</v>
      </c>
      <c r="E175" s="110">
        <v>0</v>
      </c>
      <c r="F175" s="110"/>
      <c r="G175" s="110">
        <v>44</v>
      </c>
      <c r="H175" s="110">
        <v>0</v>
      </c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</row>
    <row r="176" spans="1:20" ht="12.75" x14ac:dyDescent="0.2">
      <c r="A176" s="110" t="s">
        <v>484</v>
      </c>
      <c r="B176" s="110">
        <v>24513</v>
      </c>
      <c r="C176" s="110">
        <v>44</v>
      </c>
      <c r="D176" s="110">
        <v>44</v>
      </c>
      <c r="E176" s="110">
        <v>0</v>
      </c>
      <c r="F176" s="110"/>
      <c r="G176" s="110">
        <v>44</v>
      </c>
      <c r="H176" s="110">
        <v>0</v>
      </c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</row>
    <row r="177" spans="1:20" ht="12.75" x14ac:dyDescent="0.2">
      <c r="A177" s="110" t="s">
        <v>485</v>
      </c>
      <c r="B177" s="110">
        <v>34896</v>
      </c>
      <c r="C177" s="110">
        <v>44</v>
      </c>
      <c r="D177" s="110">
        <v>44</v>
      </c>
      <c r="E177" s="110">
        <v>0</v>
      </c>
      <c r="F177" s="110"/>
      <c r="G177" s="110">
        <v>44</v>
      </c>
      <c r="H177" s="110">
        <v>0</v>
      </c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</row>
    <row r="178" spans="1:20" ht="12.75" x14ac:dyDescent="0.2">
      <c r="A178" s="110" t="s">
        <v>486</v>
      </c>
      <c r="B178" s="110">
        <v>9312</v>
      </c>
      <c r="C178" s="110">
        <v>44</v>
      </c>
      <c r="D178" s="110">
        <v>44</v>
      </c>
      <c r="E178" s="110">
        <v>0</v>
      </c>
      <c r="F178" s="110"/>
      <c r="G178" s="110">
        <v>44</v>
      </c>
      <c r="H178" s="110">
        <v>0</v>
      </c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</row>
    <row r="179" spans="1:20" ht="12.75" x14ac:dyDescent="0.2">
      <c r="A179" s="110" t="s">
        <v>487</v>
      </c>
      <c r="B179" s="110">
        <v>10582</v>
      </c>
      <c r="C179" s="110">
        <v>44</v>
      </c>
      <c r="D179" s="110">
        <v>44</v>
      </c>
      <c r="E179" s="110">
        <v>0</v>
      </c>
      <c r="F179" s="110"/>
      <c r="G179" s="110">
        <v>44</v>
      </c>
      <c r="H179" s="110">
        <v>0</v>
      </c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</row>
    <row r="180" spans="1:20" ht="12.75" x14ac:dyDescent="0.2">
      <c r="A180" s="110" t="s">
        <v>488</v>
      </c>
      <c r="B180" s="110">
        <v>69901</v>
      </c>
      <c r="C180" s="110">
        <v>124</v>
      </c>
      <c r="D180" s="110">
        <v>124</v>
      </c>
      <c r="E180" s="110">
        <v>0</v>
      </c>
      <c r="F180" s="110"/>
      <c r="G180" s="110">
        <v>44</v>
      </c>
      <c r="H180" s="110">
        <v>80</v>
      </c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</row>
    <row r="181" spans="1:20" ht="12.75" x14ac:dyDescent="0.2">
      <c r="A181" s="110" t="s">
        <v>489</v>
      </c>
      <c r="B181" s="110">
        <v>15315</v>
      </c>
      <c r="C181" s="110">
        <v>44</v>
      </c>
      <c r="D181" s="110">
        <v>44</v>
      </c>
      <c r="E181" s="110">
        <v>0</v>
      </c>
      <c r="F181" s="110"/>
      <c r="G181" s="110">
        <v>44</v>
      </c>
      <c r="H181" s="110">
        <v>0</v>
      </c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</row>
    <row r="182" spans="1:20" ht="12.75" x14ac:dyDescent="0.2">
      <c r="A182" s="110" t="s">
        <v>490</v>
      </c>
      <c r="B182" s="110">
        <v>39512</v>
      </c>
      <c r="C182" s="110">
        <v>124</v>
      </c>
      <c r="D182" s="110">
        <v>124</v>
      </c>
      <c r="E182" s="110">
        <v>0</v>
      </c>
      <c r="F182" s="110"/>
      <c r="G182" s="110">
        <v>44</v>
      </c>
      <c r="H182" s="110">
        <v>80</v>
      </c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</row>
    <row r="183" spans="1:20" ht="12.75" x14ac:dyDescent="0.2">
      <c r="A183" s="110" t="s">
        <v>491</v>
      </c>
      <c r="B183" s="110">
        <v>18695</v>
      </c>
      <c r="C183" s="110">
        <v>44</v>
      </c>
      <c r="D183" s="110">
        <v>44</v>
      </c>
      <c r="E183" s="110">
        <v>0</v>
      </c>
      <c r="F183" s="110"/>
      <c r="G183" s="110">
        <v>44</v>
      </c>
      <c r="H183" s="110">
        <v>0</v>
      </c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</row>
    <row r="184" spans="1:20" ht="12.75" x14ac:dyDescent="0.2">
      <c r="A184" s="110" t="s">
        <v>492</v>
      </c>
      <c r="B184" s="110">
        <v>56791</v>
      </c>
      <c r="C184" s="110">
        <v>44</v>
      </c>
      <c r="D184" s="110">
        <v>44</v>
      </c>
      <c r="E184" s="110">
        <v>0</v>
      </c>
      <c r="F184" s="110"/>
      <c r="G184" s="110">
        <v>44</v>
      </c>
      <c r="H184" s="110">
        <v>0</v>
      </c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</row>
    <row r="185" spans="1:20" ht="12.75" x14ac:dyDescent="0.2">
      <c r="A185" s="110" t="s">
        <v>493</v>
      </c>
      <c r="B185" s="110">
        <v>9100</v>
      </c>
      <c r="C185" s="110">
        <v>44</v>
      </c>
      <c r="D185" s="110">
        <v>44</v>
      </c>
      <c r="E185" s="110">
        <v>0</v>
      </c>
      <c r="F185" s="110"/>
      <c r="G185" s="110">
        <v>44</v>
      </c>
      <c r="H185" s="110">
        <v>0</v>
      </c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</row>
    <row r="186" spans="1:20" ht="12.75" x14ac:dyDescent="0.2">
      <c r="A186" s="110" t="s">
        <v>494</v>
      </c>
      <c r="B186" s="110">
        <v>27044</v>
      </c>
      <c r="C186" s="110">
        <v>124</v>
      </c>
      <c r="D186" s="110">
        <v>124</v>
      </c>
      <c r="E186" s="110">
        <v>0</v>
      </c>
      <c r="F186" s="110"/>
      <c r="G186" s="110">
        <v>44</v>
      </c>
      <c r="H186" s="110">
        <v>80</v>
      </c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</row>
    <row r="187" spans="1:20" ht="12.75" x14ac:dyDescent="0.2">
      <c r="A187" s="110" t="s">
        <v>495</v>
      </c>
      <c r="B187" s="110">
        <v>13244</v>
      </c>
      <c r="C187" s="110">
        <v>44</v>
      </c>
      <c r="D187" s="110">
        <v>44</v>
      </c>
      <c r="E187" s="110">
        <v>0</v>
      </c>
      <c r="F187" s="110"/>
      <c r="G187" s="110">
        <v>44</v>
      </c>
      <c r="H187" s="110">
        <v>0</v>
      </c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</row>
    <row r="188" spans="1:20" ht="12.75" x14ac:dyDescent="0.2">
      <c r="A188" s="110" t="s">
        <v>496</v>
      </c>
      <c r="B188" s="110">
        <v>10751</v>
      </c>
      <c r="C188" s="110">
        <v>194</v>
      </c>
      <c r="D188" s="110">
        <v>44</v>
      </c>
      <c r="E188" s="110">
        <v>150</v>
      </c>
      <c r="F188" s="110"/>
      <c r="G188" s="110">
        <v>44</v>
      </c>
      <c r="H188" s="110">
        <v>0</v>
      </c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</row>
    <row r="189" spans="1:20" ht="12.75" x14ac:dyDescent="0.2">
      <c r="A189" s="110" t="s">
        <v>497</v>
      </c>
      <c r="B189" s="110">
        <v>12912</v>
      </c>
      <c r="C189" s="110">
        <v>44</v>
      </c>
      <c r="D189" s="110">
        <v>44</v>
      </c>
      <c r="E189" s="110">
        <v>0</v>
      </c>
      <c r="F189" s="110"/>
      <c r="G189" s="110">
        <v>44</v>
      </c>
      <c r="H189" s="110">
        <v>0</v>
      </c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</row>
    <row r="190" spans="1:20" ht="12.75" x14ac:dyDescent="0.2">
      <c r="A190" s="110" t="s">
        <v>498</v>
      </c>
      <c r="B190" s="110">
        <v>11297</v>
      </c>
      <c r="C190" s="110">
        <v>44</v>
      </c>
      <c r="D190" s="110">
        <v>44</v>
      </c>
      <c r="E190" s="110">
        <v>0</v>
      </c>
      <c r="F190" s="110"/>
      <c r="G190" s="110">
        <v>44</v>
      </c>
      <c r="H190" s="110">
        <v>0</v>
      </c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</row>
    <row r="191" spans="1:20" ht="12.75" x14ac:dyDescent="0.2">
      <c r="A191" s="110" t="s">
        <v>499</v>
      </c>
      <c r="B191" s="110">
        <v>12790</v>
      </c>
      <c r="C191" s="110">
        <v>44</v>
      </c>
      <c r="D191" s="110">
        <v>44</v>
      </c>
      <c r="E191" s="110">
        <v>0</v>
      </c>
      <c r="F191" s="110"/>
      <c r="G191" s="110">
        <v>44</v>
      </c>
      <c r="H191" s="110">
        <v>0</v>
      </c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</row>
    <row r="192" spans="1:20" ht="12.75" x14ac:dyDescent="0.2">
      <c r="A192" s="110" t="s">
        <v>500</v>
      </c>
      <c r="B192" s="110">
        <v>16147</v>
      </c>
      <c r="C192" s="110">
        <v>44</v>
      </c>
      <c r="D192" s="110">
        <v>44</v>
      </c>
      <c r="E192" s="110">
        <v>0</v>
      </c>
      <c r="F192" s="110"/>
      <c r="G192" s="110">
        <v>44</v>
      </c>
      <c r="H192" s="110">
        <v>0</v>
      </c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</row>
    <row r="193" spans="1:20" ht="12.75" x14ac:dyDescent="0.2">
      <c r="A193" s="110" t="s">
        <v>501</v>
      </c>
      <c r="B193" s="110">
        <v>11885</v>
      </c>
      <c r="C193" s="110">
        <v>44</v>
      </c>
      <c r="D193" s="110">
        <v>44</v>
      </c>
      <c r="E193" s="110">
        <v>0</v>
      </c>
      <c r="F193" s="110"/>
      <c r="G193" s="110">
        <v>44</v>
      </c>
      <c r="H193" s="110">
        <v>0</v>
      </c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</row>
    <row r="194" spans="1:20" ht="12.75" x14ac:dyDescent="0.2">
      <c r="A194" s="110" t="s">
        <v>502</v>
      </c>
      <c r="B194" s="110">
        <v>59249</v>
      </c>
      <c r="C194" s="110">
        <v>44</v>
      </c>
      <c r="D194" s="110">
        <v>44</v>
      </c>
      <c r="E194" s="110">
        <v>0</v>
      </c>
      <c r="F194" s="110"/>
      <c r="G194" s="110">
        <v>44</v>
      </c>
      <c r="H194" s="110">
        <v>0</v>
      </c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</row>
    <row r="195" spans="1:20" ht="12.75" x14ac:dyDescent="0.2">
      <c r="A195" s="110" t="s">
        <v>503</v>
      </c>
      <c r="B195" s="110">
        <v>9281</v>
      </c>
      <c r="C195" s="110">
        <v>44</v>
      </c>
      <c r="D195" s="110">
        <v>44</v>
      </c>
      <c r="E195" s="110">
        <v>0</v>
      </c>
      <c r="F195" s="110"/>
      <c r="G195" s="110">
        <v>44</v>
      </c>
      <c r="H195" s="110">
        <v>0</v>
      </c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</row>
    <row r="196" spans="1:20" ht="12.75" x14ac:dyDescent="0.2">
      <c r="A196" s="110" t="s">
        <v>504</v>
      </c>
      <c r="B196" s="110">
        <v>56787</v>
      </c>
      <c r="C196" s="110">
        <v>44</v>
      </c>
      <c r="D196" s="110">
        <v>44</v>
      </c>
      <c r="E196" s="110">
        <v>0</v>
      </c>
      <c r="F196" s="110"/>
      <c r="G196" s="110">
        <v>44</v>
      </c>
      <c r="H196" s="110">
        <v>0</v>
      </c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</row>
    <row r="197" spans="1:20" ht="12.75" x14ac:dyDescent="0.2">
      <c r="A197" s="110" t="s">
        <v>505</v>
      </c>
      <c r="B197" s="110">
        <v>24704</v>
      </c>
      <c r="C197" s="110">
        <v>44</v>
      </c>
      <c r="D197" s="110">
        <v>44</v>
      </c>
      <c r="E197" s="110">
        <v>0</v>
      </c>
      <c r="F197" s="110"/>
      <c r="G197" s="110">
        <v>44</v>
      </c>
      <c r="H197" s="110">
        <v>0</v>
      </c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</row>
    <row r="198" spans="1:20" ht="12.75" x14ac:dyDescent="0.2">
      <c r="A198" s="110" t="s">
        <v>506</v>
      </c>
      <c r="B198" s="110">
        <v>16096</v>
      </c>
      <c r="C198" s="110">
        <v>44</v>
      </c>
      <c r="D198" s="110">
        <v>44</v>
      </c>
      <c r="E198" s="110">
        <v>0</v>
      </c>
      <c r="F198" s="110"/>
      <c r="G198" s="110">
        <v>44</v>
      </c>
      <c r="H198" s="110">
        <v>0</v>
      </c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</row>
    <row r="199" spans="1:20" ht="12.75" x14ac:dyDescent="0.2">
      <c r="A199" s="110" t="s">
        <v>507</v>
      </c>
      <c r="B199" s="110">
        <v>11946</v>
      </c>
      <c r="C199" s="110">
        <v>44</v>
      </c>
      <c r="D199" s="110">
        <v>44</v>
      </c>
      <c r="E199" s="110">
        <v>0</v>
      </c>
      <c r="F199" s="110"/>
      <c r="G199" s="110">
        <v>44</v>
      </c>
      <c r="H199" s="110">
        <v>0</v>
      </c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</row>
    <row r="200" spans="1:20" ht="12.75" x14ac:dyDescent="0.2">
      <c r="A200" s="110" t="s">
        <v>508</v>
      </c>
      <c r="B200" s="110">
        <v>39624</v>
      </c>
      <c r="C200" s="110">
        <v>44</v>
      </c>
      <c r="D200" s="110">
        <v>44</v>
      </c>
      <c r="E200" s="110">
        <v>0</v>
      </c>
      <c r="F200" s="110"/>
      <c r="G200" s="110">
        <v>44</v>
      </c>
      <c r="H200" s="110">
        <v>0</v>
      </c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</row>
    <row r="201" spans="1:20" ht="12.75" x14ac:dyDescent="0.2">
      <c r="A201" s="110" t="s">
        <v>509</v>
      </c>
      <c r="B201" s="110">
        <v>12441</v>
      </c>
      <c r="C201" s="110">
        <v>44</v>
      </c>
      <c r="D201" s="110">
        <v>44</v>
      </c>
      <c r="E201" s="110">
        <v>0</v>
      </c>
      <c r="F201" s="110"/>
      <c r="G201" s="110">
        <v>44</v>
      </c>
      <c r="H201" s="110">
        <v>0</v>
      </c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</row>
    <row r="202" spans="1:20" ht="12.75" x14ac:dyDescent="0.2">
      <c r="A202" s="110" t="s">
        <v>510</v>
      </c>
      <c r="B202" s="110">
        <v>12934</v>
      </c>
      <c r="C202" s="110">
        <v>124</v>
      </c>
      <c r="D202" s="110">
        <v>124</v>
      </c>
      <c r="E202" s="110">
        <v>0</v>
      </c>
      <c r="F202" s="110"/>
      <c r="G202" s="110">
        <v>44</v>
      </c>
      <c r="H202" s="110">
        <v>80</v>
      </c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</row>
    <row r="203" spans="1:20" ht="14.25" customHeight="1" x14ac:dyDescent="0.2">
      <c r="A203" s="18" t="s">
        <v>511</v>
      </c>
      <c r="B203" s="110"/>
      <c r="C203" s="110"/>
      <c r="D203" s="110"/>
      <c r="E203" s="18"/>
      <c r="F203" s="18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</row>
    <row r="204" spans="1:20" ht="12.75" x14ac:dyDescent="0.2">
      <c r="A204" s="110" t="s">
        <v>512</v>
      </c>
      <c r="B204" s="110">
        <v>25932</v>
      </c>
      <c r="C204" s="110">
        <v>131</v>
      </c>
      <c r="D204" s="110">
        <v>131</v>
      </c>
      <c r="E204" s="110">
        <v>0</v>
      </c>
      <c r="F204" s="110"/>
      <c r="G204" s="110">
        <v>66</v>
      </c>
      <c r="H204" s="110">
        <v>65</v>
      </c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</row>
    <row r="205" spans="1:20" ht="12.75" x14ac:dyDescent="0.2">
      <c r="A205" s="110" t="s">
        <v>513</v>
      </c>
      <c r="B205" s="110">
        <v>8550</v>
      </c>
      <c r="C205" s="110">
        <v>281</v>
      </c>
      <c r="D205" s="110">
        <v>131</v>
      </c>
      <c r="E205" s="110">
        <v>150</v>
      </c>
      <c r="F205" s="110"/>
      <c r="G205" s="110">
        <v>66</v>
      </c>
      <c r="H205" s="110">
        <v>65</v>
      </c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</row>
    <row r="206" spans="1:20" ht="12.75" x14ac:dyDescent="0.2">
      <c r="A206" s="110" t="s">
        <v>514</v>
      </c>
      <c r="B206" s="110">
        <v>10503</v>
      </c>
      <c r="C206" s="110">
        <v>281</v>
      </c>
      <c r="D206" s="110">
        <v>131</v>
      </c>
      <c r="E206" s="110">
        <v>150</v>
      </c>
      <c r="F206" s="110"/>
      <c r="G206" s="110">
        <v>66</v>
      </c>
      <c r="H206" s="110">
        <v>65</v>
      </c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</row>
    <row r="207" spans="1:20" ht="12.75" x14ac:dyDescent="0.2">
      <c r="A207" s="110" t="s">
        <v>515</v>
      </c>
      <c r="B207" s="110">
        <v>11524</v>
      </c>
      <c r="C207" s="110">
        <v>131</v>
      </c>
      <c r="D207" s="110">
        <v>131</v>
      </c>
      <c r="E207" s="110">
        <v>0</v>
      </c>
      <c r="F207" s="110"/>
      <c r="G207" s="110">
        <v>66</v>
      </c>
      <c r="H207" s="110">
        <v>65</v>
      </c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</row>
    <row r="208" spans="1:20" ht="12.75" x14ac:dyDescent="0.2">
      <c r="A208" s="110" t="s">
        <v>516</v>
      </c>
      <c r="B208" s="110">
        <v>9043</v>
      </c>
      <c r="C208" s="110">
        <v>131</v>
      </c>
      <c r="D208" s="110">
        <v>131</v>
      </c>
      <c r="E208" s="110">
        <v>0</v>
      </c>
      <c r="F208" s="110"/>
      <c r="G208" s="110">
        <v>66</v>
      </c>
      <c r="H208" s="110">
        <v>65</v>
      </c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</row>
    <row r="209" spans="1:20" ht="12.75" x14ac:dyDescent="0.2">
      <c r="A209" s="110" t="s">
        <v>517</v>
      </c>
      <c r="B209" s="110">
        <v>11517</v>
      </c>
      <c r="C209" s="110">
        <v>281</v>
      </c>
      <c r="D209" s="110">
        <v>131</v>
      </c>
      <c r="E209" s="110">
        <v>150</v>
      </c>
      <c r="F209" s="110"/>
      <c r="G209" s="110">
        <v>66</v>
      </c>
      <c r="H209" s="110">
        <v>65</v>
      </c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</row>
    <row r="210" spans="1:20" ht="12.75" x14ac:dyDescent="0.2">
      <c r="A210" s="110" t="s">
        <v>518</v>
      </c>
      <c r="B210" s="110">
        <v>16668</v>
      </c>
      <c r="C210" s="110">
        <v>131</v>
      </c>
      <c r="D210" s="110">
        <v>131</v>
      </c>
      <c r="E210" s="110">
        <v>0</v>
      </c>
      <c r="F210" s="110"/>
      <c r="G210" s="110">
        <v>66</v>
      </c>
      <c r="H210" s="110">
        <v>65</v>
      </c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</row>
    <row r="211" spans="1:20" ht="12.75" x14ac:dyDescent="0.2">
      <c r="A211" s="110" t="s">
        <v>519</v>
      </c>
      <c r="B211" s="110">
        <v>94828</v>
      </c>
      <c r="C211" s="110">
        <v>194</v>
      </c>
      <c r="D211" s="110">
        <v>194</v>
      </c>
      <c r="E211" s="110">
        <v>0</v>
      </c>
      <c r="F211" s="110"/>
      <c r="G211" s="110">
        <v>66</v>
      </c>
      <c r="H211" s="110">
        <v>128</v>
      </c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</row>
    <row r="212" spans="1:20" ht="12.75" x14ac:dyDescent="0.2">
      <c r="A212" s="110" t="s">
        <v>520</v>
      </c>
      <c r="B212" s="110">
        <v>12115</v>
      </c>
      <c r="C212" s="110">
        <v>131</v>
      </c>
      <c r="D212" s="110">
        <v>131</v>
      </c>
      <c r="E212" s="110">
        <v>0</v>
      </c>
      <c r="F212" s="110"/>
      <c r="G212" s="110">
        <v>66</v>
      </c>
      <c r="H212" s="110">
        <v>65</v>
      </c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</row>
    <row r="213" spans="1:20" ht="12.75" x14ac:dyDescent="0.2">
      <c r="A213" s="110" t="s">
        <v>521</v>
      </c>
      <c r="B213" s="110">
        <v>24190</v>
      </c>
      <c r="C213" s="110">
        <v>131</v>
      </c>
      <c r="D213" s="110">
        <v>131</v>
      </c>
      <c r="E213" s="110">
        <v>0</v>
      </c>
      <c r="F213" s="110"/>
      <c r="G213" s="110">
        <v>66</v>
      </c>
      <c r="H213" s="110">
        <v>65</v>
      </c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</row>
    <row r="214" spans="1:20" ht="12.75" x14ac:dyDescent="0.2">
      <c r="A214" s="110" t="s">
        <v>522</v>
      </c>
      <c r="B214" s="110">
        <v>3725</v>
      </c>
      <c r="C214" s="110">
        <v>131</v>
      </c>
      <c r="D214" s="110">
        <v>131</v>
      </c>
      <c r="E214" s="110">
        <v>0</v>
      </c>
      <c r="F214" s="110"/>
      <c r="G214" s="110">
        <v>66</v>
      </c>
      <c r="H214" s="110">
        <v>65</v>
      </c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</row>
    <row r="215" spans="1:20" ht="12.75" x14ac:dyDescent="0.2">
      <c r="A215" s="110" t="s">
        <v>523</v>
      </c>
      <c r="B215" s="110">
        <v>3990</v>
      </c>
      <c r="C215" s="110">
        <v>281</v>
      </c>
      <c r="D215" s="110">
        <v>131</v>
      </c>
      <c r="E215" s="110">
        <v>150</v>
      </c>
      <c r="F215" s="110"/>
      <c r="G215" s="110">
        <v>66</v>
      </c>
      <c r="H215" s="110">
        <v>65</v>
      </c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</row>
    <row r="216" spans="1:20" ht="12.75" x14ac:dyDescent="0.2">
      <c r="A216" s="110" t="s">
        <v>524</v>
      </c>
      <c r="B216" s="110">
        <v>13335</v>
      </c>
      <c r="C216" s="110">
        <v>281</v>
      </c>
      <c r="D216" s="110">
        <v>131</v>
      </c>
      <c r="E216" s="110">
        <v>150</v>
      </c>
      <c r="F216" s="110"/>
      <c r="G216" s="110">
        <v>66</v>
      </c>
      <c r="H216" s="110">
        <v>65</v>
      </c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</row>
    <row r="217" spans="1:20" ht="12.75" x14ac:dyDescent="0.2">
      <c r="A217" s="110" t="s">
        <v>525</v>
      </c>
      <c r="B217" s="110">
        <v>15420</v>
      </c>
      <c r="C217" s="110">
        <v>281</v>
      </c>
      <c r="D217" s="110">
        <v>131</v>
      </c>
      <c r="E217" s="110">
        <v>150</v>
      </c>
      <c r="F217" s="110"/>
      <c r="G217" s="110">
        <v>66</v>
      </c>
      <c r="H217" s="110">
        <v>65</v>
      </c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</row>
    <row r="218" spans="1:20" ht="12.75" x14ac:dyDescent="0.2">
      <c r="A218" s="110" t="s">
        <v>526</v>
      </c>
      <c r="B218" s="110">
        <v>11549</v>
      </c>
      <c r="C218" s="110">
        <v>281</v>
      </c>
      <c r="D218" s="110">
        <v>131</v>
      </c>
      <c r="E218" s="110">
        <v>150</v>
      </c>
      <c r="F218" s="110"/>
      <c r="G218" s="110">
        <v>66</v>
      </c>
      <c r="H218" s="110">
        <v>65</v>
      </c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</row>
    <row r="219" spans="1:20" ht="12.75" x14ac:dyDescent="0.2">
      <c r="A219" s="110" t="s">
        <v>527</v>
      </c>
      <c r="B219" s="110">
        <v>9996</v>
      </c>
      <c r="C219" s="110">
        <v>431</v>
      </c>
      <c r="D219" s="110">
        <v>131</v>
      </c>
      <c r="E219" s="110">
        <v>300</v>
      </c>
      <c r="F219" s="110"/>
      <c r="G219" s="110">
        <v>66</v>
      </c>
      <c r="H219" s="110">
        <v>65</v>
      </c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</row>
    <row r="220" spans="1:20" ht="14.25" customHeight="1" x14ac:dyDescent="0.2">
      <c r="A220" s="18" t="s">
        <v>528</v>
      </c>
      <c r="B220" s="110"/>
      <c r="C220" s="110"/>
      <c r="D220" s="110"/>
      <c r="E220" s="18"/>
      <c r="F220" s="18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</row>
    <row r="221" spans="1:20" ht="12.75" x14ac:dyDescent="0.2">
      <c r="A221" s="110" t="s">
        <v>529</v>
      </c>
      <c r="B221" s="110">
        <v>11471</v>
      </c>
      <c r="C221" s="110">
        <v>44</v>
      </c>
      <c r="D221" s="110">
        <v>44</v>
      </c>
      <c r="E221" s="110">
        <v>0</v>
      </c>
      <c r="F221" s="110"/>
      <c r="G221" s="110">
        <v>44</v>
      </c>
      <c r="H221" s="110">
        <v>0</v>
      </c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</row>
    <row r="222" spans="1:20" ht="12.75" x14ac:dyDescent="0.2">
      <c r="A222" s="110" t="s">
        <v>530</v>
      </c>
      <c r="B222" s="110">
        <v>9631</v>
      </c>
      <c r="C222" s="110">
        <v>44</v>
      </c>
      <c r="D222" s="110">
        <v>44</v>
      </c>
      <c r="E222" s="110">
        <v>0</v>
      </c>
      <c r="F222" s="110"/>
      <c r="G222" s="110">
        <v>44</v>
      </c>
      <c r="H222" s="110">
        <v>0</v>
      </c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</row>
    <row r="223" spans="1:20" ht="12.75" x14ac:dyDescent="0.2">
      <c r="A223" s="110" t="s">
        <v>531</v>
      </c>
      <c r="B223" s="110">
        <v>15990</v>
      </c>
      <c r="C223" s="110">
        <v>44</v>
      </c>
      <c r="D223" s="110">
        <v>44</v>
      </c>
      <c r="E223" s="110">
        <v>0</v>
      </c>
      <c r="F223" s="110"/>
      <c r="G223" s="110">
        <v>44</v>
      </c>
      <c r="H223" s="110">
        <v>0</v>
      </c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</row>
    <row r="224" spans="1:20" ht="12.75" x14ac:dyDescent="0.2">
      <c r="A224" s="110" t="s">
        <v>532</v>
      </c>
      <c r="B224" s="110">
        <v>6896</v>
      </c>
      <c r="C224" s="110">
        <v>344</v>
      </c>
      <c r="D224" s="110">
        <v>44</v>
      </c>
      <c r="E224" s="110">
        <v>300</v>
      </c>
      <c r="F224" s="110"/>
      <c r="G224" s="110">
        <v>44</v>
      </c>
      <c r="H224" s="110">
        <v>0</v>
      </c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</row>
    <row r="225" spans="1:20" ht="12.75" x14ac:dyDescent="0.2">
      <c r="A225" s="110" t="s">
        <v>533</v>
      </c>
      <c r="B225" s="110">
        <v>30263</v>
      </c>
      <c r="C225" s="110">
        <v>44</v>
      </c>
      <c r="D225" s="110">
        <v>44</v>
      </c>
      <c r="E225" s="110">
        <v>0</v>
      </c>
      <c r="F225" s="110"/>
      <c r="G225" s="110">
        <v>44</v>
      </c>
      <c r="H225" s="110">
        <v>0</v>
      </c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</row>
    <row r="226" spans="1:20" ht="12.75" x14ac:dyDescent="0.2">
      <c r="A226" s="110" t="s">
        <v>534</v>
      </c>
      <c r="B226" s="110">
        <v>21862</v>
      </c>
      <c r="C226" s="110">
        <v>44</v>
      </c>
      <c r="D226" s="110">
        <v>44</v>
      </c>
      <c r="E226" s="110">
        <v>0</v>
      </c>
      <c r="F226" s="110"/>
      <c r="G226" s="110">
        <v>44</v>
      </c>
      <c r="H226" s="110">
        <v>0</v>
      </c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</row>
    <row r="227" spans="1:20" ht="12.75" x14ac:dyDescent="0.2">
      <c r="A227" s="110" t="s">
        <v>535</v>
      </c>
      <c r="B227" s="110">
        <v>5659</v>
      </c>
      <c r="C227" s="110">
        <v>194</v>
      </c>
      <c r="D227" s="110">
        <v>44</v>
      </c>
      <c r="E227" s="110">
        <v>150</v>
      </c>
      <c r="F227" s="110"/>
      <c r="G227" s="110">
        <v>44</v>
      </c>
      <c r="H227" s="110">
        <v>0</v>
      </c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</row>
    <row r="228" spans="1:20" ht="12.75" x14ac:dyDescent="0.2">
      <c r="A228" s="110" t="s">
        <v>536</v>
      </c>
      <c r="B228" s="110">
        <v>8472</v>
      </c>
      <c r="C228" s="110">
        <v>44</v>
      </c>
      <c r="D228" s="110">
        <v>44</v>
      </c>
      <c r="E228" s="110">
        <v>0</v>
      </c>
      <c r="F228" s="110"/>
      <c r="G228" s="110">
        <v>44</v>
      </c>
      <c r="H228" s="110">
        <v>0</v>
      </c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</row>
    <row r="229" spans="1:20" ht="12.75" x14ac:dyDescent="0.2">
      <c r="A229" s="110" t="s">
        <v>537</v>
      </c>
      <c r="B229" s="110">
        <v>23658</v>
      </c>
      <c r="C229" s="110">
        <v>44</v>
      </c>
      <c r="D229" s="110">
        <v>44</v>
      </c>
      <c r="E229" s="110">
        <v>0</v>
      </c>
      <c r="F229" s="110"/>
      <c r="G229" s="110">
        <v>44</v>
      </c>
      <c r="H229" s="110">
        <v>0</v>
      </c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</row>
    <row r="230" spans="1:20" ht="12.75" x14ac:dyDescent="0.2">
      <c r="A230" s="110" t="s">
        <v>538</v>
      </c>
      <c r="B230" s="110">
        <v>4674</v>
      </c>
      <c r="C230" s="110">
        <v>194</v>
      </c>
      <c r="D230" s="110">
        <v>44</v>
      </c>
      <c r="E230" s="110">
        <v>150</v>
      </c>
      <c r="F230" s="110"/>
      <c r="G230" s="110">
        <v>44</v>
      </c>
      <c r="H230" s="110">
        <v>0</v>
      </c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</row>
    <row r="231" spans="1:20" ht="12.75" x14ac:dyDescent="0.2">
      <c r="A231" s="110" t="s">
        <v>539</v>
      </c>
      <c r="B231" s="110">
        <v>10686</v>
      </c>
      <c r="C231" s="110">
        <v>44</v>
      </c>
      <c r="D231" s="110">
        <v>44</v>
      </c>
      <c r="E231" s="110">
        <v>0</v>
      </c>
      <c r="F231" s="110"/>
      <c r="G231" s="110">
        <v>44</v>
      </c>
      <c r="H231" s="110">
        <v>0</v>
      </c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</row>
    <row r="232" spans="1:20" ht="12.75" x14ac:dyDescent="0.2">
      <c r="A232" s="110" t="s">
        <v>528</v>
      </c>
      <c r="B232" s="110">
        <v>156381</v>
      </c>
      <c r="C232" s="110">
        <v>109</v>
      </c>
      <c r="D232" s="110">
        <v>109</v>
      </c>
      <c r="E232" s="110">
        <v>0</v>
      </c>
      <c r="F232" s="110"/>
      <c r="G232" s="110">
        <v>44</v>
      </c>
      <c r="H232" s="110">
        <v>65</v>
      </c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</row>
    <row r="233" spans="1:20" ht="14.25" customHeight="1" x14ac:dyDescent="0.2">
      <c r="A233" s="18" t="s">
        <v>540</v>
      </c>
      <c r="B233" s="110"/>
      <c r="C233" s="110"/>
      <c r="D233" s="110"/>
      <c r="E233" s="18"/>
      <c r="F233" s="18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</row>
    <row r="234" spans="1:20" ht="12.75" x14ac:dyDescent="0.2">
      <c r="A234" s="110" t="s">
        <v>541</v>
      </c>
      <c r="B234" s="110">
        <v>14039</v>
      </c>
      <c r="C234" s="110">
        <v>44</v>
      </c>
      <c r="D234" s="110">
        <v>44</v>
      </c>
      <c r="E234" s="110">
        <v>0</v>
      </c>
      <c r="F234" s="110"/>
      <c r="G234" s="110">
        <v>44</v>
      </c>
      <c r="H234" s="110">
        <v>0</v>
      </c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</row>
    <row r="235" spans="1:20" ht="12.75" x14ac:dyDescent="0.2">
      <c r="A235" s="110" t="s">
        <v>542</v>
      </c>
      <c r="B235" s="110">
        <v>13267</v>
      </c>
      <c r="C235" s="110">
        <v>44</v>
      </c>
      <c r="D235" s="110">
        <v>44</v>
      </c>
      <c r="E235" s="110">
        <v>0</v>
      </c>
      <c r="F235" s="110"/>
      <c r="G235" s="110">
        <v>44</v>
      </c>
      <c r="H235" s="110">
        <v>0</v>
      </c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</row>
    <row r="236" spans="1:20" ht="12.75" x14ac:dyDescent="0.2">
      <c r="A236" s="110" t="s">
        <v>543</v>
      </c>
      <c r="B236" s="110">
        <v>16400</v>
      </c>
      <c r="C236" s="110">
        <v>44</v>
      </c>
      <c r="D236" s="110">
        <v>44</v>
      </c>
      <c r="E236" s="110">
        <v>0</v>
      </c>
      <c r="F236" s="110"/>
      <c r="G236" s="110">
        <v>44</v>
      </c>
      <c r="H236" s="110">
        <v>0</v>
      </c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</row>
    <row r="237" spans="1:20" ht="12.75" x14ac:dyDescent="0.2">
      <c r="A237" s="110" t="s">
        <v>544</v>
      </c>
      <c r="B237" s="110">
        <v>8745</v>
      </c>
      <c r="C237" s="110">
        <v>44</v>
      </c>
      <c r="D237" s="110">
        <v>44</v>
      </c>
      <c r="E237" s="110">
        <v>0</v>
      </c>
      <c r="F237" s="110"/>
      <c r="G237" s="110">
        <v>44</v>
      </c>
      <c r="H237" s="110">
        <v>0</v>
      </c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</row>
    <row r="238" spans="1:20" ht="12.75" x14ac:dyDescent="0.2">
      <c r="A238" s="110" t="s">
        <v>545</v>
      </c>
      <c r="B238" s="110">
        <v>26085</v>
      </c>
      <c r="C238" s="110">
        <v>44</v>
      </c>
      <c r="D238" s="110">
        <v>44</v>
      </c>
      <c r="E238" s="110">
        <v>0</v>
      </c>
      <c r="F238" s="110"/>
      <c r="G238" s="110">
        <v>44</v>
      </c>
      <c r="H238" s="110">
        <v>0</v>
      </c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</row>
    <row r="239" spans="1:20" ht="12.75" x14ac:dyDescent="0.2">
      <c r="A239" s="110" t="s">
        <v>546</v>
      </c>
      <c r="B239" s="110">
        <v>5729</v>
      </c>
      <c r="C239" s="110">
        <v>44</v>
      </c>
      <c r="D239" s="110">
        <v>44</v>
      </c>
      <c r="E239" s="110">
        <v>0</v>
      </c>
      <c r="F239" s="110"/>
      <c r="G239" s="110">
        <v>44</v>
      </c>
      <c r="H239" s="110">
        <v>0</v>
      </c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</row>
    <row r="240" spans="1:20" ht="12.75" x14ac:dyDescent="0.2">
      <c r="A240" s="110" t="s">
        <v>547</v>
      </c>
      <c r="B240" s="110">
        <v>22867</v>
      </c>
      <c r="C240" s="110">
        <v>44</v>
      </c>
      <c r="D240" s="110">
        <v>44</v>
      </c>
      <c r="E240" s="110">
        <v>0</v>
      </c>
      <c r="F240" s="110"/>
      <c r="G240" s="110">
        <v>44</v>
      </c>
      <c r="H240" s="110">
        <v>0</v>
      </c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</row>
    <row r="241" spans="1:20" ht="12.75" x14ac:dyDescent="0.2">
      <c r="A241" s="110" t="s">
        <v>548</v>
      </c>
      <c r="B241" s="110">
        <v>4366</v>
      </c>
      <c r="C241" s="110">
        <v>194</v>
      </c>
      <c r="D241" s="110">
        <v>44</v>
      </c>
      <c r="E241" s="110">
        <v>150</v>
      </c>
      <c r="F241" s="110"/>
      <c r="G241" s="110">
        <v>44</v>
      </c>
      <c r="H241" s="110">
        <v>0</v>
      </c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</row>
    <row r="242" spans="1:20" ht="12.75" x14ac:dyDescent="0.2">
      <c r="A242" s="110" t="s">
        <v>549</v>
      </c>
      <c r="B242" s="110">
        <v>10092</v>
      </c>
      <c r="C242" s="110">
        <v>44</v>
      </c>
      <c r="D242" s="110">
        <v>44</v>
      </c>
      <c r="E242" s="110">
        <v>0</v>
      </c>
      <c r="F242" s="110"/>
      <c r="G242" s="110">
        <v>44</v>
      </c>
      <c r="H242" s="110">
        <v>0</v>
      </c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</row>
    <row r="243" spans="1:20" ht="12.75" x14ac:dyDescent="0.2">
      <c r="A243" s="110" t="s">
        <v>550</v>
      </c>
      <c r="B243" s="110">
        <v>155551</v>
      </c>
      <c r="C243" s="110">
        <v>109</v>
      </c>
      <c r="D243" s="110">
        <v>109</v>
      </c>
      <c r="E243" s="110">
        <v>0</v>
      </c>
      <c r="F243" s="110"/>
      <c r="G243" s="110">
        <v>44</v>
      </c>
      <c r="H243" s="110">
        <v>65</v>
      </c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</row>
    <row r="244" spans="1:20" ht="14.25" customHeight="1" x14ac:dyDescent="0.2">
      <c r="A244" s="18" t="s">
        <v>551</v>
      </c>
      <c r="B244" s="110"/>
      <c r="C244" s="110"/>
      <c r="D244" s="110"/>
      <c r="E244" s="18"/>
      <c r="F244" s="18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</row>
    <row r="245" spans="1:20" ht="12.75" x14ac:dyDescent="0.2">
      <c r="A245" s="110" t="s">
        <v>552</v>
      </c>
      <c r="B245" s="110">
        <v>23067</v>
      </c>
      <c r="C245" s="110">
        <v>131</v>
      </c>
      <c r="D245" s="110">
        <v>131</v>
      </c>
      <c r="E245" s="110">
        <v>0</v>
      </c>
      <c r="F245" s="110"/>
      <c r="G245" s="110">
        <v>66</v>
      </c>
      <c r="H245" s="110">
        <v>65</v>
      </c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</row>
    <row r="246" spans="1:20" ht="12.75" x14ac:dyDescent="0.2">
      <c r="A246" s="110" t="s">
        <v>553</v>
      </c>
      <c r="B246" s="110">
        <v>52394</v>
      </c>
      <c r="C246" s="110">
        <v>131</v>
      </c>
      <c r="D246" s="110">
        <v>131</v>
      </c>
      <c r="E246" s="110">
        <v>0</v>
      </c>
      <c r="F246" s="110"/>
      <c r="G246" s="110">
        <v>66</v>
      </c>
      <c r="H246" s="110">
        <v>65</v>
      </c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</row>
    <row r="247" spans="1:20" ht="12.75" x14ac:dyDescent="0.2">
      <c r="A247" s="110" t="s">
        <v>554</v>
      </c>
      <c r="B247" s="110">
        <v>59528</v>
      </c>
      <c r="C247" s="110">
        <v>194</v>
      </c>
      <c r="D247" s="110">
        <v>194</v>
      </c>
      <c r="E247" s="110">
        <v>0</v>
      </c>
      <c r="F247" s="110"/>
      <c r="G247" s="110">
        <v>66</v>
      </c>
      <c r="H247" s="110">
        <v>128</v>
      </c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</row>
    <row r="248" spans="1:20" ht="12.75" x14ac:dyDescent="0.2">
      <c r="A248" s="110" t="s">
        <v>555</v>
      </c>
      <c r="B248" s="110">
        <v>10378</v>
      </c>
      <c r="C248" s="110">
        <v>131</v>
      </c>
      <c r="D248" s="110">
        <v>131</v>
      </c>
      <c r="E248" s="110">
        <v>0</v>
      </c>
      <c r="F248" s="110"/>
      <c r="G248" s="110">
        <v>66</v>
      </c>
      <c r="H248" s="110">
        <v>65</v>
      </c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</row>
    <row r="249" spans="1:20" ht="12.75" x14ac:dyDescent="0.2">
      <c r="A249" s="110" t="s">
        <v>556</v>
      </c>
      <c r="B249" s="110">
        <v>15462</v>
      </c>
      <c r="C249" s="110">
        <v>131</v>
      </c>
      <c r="D249" s="110">
        <v>131</v>
      </c>
      <c r="E249" s="110">
        <v>0</v>
      </c>
      <c r="F249" s="110"/>
      <c r="G249" s="110">
        <v>66</v>
      </c>
      <c r="H249" s="110">
        <v>65</v>
      </c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</row>
    <row r="250" spans="1:20" ht="12.75" x14ac:dyDescent="0.2">
      <c r="A250" s="110" t="s">
        <v>557</v>
      </c>
      <c r="B250" s="110">
        <v>15801</v>
      </c>
      <c r="C250" s="110">
        <v>281</v>
      </c>
      <c r="D250" s="110">
        <v>131</v>
      </c>
      <c r="E250" s="110">
        <v>150</v>
      </c>
      <c r="F250" s="110"/>
      <c r="G250" s="110">
        <v>66</v>
      </c>
      <c r="H250" s="110">
        <v>65</v>
      </c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</row>
    <row r="251" spans="1:20" ht="12.75" x14ac:dyDescent="0.2">
      <c r="A251" s="110" t="s">
        <v>558</v>
      </c>
      <c r="B251" s="110">
        <v>26604</v>
      </c>
      <c r="C251" s="110">
        <v>131</v>
      </c>
      <c r="D251" s="110">
        <v>131</v>
      </c>
      <c r="E251" s="110">
        <v>0</v>
      </c>
      <c r="F251" s="110"/>
      <c r="G251" s="110">
        <v>66</v>
      </c>
      <c r="H251" s="110">
        <v>65</v>
      </c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</row>
    <row r="252" spans="1:20" ht="12.75" x14ac:dyDescent="0.2">
      <c r="A252" s="110" t="s">
        <v>559</v>
      </c>
      <c r="B252" s="110">
        <v>10177</v>
      </c>
      <c r="C252" s="110">
        <v>431</v>
      </c>
      <c r="D252" s="110">
        <v>131</v>
      </c>
      <c r="E252" s="110">
        <v>300</v>
      </c>
      <c r="F252" s="110"/>
      <c r="G252" s="110">
        <v>66</v>
      </c>
      <c r="H252" s="110">
        <v>65</v>
      </c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</row>
    <row r="253" spans="1:20" ht="12.75" x14ac:dyDescent="0.2">
      <c r="A253" s="110" t="s">
        <v>560</v>
      </c>
      <c r="B253" s="110">
        <v>20492</v>
      </c>
      <c r="C253" s="110">
        <v>281</v>
      </c>
      <c r="D253" s="110">
        <v>131</v>
      </c>
      <c r="E253" s="110">
        <v>150</v>
      </c>
      <c r="F253" s="110"/>
      <c r="G253" s="110">
        <v>66</v>
      </c>
      <c r="H253" s="110">
        <v>65</v>
      </c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</row>
    <row r="254" spans="1:20" ht="12.75" x14ac:dyDescent="0.2">
      <c r="A254" s="110" t="s">
        <v>561</v>
      </c>
      <c r="B254" s="110">
        <v>6877</v>
      </c>
      <c r="C254" s="110">
        <v>281</v>
      </c>
      <c r="D254" s="110">
        <v>131</v>
      </c>
      <c r="E254" s="110">
        <v>150</v>
      </c>
      <c r="F254" s="110"/>
      <c r="G254" s="110">
        <v>66</v>
      </c>
      <c r="H254" s="110">
        <v>65</v>
      </c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</row>
    <row r="255" spans="1:20" ht="12.75" x14ac:dyDescent="0.2">
      <c r="A255" s="110" t="s">
        <v>562</v>
      </c>
      <c r="B255" s="110">
        <v>11047</v>
      </c>
      <c r="C255" s="110">
        <v>281</v>
      </c>
      <c r="D255" s="110">
        <v>131</v>
      </c>
      <c r="E255" s="110">
        <v>150</v>
      </c>
      <c r="F255" s="110"/>
      <c r="G255" s="110">
        <v>66</v>
      </c>
      <c r="H255" s="110">
        <v>65</v>
      </c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</row>
    <row r="256" spans="1:20" ht="12.75" x14ac:dyDescent="0.2">
      <c r="A256" s="110" t="s">
        <v>563</v>
      </c>
      <c r="B256" s="110">
        <v>10854</v>
      </c>
      <c r="C256" s="110">
        <v>281</v>
      </c>
      <c r="D256" s="110">
        <v>131</v>
      </c>
      <c r="E256" s="110">
        <v>150</v>
      </c>
      <c r="F256" s="110"/>
      <c r="G256" s="110">
        <v>66</v>
      </c>
      <c r="H256" s="110">
        <v>65</v>
      </c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</row>
    <row r="257" spans="1:20" ht="12.75" x14ac:dyDescent="0.2">
      <c r="A257" s="110" t="s">
        <v>564</v>
      </c>
      <c r="B257" s="110">
        <v>11161</v>
      </c>
      <c r="C257" s="110">
        <v>131</v>
      </c>
      <c r="D257" s="110">
        <v>131</v>
      </c>
      <c r="E257" s="110">
        <v>0</v>
      </c>
      <c r="F257" s="110"/>
      <c r="G257" s="110">
        <v>66</v>
      </c>
      <c r="H257" s="110">
        <v>65</v>
      </c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</row>
    <row r="258" spans="1:20" ht="12.75" x14ac:dyDescent="0.2">
      <c r="A258" s="110" t="s">
        <v>565</v>
      </c>
      <c r="B258" s="110">
        <v>6801</v>
      </c>
      <c r="C258" s="110">
        <v>431</v>
      </c>
      <c r="D258" s="110">
        <v>131</v>
      </c>
      <c r="E258" s="110">
        <v>300</v>
      </c>
      <c r="F258" s="110"/>
      <c r="G258" s="110">
        <v>66</v>
      </c>
      <c r="H258" s="110">
        <v>65</v>
      </c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</row>
    <row r="259" spans="1:20" ht="12.75" x14ac:dyDescent="0.2">
      <c r="A259" s="110" t="s">
        <v>566</v>
      </c>
      <c r="B259" s="110">
        <v>7033</v>
      </c>
      <c r="C259" s="110">
        <v>431</v>
      </c>
      <c r="D259" s="110">
        <v>131</v>
      </c>
      <c r="E259" s="110">
        <v>300</v>
      </c>
      <c r="F259" s="110"/>
      <c r="G259" s="110">
        <v>66</v>
      </c>
      <c r="H259" s="110">
        <v>65</v>
      </c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</row>
    <row r="260" spans="1:20" ht="14.25" customHeight="1" x14ac:dyDescent="0.2">
      <c r="A260" s="18" t="s">
        <v>567</v>
      </c>
      <c r="B260" s="110"/>
      <c r="C260" s="110"/>
      <c r="D260" s="110"/>
      <c r="E260" s="18"/>
      <c r="F260" s="18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</row>
    <row r="261" spans="1:20" ht="12.75" x14ac:dyDescent="0.2">
      <c r="A261" s="110" t="s">
        <v>568</v>
      </c>
      <c r="B261" s="110">
        <v>26809</v>
      </c>
      <c r="C261" s="110">
        <v>131</v>
      </c>
      <c r="D261" s="110">
        <v>131</v>
      </c>
      <c r="E261" s="110">
        <v>0</v>
      </c>
      <c r="F261" s="110"/>
      <c r="G261" s="110">
        <v>66</v>
      </c>
      <c r="H261" s="110">
        <v>65</v>
      </c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</row>
    <row r="262" spans="1:20" ht="12.75" x14ac:dyDescent="0.2">
      <c r="A262" s="110" t="s">
        <v>569</v>
      </c>
      <c r="B262" s="110">
        <v>102904</v>
      </c>
      <c r="C262" s="110">
        <v>194</v>
      </c>
      <c r="D262" s="110">
        <v>194</v>
      </c>
      <c r="E262" s="110">
        <v>0</v>
      </c>
      <c r="F262" s="110"/>
      <c r="G262" s="110">
        <v>66</v>
      </c>
      <c r="H262" s="110">
        <v>128</v>
      </c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</row>
    <row r="263" spans="1:20" ht="12.75" x14ac:dyDescent="0.2">
      <c r="A263" s="110" t="s">
        <v>570</v>
      </c>
      <c r="B263" s="110">
        <v>9570</v>
      </c>
      <c r="C263" s="110">
        <v>131</v>
      </c>
      <c r="D263" s="110">
        <v>131</v>
      </c>
      <c r="E263" s="110">
        <v>0</v>
      </c>
      <c r="F263" s="110"/>
      <c r="G263" s="110">
        <v>66</v>
      </c>
      <c r="H263" s="110">
        <v>65</v>
      </c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</row>
    <row r="264" spans="1:20" ht="12.75" x14ac:dyDescent="0.2">
      <c r="A264" s="110" t="s">
        <v>571</v>
      </c>
      <c r="B264" s="110">
        <v>37531</v>
      </c>
      <c r="C264" s="110">
        <v>131</v>
      </c>
      <c r="D264" s="110">
        <v>131</v>
      </c>
      <c r="E264" s="110">
        <v>0</v>
      </c>
      <c r="F264" s="110"/>
      <c r="G264" s="110">
        <v>66</v>
      </c>
      <c r="H264" s="110">
        <v>65</v>
      </c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</row>
    <row r="265" spans="1:20" ht="12.75" x14ac:dyDescent="0.2">
      <c r="A265" s="110" t="s">
        <v>572</v>
      </c>
      <c r="B265" s="110">
        <v>18867</v>
      </c>
      <c r="C265" s="110">
        <v>281</v>
      </c>
      <c r="D265" s="110">
        <v>131</v>
      </c>
      <c r="E265" s="110">
        <v>150</v>
      </c>
      <c r="F265" s="110"/>
      <c r="G265" s="110">
        <v>66</v>
      </c>
      <c r="H265" s="110">
        <v>65</v>
      </c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</row>
    <row r="266" spans="1:20" ht="12.75" x14ac:dyDescent="0.2">
      <c r="A266" s="110" t="s">
        <v>573</v>
      </c>
      <c r="B266" s="110">
        <v>9483</v>
      </c>
      <c r="C266" s="110">
        <v>281</v>
      </c>
      <c r="D266" s="110">
        <v>131</v>
      </c>
      <c r="E266" s="110">
        <v>150</v>
      </c>
      <c r="F266" s="110"/>
      <c r="G266" s="110">
        <v>66</v>
      </c>
      <c r="H266" s="110">
        <v>65</v>
      </c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</row>
    <row r="267" spans="1:20" ht="12.75" x14ac:dyDescent="0.2">
      <c r="A267" s="110" t="s">
        <v>574</v>
      </c>
      <c r="B267" s="110">
        <v>5884</v>
      </c>
      <c r="C267" s="110">
        <v>281</v>
      </c>
      <c r="D267" s="110">
        <v>131</v>
      </c>
      <c r="E267" s="110">
        <v>150</v>
      </c>
      <c r="F267" s="110"/>
      <c r="G267" s="110">
        <v>66</v>
      </c>
      <c r="H267" s="110">
        <v>65</v>
      </c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</row>
    <row r="268" spans="1:20" ht="12.75" x14ac:dyDescent="0.2">
      <c r="A268" s="110" t="s">
        <v>575</v>
      </c>
      <c r="B268" s="110">
        <v>11672</v>
      </c>
      <c r="C268" s="110">
        <v>281</v>
      </c>
      <c r="D268" s="110">
        <v>131</v>
      </c>
      <c r="E268" s="110">
        <v>150</v>
      </c>
      <c r="F268" s="110"/>
      <c r="G268" s="110">
        <v>66</v>
      </c>
      <c r="H268" s="110">
        <v>65</v>
      </c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</row>
    <row r="269" spans="1:20" ht="12.75" x14ac:dyDescent="0.2">
      <c r="A269" s="110" t="s">
        <v>576</v>
      </c>
      <c r="B269" s="110">
        <v>39290</v>
      </c>
      <c r="C269" s="110">
        <v>131</v>
      </c>
      <c r="D269" s="110">
        <v>131</v>
      </c>
      <c r="E269" s="110">
        <v>0</v>
      </c>
      <c r="F269" s="110"/>
      <c r="G269" s="110">
        <v>66</v>
      </c>
      <c r="H269" s="110">
        <v>65</v>
      </c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</row>
    <row r="270" spans="1:20" ht="12.75" x14ac:dyDescent="0.2">
      <c r="A270" s="110" t="s">
        <v>577</v>
      </c>
      <c r="B270" s="110">
        <v>25492</v>
      </c>
      <c r="C270" s="110">
        <v>131</v>
      </c>
      <c r="D270" s="110">
        <v>131</v>
      </c>
      <c r="E270" s="110">
        <v>0</v>
      </c>
      <c r="F270" s="110"/>
      <c r="G270" s="110">
        <v>66</v>
      </c>
      <c r="H270" s="110">
        <v>65</v>
      </c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</row>
    <row r="271" spans="1:20" ht="14.25" customHeight="1" x14ac:dyDescent="0.2">
      <c r="A271" s="18" t="s">
        <v>578</v>
      </c>
      <c r="B271" s="110"/>
      <c r="C271" s="110"/>
      <c r="D271" s="110"/>
      <c r="E271" s="18"/>
      <c r="F271" s="18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</row>
    <row r="272" spans="1:20" ht="12.75" x14ac:dyDescent="0.2">
      <c r="A272" s="110" t="s">
        <v>579</v>
      </c>
      <c r="B272" s="110">
        <v>25114</v>
      </c>
      <c r="C272" s="110">
        <v>131</v>
      </c>
      <c r="D272" s="110">
        <v>131</v>
      </c>
      <c r="E272" s="110">
        <v>0</v>
      </c>
      <c r="F272" s="110"/>
      <c r="G272" s="110">
        <v>66</v>
      </c>
      <c r="H272" s="110">
        <v>65</v>
      </c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</row>
    <row r="273" spans="1:20" ht="12.75" x14ac:dyDescent="0.2">
      <c r="A273" s="110" t="s">
        <v>580</v>
      </c>
      <c r="B273" s="110">
        <v>18133</v>
      </c>
      <c r="C273" s="110">
        <v>281</v>
      </c>
      <c r="D273" s="110">
        <v>131</v>
      </c>
      <c r="E273" s="110">
        <v>150</v>
      </c>
      <c r="F273" s="110"/>
      <c r="G273" s="110">
        <v>66</v>
      </c>
      <c r="H273" s="110">
        <v>65</v>
      </c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</row>
    <row r="274" spans="1:20" ht="12.75" x14ac:dyDescent="0.2">
      <c r="A274" s="110" t="s">
        <v>581</v>
      </c>
      <c r="B274" s="110">
        <v>18872</v>
      </c>
      <c r="C274" s="110">
        <v>281</v>
      </c>
      <c r="D274" s="110">
        <v>131</v>
      </c>
      <c r="E274" s="110">
        <v>150</v>
      </c>
      <c r="F274" s="110"/>
      <c r="G274" s="110">
        <v>66</v>
      </c>
      <c r="H274" s="110">
        <v>65</v>
      </c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</row>
    <row r="275" spans="1:20" ht="12.75" x14ac:dyDescent="0.2">
      <c r="A275" s="110" t="s">
        <v>582</v>
      </c>
      <c r="B275" s="110">
        <v>99439</v>
      </c>
      <c r="C275" s="110">
        <v>194</v>
      </c>
      <c r="D275" s="110">
        <v>194</v>
      </c>
      <c r="E275" s="110">
        <v>0</v>
      </c>
      <c r="F275" s="110"/>
      <c r="G275" s="110">
        <v>66</v>
      </c>
      <c r="H275" s="110">
        <v>128</v>
      </c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</row>
    <row r="276" spans="1:20" ht="12.75" x14ac:dyDescent="0.2">
      <c r="A276" s="110" t="s">
        <v>583</v>
      </c>
      <c r="B276" s="110">
        <v>17963</v>
      </c>
      <c r="C276" s="110">
        <v>131</v>
      </c>
      <c r="D276" s="110">
        <v>131</v>
      </c>
      <c r="E276" s="110">
        <v>0</v>
      </c>
      <c r="F276" s="110"/>
      <c r="G276" s="110">
        <v>66</v>
      </c>
      <c r="H276" s="110">
        <v>65</v>
      </c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</row>
    <row r="277" spans="1:20" ht="12.75" x14ac:dyDescent="0.2">
      <c r="A277" s="110" t="s">
        <v>584</v>
      </c>
      <c r="B277" s="110">
        <v>9226</v>
      </c>
      <c r="C277" s="110">
        <v>431</v>
      </c>
      <c r="D277" s="110">
        <v>131</v>
      </c>
      <c r="E277" s="110">
        <v>300</v>
      </c>
      <c r="F277" s="110"/>
      <c r="G277" s="110">
        <v>66</v>
      </c>
      <c r="H277" s="110">
        <v>65</v>
      </c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</row>
    <row r="278" spans="1:20" ht="12.75" x14ac:dyDescent="0.2">
      <c r="A278" s="110" t="s">
        <v>585</v>
      </c>
      <c r="B278" s="110">
        <v>55807</v>
      </c>
      <c r="C278" s="110">
        <v>344</v>
      </c>
      <c r="D278" s="110">
        <v>194</v>
      </c>
      <c r="E278" s="110">
        <v>150</v>
      </c>
      <c r="F278" s="110"/>
      <c r="G278" s="110">
        <v>66</v>
      </c>
      <c r="H278" s="110">
        <v>128</v>
      </c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</row>
    <row r="279" spans="1:20" ht="14.25" customHeight="1" x14ac:dyDescent="0.2">
      <c r="A279" s="18" t="s">
        <v>586</v>
      </c>
      <c r="B279" s="110"/>
      <c r="C279" s="110"/>
      <c r="D279" s="110"/>
      <c r="E279" s="18"/>
      <c r="F279" s="18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</row>
    <row r="280" spans="1:20" ht="12.75" x14ac:dyDescent="0.2">
      <c r="A280" s="110" t="s">
        <v>587</v>
      </c>
      <c r="B280" s="110">
        <v>7120</v>
      </c>
      <c r="C280" s="110">
        <v>468</v>
      </c>
      <c r="D280" s="110">
        <v>168</v>
      </c>
      <c r="E280" s="110">
        <v>300</v>
      </c>
      <c r="F280" s="110"/>
      <c r="G280" s="110">
        <v>103</v>
      </c>
      <c r="H280" s="110">
        <v>65</v>
      </c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</row>
    <row r="281" spans="1:20" ht="12.75" x14ac:dyDescent="0.2">
      <c r="A281" s="110" t="s">
        <v>588</v>
      </c>
      <c r="B281" s="110">
        <v>6181</v>
      </c>
      <c r="C281" s="110">
        <v>468</v>
      </c>
      <c r="D281" s="110">
        <v>168</v>
      </c>
      <c r="E281" s="110">
        <v>300</v>
      </c>
      <c r="F281" s="110"/>
      <c r="G281" s="110">
        <v>103</v>
      </c>
      <c r="H281" s="110">
        <v>65</v>
      </c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</row>
    <row r="282" spans="1:20" ht="12.75" x14ac:dyDescent="0.2">
      <c r="A282" s="110" t="s">
        <v>589</v>
      </c>
      <c r="B282" s="110">
        <v>10070</v>
      </c>
      <c r="C282" s="110">
        <v>931</v>
      </c>
      <c r="D282" s="110">
        <v>231</v>
      </c>
      <c r="E282" s="110">
        <v>700</v>
      </c>
      <c r="F282" s="110"/>
      <c r="G282" s="110">
        <v>103</v>
      </c>
      <c r="H282" s="110">
        <v>128</v>
      </c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</row>
    <row r="283" spans="1:20" ht="12.75" x14ac:dyDescent="0.2">
      <c r="A283" s="110" t="s">
        <v>590</v>
      </c>
      <c r="B283" s="110">
        <v>15054</v>
      </c>
      <c r="C283" s="110">
        <v>318</v>
      </c>
      <c r="D283" s="110">
        <v>168</v>
      </c>
      <c r="E283" s="110">
        <v>150</v>
      </c>
      <c r="F283" s="110"/>
      <c r="G283" s="110">
        <v>103</v>
      </c>
      <c r="H283" s="110">
        <v>65</v>
      </c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</row>
    <row r="284" spans="1:20" ht="12.75" x14ac:dyDescent="0.2">
      <c r="A284" s="110" t="s">
        <v>591</v>
      </c>
      <c r="B284" s="110">
        <v>5208</v>
      </c>
      <c r="C284" s="110">
        <v>868</v>
      </c>
      <c r="D284" s="110">
        <v>168</v>
      </c>
      <c r="E284" s="110">
        <v>700</v>
      </c>
      <c r="F284" s="110"/>
      <c r="G284" s="110">
        <v>103</v>
      </c>
      <c r="H284" s="110">
        <v>65</v>
      </c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</row>
    <row r="285" spans="1:20" ht="12.75" x14ac:dyDescent="0.2">
      <c r="A285" s="110" t="s">
        <v>592</v>
      </c>
      <c r="B285" s="110">
        <v>11488</v>
      </c>
      <c r="C285" s="110">
        <v>468</v>
      </c>
      <c r="D285" s="110">
        <v>168</v>
      </c>
      <c r="E285" s="110">
        <v>300</v>
      </c>
      <c r="F285" s="110"/>
      <c r="G285" s="110">
        <v>103</v>
      </c>
      <c r="H285" s="110">
        <v>65</v>
      </c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</row>
    <row r="286" spans="1:20" ht="12.75" x14ac:dyDescent="0.2">
      <c r="A286" s="110" t="s">
        <v>593</v>
      </c>
      <c r="B286" s="110">
        <v>12049</v>
      </c>
      <c r="C286" s="110">
        <v>468</v>
      </c>
      <c r="D286" s="110">
        <v>168</v>
      </c>
      <c r="E286" s="110">
        <v>300</v>
      </c>
      <c r="F286" s="110"/>
      <c r="G286" s="110">
        <v>103</v>
      </c>
      <c r="H286" s="110">
        <v>65</v>
      </c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</row>
    <row r="287" spans="1:20" ht="12.75" x14ac:dyDescent="0.2">
      <c r="A287" s="110" t="s">
        <v>594</v>
      </c>
      <c r="B287" s="110">
        <v>63985</v>
      </c>
      <c r="C287" s="110">
        <v>231</v>
      </c>
      <c r="D287" s="110">
        <v>231</v>
      </c>
      <c r="E287" s="110">
        <v>0</v>
      </c>
      <c r="F287" s="110"/>
      <c r="G287" s="110">
        <v>103</v>
      </c>
      <c r="H287" s="110">
        <v>128</v>
      </c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</row>
    <row r="288" spans="1:20" ht="14.25" customHeight="1" x14ac:dyDescent="0.2">
      <c r="A288" s="18" t="s">
        <v>595</v>
      </c>
      <c r="B288" s="110"/>
      <c r="C288" s="110"/>
      <c r="D288" s="110"/>
      <c r="E288" s="18"/>
      <c r="F288" s="18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</row>
    <row r="289" spans="1:20" ht="12.75" x14ac:dyDescent="0.2">
      <c r="A289" s="110" t="s">
        <v>596</v>
      </c>
      <c r="B289" s="110">
        <v>2387</v>
      </c>
      <c r="C289" s="110">
        <v>468</v>
      </c>
      <c r="D289" s="110">
        <v>168</v>
      </c>
      <c r="E289" s="110">
        <v>300</v>
      </c>
      <c r="F289" s="110"/>
      <c r="G289" s="110">
        <v>103</v>
      </c>
      <c r="H289" s="110">
        <v>65</v>
      </c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</row>
    <row r="290" spans="1:20" ht="12.75" x14ac:dyDescent="0.2">
      <c r="A290" s="110" t="s">
        <v>597</v>
      </c>
      <c r="B290" s="110">
        <v>2498</v>
      </c>
      <c r="C290" s="110">
        <v>868</v>
      </c>
      <c r="D290" s="110">
        <v>168</v>
      </c>
      <c r="E290" s="110">
        <v>700</v>
      </c>
      <c r="F290" s="110"/>
      <c r="G290" s="110">
        <v>103</v>
      </c>
      <c r="H290" s="110">
        <v>65</v>
      </c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</row>
    <row r="291" spans="1:20" ht="12.75" x14ac:dyDescent="0.2">
      <c r="A291" s="110" t="s">
        <v>598</v>
      </c>
      <c r="B291" s="110">
        <v>12324</v>
      </c>
      <c r="C291" s="110">
        <v>468</v>
      </c>
      <c r="D291" s="110">
        <v>168</v>
      </c>
      <c r="E291" s="110">
        <v>300</v>
      </c>
      <c r="F291" s="110"/>
      <c r="G291" s="110">
        <v>103</v>
      </c>
      <c r="H291" s="110">
        <v>65</v>
      </c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</row>
    <row r="292" spans="1:20" ht="12.75" x14ac:dyDescent="0.2">
      <c r="A292" s="110" t="s">
        <v>599</v>
      </c>
      <c r="B292" s="110">
        <v>3024</v>
      </c>
      <c r="C292" s="110">
        <v>868</v>
      </c>
      <c r="D292" s="110">
        <v>168</v>
      </c>
      <c r="E292" s="110">
        <v>700</v>
      </c>
      <c r="F292" s="110"/>
      <c r="G292" s="110">
        <v>103</v>
      </c>
      <c r="H292" s="110">
        <v>65</v>
      </c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</row>
    <row r="293" spans="1:20" ht="12.75" x14ac:dyDescent="0.2">
      <c r="A293" s="110" t="s">
        <v>600</v>
      </c>
      <c r="B293" s="110">
        <v>7108</v>
      </c>
      <c r="C293" s="110">
        <v>468</v>
      </c>
      <c r="D293" s="110">
        <v>168</v>
      </c>
      <c r="E293" s="110">
        <v>300</v>
      </c>
      <c r="F293" s="110"/>
      <c r="G293" s="110">
        <v>103</v>
      </c>
      <c r="H293" s="110">
        <v>65</v>
      </c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</row>
    <row r="294" spans="1:20" ht="12.75" x14ac:dyDescent="0.2">
      <c r="A294" s="110" t="s">
        <v>601</v>
      </c>
      <c r="B294" s="110">
        <v>3945</v>
      </c>
      <c r="C294" s="110">
        <v>868</v>
      </c>
      <c r="D294" s="110">
        <v>168</v>
      </c>
      <c r="E294" s="110">
        <v>700</v>
      </c>
      <c r="F294" s="110"/>
      <c r="G294" s="110">
        <v>103</v>
      </c>
      <c r="H294" s="110">
        <v>65</v>
      </c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</row>
    <row r="295" spans="1:20" ht="12.75" x14ac:dyDescent="0.2">
      <c r="A295" s="110" t="s">
        <v>602</v>
      </c>
      <c r="B295" s="110">
        <v>6748</v>
      </c>
      <c r="C295" s="110">
        <v>468</v>
      </c>
      <c r="D295" s="110">
        <v>168</v>
      </c>
      <c r="E295" s="110">
        <v>300</v>
      </c>
      <c r="F295" s="110"/>
      <c r="G295" s="110">
        <v>103</v>
      </c>
      <c r="H295" s="110">
        <v>65</v>
      </c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</row>
    <row r="296" spans="1:20" ht="12.75" x14ac:dyDescent="0.2">
      <c r="A296" s="110" t="s">
        <v>603</v>
      </c>
      <c r="B296" s="110">
        <v>72840</v>
      </c>
      <c r="C296" s="110">
        <v>381</v>
      </c>
      <c r="D296" s="110">
        <v>231</v>
      </c>
      <c r="E296" s="110">
        <v>150</v>
      </c>
      <c r="F296" s="110"/>
      <c r="G296" s="110">
        <v>103</v>
      </c>
      <c r="H296" s="110">
        <v>128</v>
      </c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</row>
    <row r="297" spans="1:20" ht="12.75" x14ac:dyDescent="0.2">
      <c r="A297" s="110" t="s">
        <v>604</v>
      </c>
      <c r="B297" s="110">
        <v>2442</v>
      </c>
      <c r="C297" s="110">
        <v>868</v>
      </c>
      <c r="D297" s="110">
        <v>168</v>
      </c>
      <c r="E297" s="110">
        <v>700</v>
      </c>
      <c r="F297" s="110"/>
      <c r="G297" s="110">
        <v>103</v>
      </c>
      <c r="H297" s="110">
        <v>65</v>
      </c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</row>
    <row r="298" spans="1:20" ht="12.75" x14ac:dyDescent="0.2">
      <c r="A298" s="110" t="s">
        <v>605</v>
      </c>
      <c r="B298" s="110">
        <v>5826</v>
      </c>
      <c r="C298" s="110">
        <v>868</v>
      </c>
      <c r="D298" s="110">
        <v>168</v>
      </c>
      <c r="E298" s="110">
        <v>700</v>
      </c>
      <c r="F298" s="110"/>
      <c r="G298" s="110">
        <v>103</v>
      </c>
      <c r="H298" s="110">
        <v>65</v>
      </c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</row>
    <row r="299" spans="1:20" ht="12.75" x14ac:dyDescent="0.2">
      <c r="A299" s="110" t="s">
        <v>606</v>
      </c>
      <c r="B299" s="110">
        <v>130224</v>
      </c>
      <c r="C299" s="110">
        <v>231</v>
      </c>
      <c r="D299" s="110">
        <v>231</v>
      </c>
      <c r="E299" s="110">
        <v>0</v>
      </c>
      <c r="F299" s="110"/>
      <c r="G299" s="110">
        <v>103</v>
      </c>
      <c r="H299" s="110">
        <v>128</v>
      </c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</row>
    <row r="300" spans="1:20" ht="12.75" x14ac:dyDescent="0.2">
      <c r="A300" s="110" t="s">
        <v>607</v>
      </c>
      <c r="B300" s="110">
        <v>6539</v>
      </c>
      <c r="C300" s="110">
        <v>868</v>
      </c>
      <c r="D300" s="110">
        <v>168</v>
      </c>
      <c r="E300" s="110">
        <v>700</v>
      </c>
      <c r="F300" s="110"/>
      <c r="G300" s="110">
        <v>103</v>
      </c>
      <c r="H300" s="110">
        <v>65</v>
      </c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</row>
    <row r="301" spans="1:20" ht="12.75" x14ac:dyDescent="0.2">
      <c r="A301" s="110" t="s">
        <v>608</v>
      </c>
      <c r="B301" s="110">
        <v>5485</v>
      </c>
      <c r="C301" s="110">
        <v>468</v>
      </c>
      <c r="D301" s="110">
        <v>168</v>
      </c>
      <c r="E301" s="110">
        <v>300</v>
      </c>
      <c r="F301" s="110"/>
      <c r="G301" s="110">
        <v>103</v>
      </c>
      <c r="H301" s="110">
        <v>65</v>
      </c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</row>
    <row r="302" spans="1:20" ht="12.75" x14ac:dyDescent="0.2">
      <c r="A302" s="110" t="s">
        <v>609</v>
      </c>
      <c r="B302" s="110">
        <v>8997</v>
      </c>
      <c r="C302" s="110">
        <v>168</v>
      </c>
      <c r="D302" s="110">
        <v>168</v>
      </c>
      <c r="E302" s="110">
        <v>0</v>
      </c>
      <c r="F302" s="110"/>
      <c r="G302" s="110">
        <v>103</v>
      </c>
      <c r="H302" s="110">
        <v>65</v>
      </c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</row>
    <row r="303" spans="1:20" ht="12.75" x14ac:dyDescent="0.2">
      <c r="A303" s="110" t="s">
        <v>610</v>
      </c>
      <c r="B303" s="110">
        <v>2805</v>
      </c>
      <c r="C303" s="110">
        <v>931</v>
      </c>
      <c r="D303" s="110">
        <v>231</v>
      </c>
      <c r="E303" s="110">
        <v>700</v>
      </c>
      <c r="F303" s="110"/>
      <c r="G303" s="110">
        <v>103</v>
      </c>
      <c r="H303" s="110">
        <v>128</v>
      </c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</row>
    <row r="304" spans="1:20" ht="14.25" customHeight="1" x14ac:dyDescent="0.2">
      <c r="A304" s="18" t="s">
        <v>611</v>
      </c>
      <c r="B304" s="110"/>
      <c r="C304" s="110"/>
      <c r="D304" s="110"/>
      <c r="E304" s="18"/>
      <c r="F304" s="18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</row>
    <row r="305" spans="1:20" ht="12.75" x14ac:dyDescent="0.2">
      <c r="A305" s="110" t="s">
        <v>612</v>
      </c>
      <c r="B305" s="110">
        <v>2718</v>
      </c>
      <c r="C305" s="110">
        <v>868</v>
      </c>
      <c r="D305" s="110">
        <v>168</v>
      </c>
      <c r="E305" s="110">
        <v>700</v>
      </c>
      <c r="F305" s="110"/>
      <c r="G305" s="110">
        <v>103</v>
      </c>
      <c r="H305" s="110">
        <v>65</v>
      </c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</row>
    <row r="306" spans="1:20" ht="12.75" x14ac:dyDescent="0.2">
      <c r="A306" s="110" t="s">
        <v>613</v>
      </c>
      <c r="B306" s="110">
        <v>6145</v>
      </c>
      <c r="C306" s="110">
        <v>868</v>
      </c>
      <c r="D306" s="110">
        <v>168</v>
      </c>
      <c r="E306" s="110">
        <v>700</v>
      </c>
      <c r="F306" s="110"/>
      <c r="G306" s="110">
        <v>103</v>
      </c>
      <c r="H306" s="110">
        <v>65</v>
      </c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</row>
    <row r="307" spans="1:20" ht="12.75" x14ac:dyDescent="0.2">
      <c r="A307" s="110" t="s">
        <v>614</v>
      </c>
      <c r="B307" s="110">
        <v>28060</v>
      </c>
      <c r="C307" s="110">
        <v>318</v>
      </c>
      <c r="D307" s="110">
        <v>168</v>
      </c>
      <c r="E307" s="110">
        <v>150</v>
      </c>
      <c r="F307" s="110"/>
      <c r="G307" s="110">
        <v>103</v>
      </c>
      <c r="H307" s="110">
        <v>65</v>
      </c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</row>
    <row r="308" spans="1:20" ht="12.75" x14ac:dyDescent="0.2">
      <c r="A308" s="110" t="s">
        <v>615</v>
      </c>
      <c r="B308" s="110">
        <v>17462</v>
      </c>
      <c r="C308" s="110">
        <v>468</v>
      </c>
      <c r="D308" s="110">
        <v>168</v>
      </c>
      <c r="E308" s="110">
        <v>300</v>
      </c>
      <c r="F308" s="110"/>
      <c r="G308" s="110">
        <v>103</v>
      </c>
      <c r="H308" s="110">
        <v>65</v>
      </c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</row>
    <row r="309" spans="1:20" ht="12.75" x14ac:dyDescent="0.2">
      <c r="A309" s="110" t="s">
        <v>616</v>
      </c>
      <c r="B309" s="110">
        <v>9601</v>
      </c>
      <c r="C309" s="110">
        <v>468</v>
      </c>
      <c r="D309" s="110">
        <v>168</v>
      </c>
      <c r="E309" s="110">
        <v>300</v>
      </c>
      <c r="F309" s="110"/>
      <c r="G309" s="110">
        <v>103</v>
      </c>
      <c r="H309" s="110">
        <v>65</v>
      </c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</row>
    <row r="310" spans="1:20" ht="12.75" x14ac:dyDescent="0.2">
      <c r="A310" s="110" t="s">
        <v>617</v>
      </c>
      <c r="B310" s="110">
        <v>4851</v>
      </c>
      <c r="C310" s="110">
        <v>868</v>
      </c>
      <c r="D310" s="110">
        <v>168</v>
      </c>
      <c r="E310" s="110">
        <v>700</v>
      </c>
      <c r="F310" s="110"/>
      <c r="G310" s="110">
        <v>103</v>
      </c>
      <c r="H310" s="110">
        <v>65</v>
      </c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</row>
    <row r="311" spans="1:20" ht="12.75" x14ac:dyDescent="0.2">
      <c r="A311" s="110" t="s">
        <v>618</v>
      </c>
      <c r="B311" s="110">
        <v>15812</v>
      </c>
      <c r="C311" s="110">
        <v>468</v>
      </c>
      <c r="D311" s="110">
        <v>168</v>
      </c>
      <c r="E311" s="110">
        <v>300</v>
      </c>
      <c r="F311" s="110"/>
      <c r="G311" s="110">
        <v>103</v>
      </c>
      <c r="H311" s="110">
        <v>65</v>
      </c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</row>
    <row r="312" spans="1:20" ht="12.75" x14ac:dyDescent="0.2">
      <c r="A312" s="110" t="s">
        <v>619</v>
      </c>
      <c r="B312" s="110">
        <v>22664</v>
      </c>
      <c r="C312" s="110">
        <v>318</v>
      </c>
      <c r="D312" s="110">
        <v>168</v>
      </c>
      <c r="E312" s="110">
        <v>150</v>
      </c>
      <c r="F312" s="110"/>
      <c r="G312" s="110">
        <v>103</v>
      </c>
      <c r="H312" s="110">
        <v>65</v>
      </c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</row>
    <row r="313" spans="1:20" ht="12.75" x14ac:dyDescent="0.2">
      <c r="A313" s="110" t="s">
        <v>620</v>
      </c>
      <c r="B313" s="110">
        <v>78549</v>
      </c>
      <c r="C313" s="110">
        <v>231</v>
      </c>
      <c r="D313" s="110">
        <v>231</v>
      </c>
      <c r="E313" s="110">
        <v>0</v>
      </c>
      <c r="F313" s="110"/>
      <c r="G313" s="110">
        <v>103</v>
      </c>
      <c r="H313" s="110">
        <v>128</v>
      </c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</row>
    <row r="314" spans="1:20" ht="12.75" x14ac:dyDescent="0.2">
      <c r="A314" s="110" t="s">
        <v>621</v>
      </c>
      <c r="B314" s="110">
        <v>5966</v>
      </c>
      <c r="C314" s="110">
        <v>868</v>
      </c>
      <c r="D314" s="110">
        <v>168</v>
      </c>
      <c r="E314" s="110">
        <v>700</v>
      </c>
      <c r="F314" s="110"/>
      <c r="G314" s="110">
        <v>103</v>
      </c>
      <c r="H314" s="110">
        <v>65</v>
      </c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</row>
    <row r="315" spans="1:20" ht="12.75" x14ac:dyDescent="0.2">
      <c r="A315" s="110" t="s">
        <v>622</v>
      </c>
      <c r="B315" s="110">
        <v>42226</v>
      </c>
      <c r="C315" s="110">
        <v>168</v>
      </c>
      <c r="D315" s="110">
        <v>168</v>
      </c>
      <c r="E315" s="110">
        <v>0</v>
      </c>
      <c r="F315" s="110"/>
      <c r="G315" s="110">
        <v>103</v>
      </c>
      <c r="H315" s="110">
        <v>65</v>
      </c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</row>
    <row r="316" spans="1:20" ht="12.75" x14ac:dyDescent="0.2">
      <c r="A316" s="110" t="s">
        <v>623</v>
      </c>
      <c r="B316" s="110">
        <v>8054</v>
      </c>
      <c r="C316" s="110">
        <v>468</v>
      </c>
      <c r="D316" s="110">
        <v>168</v>
      </c>
      <c r="E316" s="110">
        <v>300</v>
      </c>
      <c r="F316" s="110"/>
      <c r="G316" s="110">
        <v>103</v>
      </c>
      <c r="H316" s="110">
        <v>65</v>
      </c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</row>
    <row r="317" spans="1:20" ht="12.75" x14ac:dyDescent="0.2">
      <c r="A317" s="110" t="s">
        <v>624</v>
      </c>
      <c r="B317" s="110">
        <v>3289</v>
      </c>
      <c r="C317" s="110">
        <v>868</v>
      </c>
      <c r="D317" s="110">
        <v>168</v>
      </c>
      <c r="E317" s="110">
        <v>700</v>
      </c>
      <c r="F317" s="110"/>
      <c r="G317" s="110">
        <v>103</v>
      </c>
      <c r="H317" s="110">
        <v>65</v>
      </c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</row>
    <row r="318" spans="1:20" ht="12.75" x14ac:dyDescent="0.2">
      <c r="A318" s="110" t="s">
        <v>625</v>
      </c>
      <c r="B318" s="110">
        <v>4217</v>
      </c>
      <c r="C318" s="110">
        <v>868</v>
      </c>
      <c r="D318" s="110">
        <v>168</v>
      </c>
      <c r="E318" s="110">
        <v>700</v>
      </c>
      <c r="F318" s="110"/>
      <c r="G318" s="110">
        <v>103</v>
      </c>
      <c r="H318" s="110">
        <v>65</v>
      </c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</row>
    <row r="319" spans="1:20" ht="6.75" customHeight="1" thickBot="1" x14ac:dyDescent="0.25">
      <c r="A319" s="193"/>
      <c r="B319" s="193"/>
      <c r="C319" s="193"/>
      <c r="D319" s="193"/>
      <c r="E319" s="193"/>
      <c r="F319" s="193"/>
      <c r="G319" s="193"/>
      <c r="H319" s="193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">
      <c r="A320" s="19"/>
      <c r="B320" s="19"/>
    </row>
    <row r="321" spans="1:8" ht="12.75" hidden="1" x14ac:dyDescent="0.2">
      <c r="A321" s="19"/>
      <c r="B321" s="19"/>
      <c r="H321"/>
    </row>
    <row r="322" spans="1:8" ht="12.75" hidden="1" x14ac:dyDescent="0.2">
      <c r="A322" s="19"/>
      <c r="B322" s="19"/>
      <c r="H322"/>
    </row>
    <row r="323" spans="1:8" ht="12.75" hidden="1" x14ac:dyDescent="0.2">
      <c r="A323" s="19"/>
      <c r="B323" s="19"/>
      <c r="H323"/>
    </row>
  </sheetData>
  <mergeCells count="1">
    <mergeCell ref="G4:H4"/>
  </mergeCells>
  <conditionalFormatting sqref="Q9:W9 C9:H1048576">
    <cfRule type="cellIs" dxfId="34" priority="3" operator="lessThan">
      <formula>0</formula>
    </cfRule>
  </conditionalFormatting>
  <conditionalFormatting sqref="Q10:W318">
    <cfRule type="cellIs" dxfId="33" priority="2" operator="lessThan">
      <formula>0</formula>
    </cfRule>
  </conditionalFormatting>
  <conditionalFormatting sqref="B9:B318">
    <cfRule type="cellIs" dxfId="3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324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4.25" zeroHeight="1" x14ac:dyDescent="0.2"/>
  <cols>
    <col min="1" max="1" width="26.7109375" customWidth="1"/>
    <col min="2" max="2" width="12.85546875" customWidth="1"/>
    <col min="3" max="3" width="11.85546875" bestFit="1" customWidth="1"/>
    <col min="4" max="4" width="12.7109375" style="203" customWidth="1"/>
    <col min="5" max="6" width="9.7109375" customWidth="1"/>
    <col min="7" max="7" width="11.28515625" customWidth="1"/>
    <col min="8" max="8" width="17.85546875" style="71" bestFit="1" customWidth="1"/>
    <col min="9" max="9" width="12.42578125" style="87" customWidth="1"/>
    <col min="10" max="10" width="6.140625" style="87" customWidth="1"/>
    <col min="11" max="11" width="10.5703125" style="87" customWidth="1"/>
    <col min="12" max="12" width="9.85546875" style="87" customWidth="1"/>
    <col min="13" max="15" width="9.140625" style="87" customWidth="1"/>
    <col min="16" max="16" width="4.28515625" customWidth="1"/>
    <col min="17" max="21" width="0" hidden="1" customWidth="1"/>
    <col min="22" max="16384" width="9.140625" hidden="1"/>
  </cols>
  <sheetData>
    <row r="1" spans="1:16" x14ac:dyDescent="0.2">
      <c r="D1"/>
      <c r="I1"/>
      <c r="J1"/>
      <c r="K1"/>
      <c r="L1"/>
      <c r="M1"/>
      <c r="N1"/>
      <c r="O1"/>
    </row>
    <row r="2" spans="1:16" ht="16.5" thickBot="1" x14ac:dyDescent="0.3">
      <c r="A2" s="69" t="str">
        <f>"Tabell 12  Kollektivtrafik, utjämningsåret "&amp;Innehåll!C31</f>
        <v>Tabell 12  Kollektivtrafik, utjämningsåret 2022</v>
      </c>
      <c r="B2" s="69"/>
      <c r="C2" s="68"/>
      <c r="D2" s="68"/>
      <c r="E2" s="68"/>
      <c r="F2" s="68"/>
      <c r="G2" s="68"/>
      <c r="H2" s="70"/>
      <c r="I2" s="70"/>
      <c r="J2" s="70"/>
      <c r="K2" s="70"/>
      <c r="L2" s="70"/>
      <c r="M2" s="70"/>
      <c r="N2" s="70"/>
      <c r="O2" s="70"/>
    </row>
    <row r="3" spans="1:16" s="64" customFormat="1" ht="16.5" customHeight="1" x14ac:dyDescent="0.2">
      <c r="A3" t="s">
        <v>19</v>
      </c>
      <c r="C3"/>
      <c r="D3" s="73"/>
      <c r="E3" s="73"/>
      <c r="F3" s="73"/>
      <c r="G3" s="73"/>
      <c r="H3" s="93"/>
      <c r="I3" s="75"/>
      <c r="J3" s="75"/>
      <c r="K3" s="409" t="s">
        <v>274</v>
      </c>
      <c r="L3" s="409"/>
      <c r="M3" s="409"/>
      <c r="N3" s="409"/>
      <c r="O3" s="409"/>
    </row>
    <row r="4" spans="1:16" s="64" customFormat="1" ht="65.25" x14ac:dyDescent="0.2">
      <c r="A4" s="3" t="s">
        <v>46</v>
      </c>
      <c r="B4" s="186" t="str">
        <f>"Folkmängd 31/12 -"&amp;Innehåll!C31-2</f>
        <v>Folkmängd 31/12 -2020</v>
      </c>
      <c r="C4" s="186" t="s">
        <v>174</v>
      </c>
      <c r="D4" s="186" t="s">
        <v>108</v>
      </c>
      <c r="E4" s="186" t="s">
        <v>280</v>
      </c>
      <c r="F4" s="295" t="s">
        <v>279</v>
      </c>
      <c r="G4" s="186" t="s">
        <v>276</v>
      </c>
      <c r="H4" s="201" t="s">
        <v>262</v>
      </c>
      <c r="I4" s="186" t="s">
        <v>263</v>
      </c>
      <c r="J4" s="186"/>
      <c r="K4" s="186" t="s">
        <v>271</v>
      </c>
      <c r="L4" s="287" t="s">
        <v>270</v>
      </c>
      <c r="M4" s="283" t="s">
        <v>273</v>
      </c>
      <c r="N4" s="287" t="s">
        <v>182</v>
      </c>
      <c r="O4" s="287" t="s">
        <v>264</v>
      </c>
    </row>
    <row r="5" spans="1:16" s="188" customFormat="1" ht="12.75" x14ac:dyDescent="0.2">
      <c r="B5" s="183"/>
      <c r="C5" s="183"/>
      <c r="D5" s="183" t="s">
        <v>75</v>
      </c>
      <c r="E5" s="183" t="s">
        <v>76</v>
      </c>
      <c r="F5" s="183" t="s">
        <v>77</v>
      </c>
      <c r="G5" s="183" t="s">
        <v>78</v>
      </c>
      <c r="H5" s="183" t="s">
        <v>79</v>
      </c>
      <c r="I5" s="183" t="s">
        <v>86</v>
      </c>
      <c r="J5" s="183"/>
      <c r="K5" s="183"/>
      <c r="L5" s="183"/>
      <c r="M5" s="183"/>
      <c r="N5" s="183"/>
      <c r="O5" s="183"/>
    </row>
    <row r="6" spans="1:16" s="188" customFormat="1" ht="17.25" customHeight="1" x14ac:dyDescent="0.2">
      <c r="A6" s="74"/>
      <c r="B6" s="192"/>
      <c r="C6" s="199" t="s">
        <v>295</v>
      </c>
      <c r="D6" s="192"/>
      <c r="E6" s="192"/>
      <c r="F6" s="294"/>
      <c r="G6" s="192" t="s">
        <v>296</v>
      </c>
      <c r="H6" s="239"/>
      <c r="I6" s="79"/>
      <c r="J6" s="79"/>
      <c r="K6" s="293" t="s">
        <v>272</v>
      </c>
      <c r="L6" s="320">
        <v>1114.6089999999999</v>
      </c>
      <c r="M6" s="320">
        <v>65.176199999999994</v>
      </c>
      <c r="N6" s="320">
        <v>22.120850000000001</v>
      </c>
      <c r="O6" s="320">
        <v>1.6393000000000001E-2</v>
      </c>
    </row>
    <row r="7" spans="1:16" ht="12.75" x14ac:dyDescent="0.2">
      <c r="A7" s="17" t="s">
        <v>321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2.75" x14ac:dyDescent="0.2">
      <c r="A8" s="110" t="s">
        <v>322</v>
      </c>
      <c r="B8" s="110">
        <v>94847</v>
      </c>
      <c r="C8" s="110">
        <v>1913</v>
      </c>
      <c r="D8" s="165">
        <v>1.6718120633200599</v>
      </c>
      <c r="E8" s="110">
        <v>1430.5937506495</v>
      </c>
      <c r="F8" s="110">
        <v>1430.5937506495</v>
      </c>
      <c r="G8" s="182">
        <v>0</v>
      </c>
      <c r="H8" s="110">
        <v>2726139764.1659098</v>
      </c>
      <c r="I8" s="110">
        <v>69118591.897445604</v>
      </c>
      <c r="J8" s="194"/>
      <c r="K8" s="110">
        <v>4524.91</v>
      </c>
      <c r="L8" s="194">
        <v>11.439472662761199</v>
      </c>
      <c r="M8" s="194">
        <v>130.86153480205999</v>
      </c>
      <c r="N8" s="194">
        <v>6.9716288571336902</v>
      </c>
      <c r="O8" s="110">
        <v>16537</v>
      </c>
      <c r="P8" s="110"/>
    </row>
    <row r="9" spans="1:16" ht="12.75" x14ac:dyDescent="0.2">
      <c r="A9" s="110" t="s">
        <v>323</v>
      </c>
      <c r="B9" s="110">
        <v>32712</v>
      </c>
      <c r="C9" s="110">
        <v>1913</v>
      </c>
      <c r="D9" s="165">
        <v>1.6718120633200599</v>
      </c>
      <c r="E9" s="110">
        <v>1430.5937506495</v>
      </c>
      <c r="F9" s="110">
        <v>1430.5937506495</v>
      </c>
      <c r="G9" s="182">
        <v>0</v>
      </c>
      <c r="H9" s="110">
        <v>2726139764.1659098</v>
      </c>
      <c r="I9" s="110">
        <v>11953213.043241899</v>
      </c>
      <c r="J9" s="194"/>
      <c r="K9" s="110">
        <v>4524.91</v>
      </c>
      <c r="L9" s="194">
        <v>10.3951303568853</v>
      </c>
      <c r="M9" s="194">
        <v>108.058735136639</v>
      </c>
      <c r="N9" s="194">
        <v>5.52354758956265</v>
      </c>
      <c r="O9" s="110">
        <v>15980</v>
      </c>
      <c r="P9" s="110"/>
    </row>
    <row r="10" spans="1:16" ht="12.75" x14ac:dyDescent="0.2">
      <c r="A10" s="110" t="s">
        <v>324</v>
      </c>
      <c r="B10" s="110">
        <v>28879</v>
      </c>
      <c r="C10" s="110">
        <v>1913</v>
      </c>
      <c r="D10" s="165">
        <v>1.6718120633200599</v>
      </c>
      <c r="E10" s="110">
        <v>1430.5937506495</v>
      </c>
      <c r="F10" s="110">
        <v>1430.5937506495</v>
      </c>
      <c r="G10" s="182">
        <v>0</v>
      </c>
      <c r="H10" s="110">
        <v>2726139764.1659098</v>
      </c>
      <c r="I10" s="110">
        <v>12795688.4401688</v>
      </c>
      <c r="J10" s="194"/>
      <c r="K10" s="110">
        <v>4524.91</v>
      </c>
      <c r="L10" s="194">
        <v>10.08108965688</v>
      </c>
      <c r="M10" s="194">
        <v>101.628368670052</v>
      </c>
      <c r="N10" s="194">
        <v>9.6555429604134595</v>
      </c>
      <c r="O10" s="110">
        <v>19356</v>
      </c>
      <c r="P10" s="110"/>
    </row>
    <row r="11" spans="1:16" ht="12.75" x14ac:dyDescent="0.2">
      <c r="A11" s="110" t="s">
        <v>325</v>
      </c>
      <c r="B11" s="110">
        <v>93690</v>
      </c>
      <c r="C11" s="110">
        <v>1913</v>
      </c>
      <c r="D11" s="165">
        <v>1.6718120633200599</v>
      </c>
      <c r="E11" s="110">
        <v>1430.5937506495</v>
      </c>
      <c r="F11" s="110">
        <v>1430.5937506495</v>
      </c>
      <c r="G11" s="182">
        <v>0</v>
      </c>
      <c r="H11" s="110">
        <v>2726139764.1659098</v>
      </c>
      <c r="I11" s="110">
        <v>75070976.129329205</v>
      </c>
      <c r="J11" s="194"/>
      <c r="K11" s="110">
        <v>4524.91</v>
      </c>
      <c r="L11" s="194">
        <v>11.411047766147499</v>
      </c>
      <c r="M11" s="194">
        <v>130.21201112130001</v>
      </c>
      <c r="N11" s="194">
        <v>8.65555007050828</v>
      </c>
      <c r="O11" s="110">
        <v>19339</v>
      </c>
      <c r="P11" s="110"/>
    </row>
    <row r="12" spans="1:16" ht="12.75" x14ac:dyDescent="0.2">
      <c r="A12" s="110" t="s">
        <v>326</v>
      </c>
      <c r="B12" s="110">
        <v>113234</v>
      </c>
      <c r="C12" s="110">
        <v>1913</v>
      </c>
      <c r="D12" s="165">
        <v>1.6718120633200599</v>
      </c>
      <c r="E12" s="110">
        <v>1430.5937506495</v>
      </c>
      <c r="F12" s="110">
        <v>1430.5937506495</v>
      </c>
      <c r="G12" s="182">
        <v>0</v>
      </c>
      <c r="H12" s="110">
        <v>2726139764.1659098</v>
      </c>
      <c r="I12" s="110">
        <v>86751888.011326805</v>
      </c>
      <c r="J12" s="194"/>
      <c r="K12" s="110">
        <v>4524.91</v>
      </c>
      <c r="L12" s="194">
        <v>11.6307707209131</v>
      </c>
      <c r="M12" s="194">
        <v>135.27482756245001</v>
      </c>
      <c r="N12" s="194">
        <v>6.0440056103134401</v>
      </c>
      <c r="O12" s="110">
        <v>15530</v>
      </c>
      <c r="P12" s="110"/>
    </row>
    <row r="13" spans="1:16" ht="12.75" x14ac:dyDescent="0.2">
      <c r="A13" s="110" t="s">
        <v>327</v>
      </c>
      <c r="B13" s="110">
        <v>81274</v>
      </c>
      <c r="C13" s="110">
        <v>1913</v>
      </c>
      <c r="D13" s="165">
        <v>1.6718120633200599</v>
      </c>
      <c r="E13" s="110">
        <v>1430.5937506495</v>
      </c>
      <c r="F13" s="110">
        <v>1430.5937506495</v>
      </c>
      <c r="G13" s="182">
        <v>0</v>
      </c>
      <c r="H13" s="110">
        <v>2726139764.1659098</v>
      </c>
      <c r="I13" s="110">
        <v>51797959.9290497</v>
      </c>
      <c r="J13" s="194"/>
      <c r="K13" s="110">
        <v>4524.91</v>
      </c>
      <c r="L13" s="194">
        <v>11.3035985231884</v>
      </c>
      <c r="M13" s="194">
        <v>127.77133957342799</v>
      </c>
      <c r="N13" s="194">
        <v>5.2578091696828402</v>
      </c>
      <c r="O13" s="110">
        <v>16321</v>
      </c>
      <c r="P13" s="110"/>
    </row>
    <row r="14" spans="1:16" ht="12.75" x14ac:dyDescent="0.2">
      <c r="A14" s="110" t="s">
        <v>328</v>
      </c>
      <c r="B14" s="110">
        <v>48005</v>
      </c>
      <c r="C14" s="110">
        <v>1913</v>
      </c>
      <c r="D14" s="165">
        <v>1.6718120633200599</v>
      </c>
      <c r="E14" s="110">
        <v>1430.5937506495</v>
      </c>
      <c r="F14" s="110">
        <v>1430.5937506495</v>
      </c>
      <c r="G14" s="182">
        <v>0</v>
      </c>
      <c r="H14" s="110">
        <v>2726139764.1659098</v>
      </c>
      <c r="I14" s="110">
        <v>20589045.124657001</v>
      </c>
      <c r="J14" s="194"/>
      <c r="K14" s="110">
        <v>4524.91</v>
      </c>
      <c r="L14" s="194">
        <v>10.766082105406401</v>
      </c>
      <c r="M14" s="194">
        <v>115.90852390035199</v>
      </c>
      <c r="N14" s="194">
        <v>5.2124865298624004</v>
      </c>
      <c r="O14" s="110">
        <v>14285</v>
      </c>
      <c r="P14" s="110"/>
    </row>
    <row r="15" spans="1:16" ht="12.75" x14ac:dyDescent="0.2">
      <c r="A15" s="110" t="s">
        <v>329</v>
      </c>
      <c r="B15" s="110">
        <v>106505</v>
      </c>
      <c r="C15" s="110">
        <v>1913</v>
      </c>
      <c r="D15" s="165">
        <v>1.6718120633200599</v>
      </c>
      <c r="E15" s="110">
        <v>1430.5937506495</v>
      </c>
      <c r="F15" s="110">
        <v>1430.5937506495</v>
      </c>
      <c r="G15" s="182">
        <v>0</v>
      </c>
      <c r="H15" s="110">
        <v>2726139764.1659098</v>
      </c>
      <c r="I15" s="110">
        <v>80148648.101084501</v>
      </c>
      <c r="J15" s="194"/>
      <c r="K15" s="110">
        <v>4524.91</v>
      </c>
      <c r="L15" s="194">
        <v>11.5704204888173</v>
      </c>
      <c r="M15" s="194">
        <v>133.87463028804399</v>
      </c>
      <c r="N15" s="194">
        <v>5.6640321930381399</v>
      </c>
      <c r="O15" s="110">
        <v>16677</v>
      </c>
      <c r="P15" s="110"/>
    </row>
    <row r="16" spans="1:16" ht="12.75" x14ac:dyDescent="0.2">
      <c r="A16" s="110" t="s">
        <v>330</v>
      </c>
      <c r="B16" s="110">
        <v>63673</v>
      </c>
      <c r="C16" s="110">
        <v>1913</v>
      </c>
      <c r="D16" s="165">
        <v>1.6718120633200599</v>
      </c>
      <c r="E16" s="110">
        <v>1430.5937506495</v>
      </c>
      <c r="F16" s="110">
        <v>1430.5937506495</v>
      </c>
      <c r="G16" s="182">
        <v>0</v>
      </c>
      <c r="H16" s="110">
        <v>2726139764.1659098</v>
      </c>
      <c r="I16" s="110">
        <v>50057216.853992097</v>
      </c>
      <c r="J16" s="194"/>
      <c r="K16" s="110">
        <v>4524.91</v>
      </c>
      <c r="L16" s="194">
        <v>10.6519038633632</v>
      </c>
      <c r="M16" s="194">
        <v>113.463055914332</v>
      </c>
      <c r="N16" s="194">
        <v>13.8261774324108</v>
      </c>
      <c r="O16" s="110">
        <v>26415</v>
      </c>
      <c r="P16" s="110"/>
    </row>
    <row r="17" spans="1:16" ht="12.75" x14ac:dyDescent="0.2">
      <c r="A17" s="110" t="s">
        <v>331</v>
      </c>
      <c r="B17" s="110">
        <v>11222</v>
      </c>
      <c r="C17" s="110">
        <v>1913</v>
      </c>
      <c r="D17" s="165">
        <v>1.6718120633200599</v>
      </c>
      <c r="E17" s="110">
        <v>1430.5937506495</v>
      </c>
      <c r="F17" s="110">
        <v>1430.5937506495</v>
      </c>
      <c r="G17" s="182">
        <v>0</v>
      </c>
      <c r="H17" s="110">
        <v>2726139764.1659098</v>
      </c>
      <c r="I17" s="110">
        <v>4380665.6305881897</v>
      </c>
      <c r="J17" s="194"/>
      <c r="K17" s="110">
        <v>4524.91</v>
      </c>
      <c r="L17" s="194">
        <v>9.1309724365926108</v>
      </c>
      <c r="M17" s="194">
        <v>83.374657637813996</v>
      </c>
      <c r="N17" s="194">
        <v>11.195546904651</v>
      </c>
      <c r="O17" s="110">
        <v>22035</v>
      </c>
      <c r="P17" s="110"/>
    </row>
    <row r="18" spans="1:16" ht="12.75" x14ac:dyDescent="0.2">
      <c r="A18" s="110" t="s">
        <v>332</v>
      </c>
      <c r="B18" s="110">
        <v>28811</v>
      </c>
      <c r="C18" s="110">
        <v>1913</v>
      </c>
      <c r="D18" s="165">
        <v>1.6718120633200599</v>
      </c>
      <c r="E18" s="110">
        <v>1430.5937506495</v>
      </c>
      <c r="F18" s="110">
        <v>1430.5937506495</v>
      </c>
      <c r="G18" s="182">
        <v>0</v>
      </c>
      <c r="H18" s="110">
        <v>2726139764.1659098</v>
      </c>
      <c r="I18" s="110">
        <v>17164557.2890734</v>
      </c>
      <c r="J18" s="194"/>
      <c r="K18" s="110">
        <v>4524.91</v>
      </c>
      <c r="L18" s="194">
        <v>10.0655213643834</v>
      </c>
      <c r="M18" s="194">
        <v>101.314720336858</v>
      </c>
      <c r="N18" s="194">
        <v>10.9394409614931</v>
      </c>
      <c r="O18" s="110">
        <v>27126</v>
      </c>
      <c r="P18" s="110"/>
    </row>
    <row r="19" spans="1:16" ht="12.75" x14ac:dyDescent="0.2">
      <c r="A19" s="110" t="s">
        <v>333</v>
      </c>
      <c r="B19" s="110">
        <v>16959</v>
      </c>
      <c r="C19" s="110">
        <v>1913</v>
      </c>
      <c r="D19" s="165">
        <v>1.6718120633200599</v>
      </c>
      <c r="E19" s="110">
        <v>1430.5937506495</v>
      </c>
      <c r="F19" s="110">
        <v>1430.5937506495</v>
      </c>
      <c r="G19" s="182">
        <v>0</v>
      </c>
      <c r="H19" s="110">
        <v>2726139764.1659098</v>
      </c>
      <c r="I19" s="110">
        <v>5563602.5151229296</v>
      </c>
      <c r="J19" s="194"/>
      <c r="K19" s="110">
        <v>4524.91</v>
      </c>
      <c r="L19" s="194">
        <v>9.7279429800212007</v>
      </c>
      <c r="M19" s="194">
        <v>94.632874622543696</v>
      </c>
      <c r="N19" s="194">
        <v>7.7905227171274403</v>
      </c>
      <c r="O19" s="110">
        <v>18658</v>
      </c>
      <c r="P19" s="110"/>
    </row>
    <row r="20" spans="1:16" ht="12.75" x14ac:dyDescent="0.2">
      <c r="A20" s="110" t="s">
        <v>334</v>
      </c>
      <c r="B20" s="110">
        <v>49537</v>
      </c>
      <c r="C20" s="110">
        <v>1913</v>
      </c>
      <c r="D20" s="165">
        <v>1.6718120633200599</v>
      </c>
      <c r="E20" s="110">
        <v>1430.5937506495</v>
      </c>
      <c r="F20" s="110">
        <v>1430.5937506495</v>
      </c>
      <c r="G20" s="182">
        <v>0</v>
      </c>
      <c r="H20" s="110">
        <v>2726139764.1659098</v>
      </c>
      <c r="I20" s="110">
        <v>32457414.534740299</v>
      </c>
      <c r="J20" s="194"/>
      <c r="K20" s="110">
        <v>4524.91</v>
      </c>
      <c r="L20" s="194">
        <v>10.690534828289101</v>
      </c>
      <c r="M20" s="194">
        <v>114.287534914863</v>
      </c>
      <c r="N20" s="194">
        <v>9.3484750512364805</v>
      </c>
      <c r="O20" s="110">
        <v>23818</v>
      </c>
      <c r="P20" s="110"/>
    </row>
    <row r="21" spans="1:16" ht="12.75" x14ac:dyDescent="0.2">
      <c r="A21" s="110" t="s">
        <v>335</v>
      </c>
      <c r="B21" s="110">
        <v>73990</v>
      </c>
      <c r="C21" s="110">
        <v>1913</v>
      </c>
      <c r="D21" s="165">
        <v>1.6718120633200599</v>
      </c>
      <c r="E21" s="110">
        <v>1430.5937506495</v>
      </c>
      <c r="F21" s="110">
        <v>1430.5937506495</v>
      </c>
      <c r="G21" s="182">
        <v>0</v>
      </c>
      <c r="H21" s="110">
        <v>2726139764.1659098</v>
      </c>
      <c r="I21" s="110">
        <v>45432567.978589103</v>
      </c>
      <c r="J21" s="194"/>
      <c r="K21" s="110">
        <v>4524.91</v>
      </c>
      <c r="L21" s="194">
        <v>11.210711649672501</v>
      </c>
      <c r="M21" s="194">
        <v>125.680055692102</v>
      </c>
      <c r="N21" s="194">
        <v>5.3529250268999196</v>
      </c>
      <c r="O21" s="110">
        <v>16771</v>
      </c>
      <c r="P21" s="110"/>
    </row>
    <row r="22" spans="1:16" ht="12.75" x14ac:dyDescent="0.2">
      <c r="A22" s="110" t="s">
        <v>336</v>
      </c>
      <c r="B22" s="110">
        <v>83162</v>
      </c>
      <c r="C22" s="110">
        <v>1913</v>
      </c>
      <c r="D22" s="165">
        <v>1.6718120633200599</v>
      </c>
      <c r="E22" s="110">
        <v>1430.5937506495</v>
      </c>
      <c r="F22" s="110">
        <v>1430.5937506495</v>
      </c>
      <c r="G22" s="182">
        <v>0</v>
      </c>
      <c r="H22" s="110">
        <v>2726139764.1659098</v>
      </c>
      <c r="I22" s="110">
        <v>48529897.497016802</v>
      </c>
      <c r="J22" s="194"/>
      <c r="K22" s="110">
        <v>4524.91</v>
      </c>
      <c r="L22" s="194">
        <v>11.328497691658701</v>
      </c>
      <c r="M22" s="194">
        <v>128.33485994991599</v>
      </c>
      <c r="N22" s="194">
        <v>4.04442270124978</v>
      </c>
      <c r="O22" s="110">
        <v>14131</v>
      </c>
      <c r="P22" s="110"/>
    </row>
    <row r="23" spans="1:16" ht="12.75" x14ac:dyDescent="0.2">
      <c r="A23" s="110" t="s">
        <v>321</v>
      </c>
      <c r="B23" s="110">
        <v>975551</v>
      </c>
      <c r="C23" s="110">
        <v>1913</v>
      </c>
      <c r="D23" s="165">
        <v>1.6718120633200599</v>
      </c>
      <c r="E23" s="110">
        <v>1430.5937506495</v>
      </c>
      <c r="F23" s="110">
        <v>1430.5937506495</v>
      </c>
      <c r="G23" s="182">
        <v>0</v>
      </c>
      <c r="H23" s="110">
        <v>2726139764.1659098</v>
      </c>
      <c r="I23" s="110">
        <v>1823926631.88519</v>
      </c>
      <c r="J23" s="194"/>
      <c r="K23" s="110">
        <v>4524.91</v>
      </c>
      <c r="L23" s="194">
        <v>13.7904788628919</v>
      </c>
      <c r="M23" s="194">
        <v>190.177307267869</v>
      </c>
      <c r="N23" s="194">
        <v>3.8582210688808098</v>
      </c>
      <c r="O23" s="110">
        <v>14356</v>
      </c>
      <c r="P23" s="110"/>
    </row>
    <row r="24" spans="1:16" ht="12.75" x14ac:dyDescent="0.2">
      <c r="A24" s="110" t="s">
        <v>337</v>
      </c>
      <c r="B24" s="110">
        <v>52801</v>
      </c>
      <c r="C24" s="110">
        <v>1913</v>
      </c>
      <c r="D24" s="165">
        <v>1.6718120633200599</v>
      </c>
      <c r="E24" s="110">
        <v>1430.5937506495</v>
      </c>
      <c r="F24" s="110">
        <v>1430.5937506495</v>
      </c>
      <c r="G24" s="182">
        <v>0</v>
      </c>
      <c r="H24" s="110">
        <v>2726139764.1659098</v>
      </c>
      <c r="I24" s="110">
        <v>22254233.0126592</v>
      </c>
      <c r="J24" s="194"/>
      <c r="K24" s="110">
        <v>4524.91</v>
      </c>
      <c r="L24" s="194">
        <v>10.874247530121099</v>
      </c>
      <c r="M24" s="194">
        <v>118.249259346344</v>
      </c>
      <c r="N24" s="194">
        <v>3.7128871485876398</v>
      </c>
      <c r="O24" s="110">
        <v>13904</v>
      </c>
      <c r="P24" s="110"/>
    </row>
    <row r="25" spans="1:16" ht="12.75" x14ac:dyDescent="0.2">
      <c r="A25" s="110" t="s">
        <v>338</v>
      </c>
      <c r="B25" s="110">
        <v>100111</v>
      </c>
      <c r="C25" s="110">
        <v>1913</v>
      </c>
      <c r="D25" s="165">
        <v>1.6718120633200599</v>
      </c>
      <c r="E25" s="110">
        <v>1430.5937506495</v>
      </c>
      <c r="F25" s="110">
        <v>1430.5937506495</v>
      </c>
      <c r="G25" s="182">
        <v>0</v>
      </c>
      <c r="H25" s="110">
        <v>2726139764.1659098</v>
      </c>
      <c r="I25" s="110">
        <v>77007208.584306806</v>
      </c>
      <c r="J25" s="194"/>
      <c r="K25" s="110">
        <v>4524.91</v>
      </c>
      <c r="L25" s="194">
        <v>11.4338064971843</v>
      </c>
      <c r="M25" s="194">
        <v>130.73193101505299</v>
      </c>
      <c r="N25" s="194">
        <v>8.8171801435453308</v>
      </c>
      <c r="O25" s="110">
        <v>16646</v>
      </c>
      <c r="P25" s="110"/>
    </row>
    <row r="26" spans="1:16" ht="12.75" x14ac:dyDescent="0.2">
      <c r="A26" s="110" t="s">
        <v>339</v>
      </c>
      <c r="B26" s="110">
        <v>48678</v>
      </c>
      <c r="C26" s="110">
        <v>1913</v>
      </c>
      <c r="D26" s="165">
        <v>1.6718120633200599</v>
      </c>
      <c r="E26" s="110">
        <v>1430.5937506495</v>
      </c>
      <c r="F26" s="110">
        <v>1430.5937506495</v>
      </c>
      <c r="G26" s="182">
        <v>0</v>
      </c>
      <c r="H26" s="110">
        <v>2726139764.1659098</v>
      </c>
      <c r="I26" s="110">
        <v>25418942.015967999</v>
      </c>
      <c r="J26" s="194"/>
      <c r="K26" s="110">
        <v>4524.91</v>
      </c>
      <c r="L26" s="194">
        <v>10.7921809572182</v>
      </c>
      <c r="M26" s="194">
        <v>116.471169813343</v>
      </c>
      <c r="N26" s="194">
        <v>6.3614974314490702</v>
      </c>
      <c r="O26" s="110">
        <v>17963</v>
      </c>
      <c r="P26" s="110"/>
    </row>
    <row r="27" spans="1:16" ht="12.75" x14ac:dyDescent="0.2">
      <c r="A27" s="110" t="s">
        <v>340</v>
      </c>
      <c r="B27" s="110">
        <v>72755</v>
      </c>
      <c r="C27" s="110">
        <v>1913</v>
      </c>
      <c r="D27" s="165">
        <v>1.6718120633200599</v>
      </c>
      <c r="E27" s="110">
        <v>1430.5937506495</v>
      </c>
      <c r="F27" s="110">
        <v>1430.5937506495</v>
      </c>
      <c r="G27" s="182">
        <v>0</v>
      </c>
      <c r="H27" s="110">
        <v>2726139764.1659098</v>
      </c>
      <c r="I27" s="110">
        <v>45343123.057575203</v>
      </c>
      <c r="J27" s="194"/>
      <c r="K27" s="110">
        <v>4524.91</v>
      </c>
      <c r="L27" s="194">
        <v>11.1906657502761</v>
      </c>
      <c r="M27" s="194">
        <v>125.23099993440201</v>
      </c>
      <c r="N27" s="194">
        <v>5.5709712240331903</v>
      </c>
      <c r="O27" s="110">
        <v>17460</v>
      </c>
      <c r="P27" s="110"/>
    </row>
    <row r="28" spans="1:16" ht="12.75" x14ac:dyDescent="0.2">
      <c r="A28" s="110" t="s">
        <v>341</v>
      </c>
      <c r="B28" s="110">
        <v>47184</v>
      </c>
      <c r="C28" s="110">
        <v>1913</v>
      </c>
      <c r="D28" s="165">
        <v>1.6718120633200599</v>
      </c>
      <c r="E28" s="110">
        <v>1430.5937506495</v>
      </c>
      <c r="F28" s="110">
        <v>1430.5937506495</v>
      </c>
      <c r="G28" s="182">
        <v>0</v>
      </c>
      <c r="H28" s="110">
        <v>2726139764.1659098</v>
      </c>
      <c r="I28" s="110">
        <v>25003551.219450001</v>
      </c>
      <c r="J28" s="194"/>
      <c r="K28" s="110">
        <v>4524.91</v>
      </c>
      <c r="L28" s="194">
        <v>10.7468634463428</v>
      </c>
      <c r="M28" s="194">
        <v>115.495073934338</v>
      </c>
      <c r="N28" s="194">
        <v>6.5453664962660598</v>
      </c>
      <c r="O28" s="110">
        <v>18986</v>
      </c>
      <c r="P28" s="110"/>
    </row>
    <row r="29" spans="1:16" ht="12.75" x14ac:dyDescent="0.2">
      <c r="A29" s="110" t="s">
        <v>342</v>
      </c>
      <c r="B29" s="110">
        <v>30195</v>
      </c>
      <c r="C29" s="110">
        <v>1913</v>
      </c>
      <c r="D29" s="165">
        <v>1.6718120633200599</v>
      </c>
      <c r="E29" s="110">
        <v>1430.5937506495</v>
      </c>
      <c r="F29" s="110">
        <v>1430.5937506495</v>
      </c>
      <c r="G29" s="182">
        <v>0</v>
      </c>
      <c r="H29" s="110">
        <v>2726139764.1659098</v>
      </c>
      <c r="I29" s="110">
        <v>15629028.958156001</v>
      </c>
      <c r="J29" s="194"/>
      <c r="K29" s="110">
        <v>4524.91</v>
      </c>
      <c r="L29" s="194">
        <v>10.2380293556404</v>
      </c>
      <c r="M29" s="194">
        <v>104.817245086954</v>
      </c>
      <c r="N29" s="194">
        <v>9.7395539001088007</v>
      </c>
      <c r="O29" s="110">
        <v>21781</v>
      </c>
      <c r="P29" s="110"/>
    </row>
    <row r="30" spans="1:16" ht="12.75" x14ac:dyDescent="0.2">
      <c r="A30" s="110" t="s">
        <v>343</v>
      </c>
      <c r="B30" s="110">
        <v>34119</v>
      </c>
      <c r="C30" s="110">
        <v>1913</v>
      </c>
      <c r="D30" s="165">
        <v>1.6718120633200599</v>
      </c>
      <c r="E30" s="110">
        <v>1430.5937506495</v>
      </c>
      <c r="F30" s="110">
        <v>1430.5937506495</v>
      </c>
      <c r="G30" s="182">
        <v>0</v>
      </c>
      <c r="H30" s="110">
        <v>2726139764.1659098</v>
      </c>
      <c r="I30" s="110">
        <v>17892851.366754901</v>
      </c>
      <c r="J30" s="194"/>
      <c r="K30" s="110">
        <v>4524.91</v>
      </c>
      <c r="L30" s="194">
        <v>10.266636494850299</v>
      </c>
      <c r="M30" s="194">
        <v>105.403824917393</v>
      </c>
      <c r="N30" s="194">
        <v>10.4895560820789</v>
      </c>
      <c r="O30" s="110">
        <v>20798</v>
      </c>
      <c r="P30" s="110"/>
    </row>
    <row r="31" spans="1:16" ht="12.75" x14ac:dyDescent="0.2">
      <c r="A31" s="110" t="s">
        <v>344</v>
      </c>
      <c r="B31" s="110">
        <v>11886</v>
      </c>
      <c r="C31" s="110">
        <v>1913</v>
      </c>
      <c r="D31" s="165">
        <v>1.6718120633200599</v>
      </c>
      <c r="E31" s="110">
        <v>1430.5937506495</v>
      </c>
      <c r="F31" s="110">
        <v>1430.5937506495</v>
      </c>
      <c r="G31" s="182">
        <v>0</v>
      </c>
      <c r="H31" s="110">
        <v>2726139764.1659098</v>
      </c>
      <c r="I31" s="110">
        <v>3954878.1430401499</v>
      </c>
      <c r="J31" s="194"/>
      <c r="K31" s="110">
        <v>4524.91</v>
      </c>
      <c r="L31" s="194">
        <v>9.3381177419180101</v>
      </c>
      <c r="M31" s="194">
        <v>87.200442961923898</v>
      </c>
      <c r="N31" s="194">
        <v>8.6500887925694503</v>
      </c>
      <c r="O31" s="110">
        <v>20828</v>
      </c>
      <c r="P31" s="110"/>
    </row>
    <row r="32" spans="1:16" ht="12.75" x14ac:dyDescent="0.2">
      <c r="A32" s="110" t="s">
        <v>345</v>
      </c>
      <c r="B32" s="110">
        <v>45566</v>
      </c>
      <c r="C32" s="110">
        <v>1913</v>
      </c>
      <c r="D32" s="165">
        <v>1.6718120633200599</v>
      </c>
      <c r="E32" s="110">
        <v>1430.5937506495</v>
      </c>
      <c r="F32" s="110">
        <v>1430.5937506495</v>
      </c>
      <c r="G32" s="182">
        <v>0</v>
      </c>
      <c r="H32" s="110">
        <v>2726139764.1659098</v>
      </c>
      <c r="I32" s="110">
        <v>29637239.798551101</v>
      </c>
      <c r="J32" s="194"/>
      <c r="K32" s="110">
        <v>4524.91</v>
      </c>
      <c r="L32" s="194">
        <v>10.639143304545501</v>
      </c>
      <c r="M32" s="194">
        <v>113.19137025465599</v>
      </c>
      <c r="N32" s="194">
        <v>10.299010996347</v>
      </c>
      <c r="O32" s="110">
        <v>23107</v>
      </c>
      <c r="P32" s="110"/>
    </row>
    <row r="33" spans="1:16" ht="12.75" x14ac:dyDescent="0.2">
      <c r="A33" s="110" t="s">
        <v>346</v>
      </c>
      <c r="B33" s="110">
        <v>46644</v>
      </c>
      <c r="C33" s="110">
        <v>1913</v>
      </c>
      <c r="D33" s="165">
        <v>1.6718120633200599</v>
      </c>
      <c r="E33" s="110">
        <v>1430.5937506495</v>
      </c>
      <c r="F33" s="110">
        <v>1430.5937506495</v>
      </c>
      <c r="G33" s="182">
        <v>0</v>
      </c>
      <c r="H33" s="110">
        <v>2726139764.1659098</v>
      </c>
      <c r="I33" s="110">
        <v>28260143.148825899</v>
      </c>
      <c r="J33" s="194"/>
      <c r="K33" s="110">
        <v>4524.91</v>
      </c>
      <c r="L33" s="194">
        <v>10.6819864001956</v>
      </c>
      <c r="M33" s="194">
        <v>114.104833453963</v>
      </c>
      <c r="N33" s="194">
        <v>9.3773207873579292</v>
      </c>
      <c r="O33" s="110">
        <v>20914</v>
      </c>
      <c r="P33" s="110"/>
    </row>
    <row r="34" spans="1:16" ht="12.75" x14ac:dyDescent="0.2">
      <c r="A34" s="18" t="s">
        <v>347</v>
      </c>
      <c r="B34" s="110"/>
      <c r="C34" s="110"/>
      <c r="D34" s="165"/>
      <c r="E34" s="110"/>
      <c r="F34" s="110"/>
      <c r="G34" s="182"/>
      <c r="H34" s="110"/>
      <c r="I34" s="110"/>
      <c r="J34" s="194"/>
      <c r="K34" s="110"/>
      <c r="L34" s="194"/>
      <c r="M34" s="194"/>
      <c r="N34" s="194"/>
      <c r="O34" s="110"/>
      <c r="P34" s="110"/>
    </row>
    <row r="35" spans="1:16" ht="12.75" x14ac:dyDescent="0.2">
      <c r="A35" s="110" t="s">
        <v>348</v>
      </c>
      <c r="B35" s="110">
        <v>46240</v>
      </c>
      <c r="C35" s="110">
        <v>1067</v>
      </c>
      <c r="D35" s="165">
        <v>1.6718120633200599</v>
      </c>
      <c r="E35" s="110">
        <v>638.43633201782404</v>
      </c>
      <c r="F35" s="110">
        <v>638.43633201782404</v>
      </c>
      <c r="G35" s="182">
        <v>0</v>
      </c>
      <c r="H35" s="110">
        <v>383936852.10806102</v>
      </c>
      <c r="I35" s="110">
        <v>31955998.989776898</v>
      </c>
      <c r="J35" s="194"/>
      <c r="K35" s="110">
        <v>4524.91</v>
      </c>
      <c r="L35" s="194">
        <v>10.397329771261701</v>
      </c>
      <c r="M35" s="194">
        <v>108.104466372365</v>
      </c>
      <c r="N35" s="194">
        <v>13.097151618868301</v>
      </c>
      <c r="O35" s="110">
        <v>25595</v>
      </c>
      <c r="P35" s="110"/>
    </row>
    <row r="36" spans="1:16" ht="12.75" x14ac:dyDescent="0.2">
      <c r="A36" s="110" t="s">
        <v>349</v>
      </c>
      <c r="B36" s="110">
        <v>14101</v>
      </c>
      <c r="C36" s="110">
        <v>1067</v>
      </c>
      <c r="D36" s="165">
        <v>1.6718120633200599</v>
      </c>
      <c r="E36" s="110">
        <v>638.43633201782404</v>
      </c>
      <c r="F36" s="110">
        <v>638.43633201782404</v>
      </c>
      <c r="G36" s="182">
        <v>0</v>
      </c>
      <c r="H36" s="110">
        <v>383936852.10806102</v>
      </c>
      <c r="I36" s="110">
        <v>9175582.4275653008</v>
      </c>
      <c r="J36" s="194"/>
      <c r="K36" s="110">
        <v>4524.91</v>
      </c>
      <c r="L36" s="194">
        <v>9.0724566646127993</v>
      </c>
      <c r="M36" s="194">
        <v>82.309469931277107</v>
      </c>
      <c r="N36" s="194">
        <v>17.581722170872499</v>
      </c>
      <c r="O36" s="110">
        <v>29555</v>
      </c>
      <c r="P36" s="110"/>
    </row>
    <row r="37" spans="1:16" ht="12.75" x14ac:dyDescent="0.2">
      <c r="A37" s="110" t="s">
        <v>350</v>
      </c>
      <c r="B37" s="110">
        <v>22019</v>
      </c>
      <c r="C37" s="110">
        <v>1067</v>
      </c>
      <c r="D37" s="165">
        <v>1.6718120633200599</v>
      </c>
      <c r="E37" s="110">
        <v>638.43633201782404</v>
      </c>
      <c r="F37" s="110">
        <v>638.43633201782404</v>
      </c>
      <c r="G37" s="182">
        <v>0</v>
      </c>
      <c r="H37" s="110">
        <v>383936852.10806102</v>
      </c>
      <c r="I37" s="110">
        <v>12100165.9382213</v>
      </c>
      <c r="J37" s="194"/>
      <c r="K37" s="110">
        <v>4524.91</v>
      </c>
      <c r="L37" s="194">
        <v>9.9085745915846903</v>
      </c>
      <c r="M37" s="194">
        <v>98.179850436997597</v>
      </c>
      <c r="N37" s="194">
        <v>9.3145350161047897</v>
      </c>
      <c r="O37" s="110">
        <v>28291</v>
      </c>
      <c r="P37" s="110"/>
    </row>
    <row r="38" spans="1:16" ht="12.75" x14ac:dyDescent="0.2">
      <c r="A38" s="110" t="s">
        <v>351</v>
      </c>
      <c r="B38" s="110">
        <v>19106</v>
      </c>
      <c r="C38" s="110">
        <v>1067</v>
      </c>
      <c r="D38" s="165">
        <v>1.6718120633200599</v>
      </c>
      <c r="E38" s="110">
        <v>638.43633201782404</v>
      </c>
      <c r="F38" s="110">
        <v>638.43633201782404</v>
      </c>
      <c r="G38" s="182">
        <v>0</v>
      </c>
      <c r="H38" s="110">
        <v>383936852.10806102</v>
      </c>
      <c r="I38" s="110">
        <v>10326139.6374183</v>
      </c>
      <c r="J38" s="194"/>
      <c r="K38" s="110">
        <v>4524.91</v>
      </c>
      <c r="L38" s="194">
        <v>9.5400037666680593</v>
      </c>
      <c r="M38" s="194">
        <v>91.011671868040906</v>
      </c>
      <c r="N38" s="194">
        <v>11.4275362670845</v>
      </c>
      <c r="O38" s="110">
        <v>28326</v>
      </c>
      <c r="P38" s="110"/>
    </row>
    <row r="39" spans="1:16" ht="12.75" x14ac:dyDescent="0.2">
      <c r="A39" s="110" t="s">
        <v>352</v>
      </c>
      <c r="B39" s="110">
        <v>21327</v>
      </c>
      <c r="C39" s="110">
        <v>1067</v>
      </c>
      <c r="D39" s="165">
        <v>1.6718120633200599</v>
      </c>
      <c r="E39" s="110">
        <v>638.43633201782404</v>
      </c>
      <c r="F39" s="110">
        <v>638.43633201782404</v>
      </c>
      <c r="G39" s="182">
        <v>0</v>
      </c>
      <c r="H39" s="110">
        <v>383936852.10806102</v>
      </c>
      <c r="I39" s="110">
        <v>14914169.385904601</v>
      </c>
      <c r="J39" s="194"/>
      <c r="K39" s="110">
        <v>4524.91</v>
      </c>
      <c r="L39" s="194">
        <v>9.56099724358935</v>
      </c>
      <c r="M39" s="194">
        <v>91.412668291923197</v>
      </c>
      <c r="N39" s="194">
        <v>16.9928052477092</v>
      </c>
      <c r="O39" s="110">
        <v>30339</v>
      </c>
      <c r="P39" s="110"/>
    </row>
    <row r="40" spans="1:16" ht="12.75" x14ac:dyDescent="0.2">
      <c r="A40" s="110" t="s">
        <v>347</v>
      </c>
      <c r="B40" s="110">
        <v>233839</v>
      </c>
      <c r="C40" s="110">
        <v>1067</v>
      </c>
      <c r="D40" s="165">
        <v>1.6718120633200599</v>
      </c>
      <c r="E40" s="110">
        <v>638.43633201782404</v>
      </c>
      <c r="F40" s="110">
        <v>638.43633201782404</v>
      </c>
      <c r="G40" s="182">
        <v>0</v>
      </c>
      <c r="H40" s="110">
        <v>383936852.10806102</v>
      </c>
      <c r="I40" s="110">
        <v>287702290.19205302</v>
      </c>
      <c r="J40" s="194"/>
      <c r="K40" s="110">
        <v>4524.91</v>
      </c>
      <c r="L40" s="194">
        <v>12.2426697276639</v>
      </c>
      <c r="M40" s="194">
        <v>149.88296206065701</v>
      </c>
      <c r="N40" s="194">
        <v>10.188663439122299</v>
      </c>
      <c r="O40" s="110">
        <v>21780</v>
      </c>
      <c r="P40" s="110"/>
    </row>
    <row r="41" spans="1:16" ht="12.75" x14ac:dyDescent="0.2">
      <c r="A41" s="110" t="s">
        <v>353</v>
      </c>
      <c r="B41" s="110">
        <v>9511</v>
      </c>
      <c r="C41" s="110">
        <v>1067</v>
      </c>
      <c r="D41" s="165">
        <v>1.6718120633200599</v>
      </c>
      <c r="E41" s="110">
        <v>638.43633201782404</v>
      </c>
      <c r="F41" s="110">
        <v>638.43633201782404</v>
      </c>
      <c r="G41" s="182">
        <v>0</v>
      </c>
      <c r="H41" s="110">
        <v>383936852.10806102</v>
      </c>
      <c r="I41" s="110">
        <v>4691568.5813444201</v>
      </c>
      <c r="J41" s="194"/>
      <c r="K41" s="110">
        <v>4524.91</v>
      </c>
      <c r="L41" s="194">
        <v>9.0543880702023003</v>
      </c>
      <c r="M41" s="194">
        <v>81.981943325821703</v>
      </c>
      <c r="N41" s="194">
        <v>12.8065938295446</v>
      </c>
      <c r="O41" s="110">
        <v>26469</v>
      </c>
      <c r="P41" s="110"/>
    </row>
    <row r="42" spans="1:16" ht="12.75" x14ac:dyDescent="0.2">
      <c r="A42" s="110" t="s">
        <v>354</v>
      </c>
      <c r="B42" s="110">
        <v>22251</v>
      </c>
      <c r="C42" s="110">
        <v>1067</v>
      </c>
      <c r="D42" s="165">
        <v>1.6718120633200599</v>
      </c>
      <c r="E42" s="110">
        <v>638.43633201782404</v>
      </c>
      <c r="F42" s="110">
        <v>638.43633201782404</v>
      </c>
      <c r="G42" s="182">
        <v>0</v>
      </c>
      <c r="H42" s="110">
        <v>383936852.10806102</v>
      </c>
      <c r="I42" s="110">
        <v>13070936.955777399</v>
      </c>
      <c r="J42" s="194"/>
      <c r="K42" s="110">
        <v>4524.91</v>
      </c>
      <c r="L42" s="194">
        <v>9.6199302946612999</v>
      </c>
      <c r="M42" s="194">
        <v>92.543058874142204</v>
      </c>
      <c r="N42" s="194">
        <v>16.631929121410899</v>
      </c>
      <c r="O42" s="110">
        <v>23514</v>
      </c>
      <c r="P42" s="110"/>
    </row>
    <row r="43" spans="1:16" ht="12.75" x14ac:dyDescent="0.2">
      <c r="A43" s="18" t="s">
        <v>355</v>
      </c>
      <c r="B43" s="110"/>
      <c r="C43" s="110"/>
      <c r="D43" s="165"/>
      <c r="E43" s="110"/>
      <c r="F43" s="110"/>
      <c r="G43" s="182"/>
      <c r="H43" s="110"/>
      <c r="I43" s="110"/>
      <c r="J43" s="194"/>
      <c r="K43" s="110"/>
      <c r="L43" s="194"/>
      <c r="M43" s="194"/>
      <c r="N43" s="194"/>
      <c r="O43" s="110"/>
      <c r="P43" s="110"/>
    </row>
    <row r="44" spans="1:16" ht="12.75" x14ac:dyDescent="0.2">
      <c r="A44" s="110" t="s">
        <v>356</v>
      </c>
      <c r="B44" s="110">
        <v>106975</v>
      </c>
      <c r="C44" s="110">
        <v>989</v>
      </c>
      <c r="D44" s="165">
        <v>1.6718120633200599</v>
      </c>
      <c r="E44" s="110">
        <v>591.58186823252197</v>
      </c>
      <c r="F44" s="110">
        <v>573.80033680235897</v>
      </c>
      <c r="G44" s="182">
        <v>0.36836902478174099</v>
      </c>
      <c r="H44" s="110">
        <v>201321109.358996</v>
      </c>
      <c r="I44" s="110">
        <v>87592443.312416598</v>
      </c>
      <c r="J44" s="194"/>
      <c r="K44" s="110">
        <v>4524.91</v>
      </c>
      <c r="L44" s="194">
        <v>11.475981358380499</v>
      </c>
      <c r="M44" s="194">
        <v>131.69814813789699</v>
      </c>
      <c r="N44" s="194">
        <v>10.4381662564581</v>
      </c>
      <c r="O44" s="110">
        <v>16510</v>
      </c>
      <c r="P44" s="110"/>
    </row>
    <row r="45" spans="1:16" ht="12.75" x14ac:dyDescent="0.2">
      <c r="A45" s="110" t="s">
        <v>357</v>
      </c>
      <c r="B45" s="110">
        <v>16431</v>
      </c>
      <c r="C45" s="110">
        <v>747</v>
      </c>
      <c r="D45" s="165">
        <v>1.6718120633200599</v>
      </c>
      <c r="E45" s="110">
        <v>446.73723056578899</v>
      </c>
      <c r="F45" s="110">
        <v>573.80033680235897</v>
      </c>
      <c r="G45" s="182">
        <v>4.27269702071017E-2</v>
      </c>
      <c r="H45" s="110">
        <v>201321109.358996</v>
      </c>
      <c r="I45" s="110">
        <v>8936947.99533033</v>
      </c>
      <c r="J45" s="194"/>
      <c r="K45" s="110">
        <v>4524.91</v>
      </c>
      <c r="L45" s="194">
        <v>9.4320428854939902</v>
      </c>
      <c r="M45" s="194">
        <v>88.963432993797795</v>
      </c>
      <c r="N45" s="194">
        <v>14.989751576510701</v>
      </c>
      <c r="O45" s="110">
        <v>24532</v>
      </c>
      <c r="P45" s="110"/>
    </row>
    <row r="46" spans="1:16" ht="12.75" x14ac:dyDescent="0.2">
      <c r="A46" s="110" t="s">
        <v>358</v>
      </c>
      <c r="B46" s="110">
        <v>11421</v>
      </c>
      <c r="C46" s="110">
        <v>1272</v>
      </c>
      <c r="D46" s="165">
        <v>1.6718120633200599</v>
      </c>
      <c r="E46" s="110">
        <v>761.14703899959397</v>
      </c>
      <c r="F46" s="110">
        <v>573.80033680235897</v>
      </c>
      <c r="G46" s="182">
        <v>5.0600947421994301E-2</v>
      </c>
      <c r="H46" s="110">
        <v>201321109.358996</v>
      </c>
      <c r="I46" s="110">
        <v>6055989.7264632396</v>
      </c>
      <c r="J46" s="194"/>
      <c r="K46" s="110">
        <v>4524.91</v>
      </c>
      <c r="L46" s="194">
        <v>8.9616225695425396</v>
      </c>
      <c r="M46" s="194">
        <v>80.310679078934299</v>
      </c>
      <c r="N46" s="194">
        <v>14.693842496152101</v>
      </c>
      <c r="O46" s="110">
        <v>26515</v>
      </c>
      <c r="P46" s="110"/>
    </row>
    <row r="47" spans="1:16" ht="12.75" x14ac:dyDescent="0.2">
      <c r="A47" s="110" t="s">
        <v>359</v>
      </c>
      <c r="B47" s="110">
        <v>34765</v>
      </c>
      <c r="C47" s="110">
        <v>696</v>
      </c>
      <c r="D47" s="165">
        <v>1.6718120633200599</v>
      </c>
      <c r="E47" s="110">
        <v>416.47938185913102</v>
      </c>
      <c r="F47" s="110">
        <v>573.80033680235897</v>
      </c>
      <c r="G47" s="182">
        <v>8.4279450338644604E-2</v>
      </c>
      <c r="H47" s="110">
        <v>201321109.358996</v>
      </c>
      <c r="I47" s="110">
        <v>19604749.848128699</v>
      </c>
      <c r="J47" s="194"/>
      <c r="K47" s="110">
        <v>4524.91</v>
      </c>
      <c r="L47" s="194">
        <v>10.281204551441601</v>
      </c>
      <c r="M47" s="194">
        <v>105.703167028583</v>
      </c>
      <c r="N47" s="194">
        <v>13.567037327124501</v>
      </c>
      <c r="O47" s="110">
        <v>18855</v>
      </c>
      <c r="P47" s="110"/>
    </row>
    <row r="48" spans="1:16" ht="12.75" x14ac:dyDescent="0.2">
      <c r="A48" s="110" t="s">
        <v>360</v>
      </c>
      <c r="B48" s="110">
        <v>57071</v>
      </c>
      <c r="C48" s="110">
        <v>1266</v>
      </c>
      <c r="D48" s="165">
        <v>1.6718120633200599</v>
      </c>
      <c r="E48" s="110">
        <v>757.43157605365798</v>
      </c>
      <c r="F48" s="110">
        <v>573.80033680235897</v>
      </c>
      <c r="G48" s="182">
        <v>0.25161981756254198</v>
      </c>
      <c r="H48" s="110">
        <v>201321109.358996</v>
      </c>
      <c r="I48" s="110">
        <v>40168121.385825701</v>
      </c>
      <c r="J48" s="194"/>
      <c r="K48" s="110">
        <v>4524.91</v>
      </c>
      <c r="L48" s="194">
        <v>10.7751365037872</v>
      </c>
      <c r="M48" s="194">
        <v>116.103566675247</v>
      </c>
      <c r="N48" s="194">
        <v>13.0163257718407</v>
      </c>
      <c r="O48" s="110">
        <v>20366</v>
      </c>
      <c r="P48" s="110"/>
    </row>
    <row r="49" spans="1:16" ht="12.75" x14ac:dyDescent="0.2">
      <c r="A49" s="110" t="s">
        <v>361</v>
      </c>
      <c r="B49" s="110">
        <v>11995</v>
      </c>
      <c r="C49" s="110">
        <v>243</v>
      </c>
      <c r="D49" s="165">
        <v>1.6718120633200599</v>
      </c>
      <c r="E49" s="110">
        <v>145.43535781559399</v>
      </c>
      <c r="F49" s="110">
        <v>573.80033680235897</v>
      </c>
      <c r="G49" s="182">
        <v>1.0154445444935999E-2</v>
      </c>
      <c r="H49" s="110">
        <v>201321109.358996</v>
      </c>
      <c r="I49" s="110">
        <v>2777475.6820075801</v>
      </c>
      <c r="J49" s="194"/>
      <c r="K49" s="110">
        <v>4524.91</v>
      </c>
      <c r="L49" s="194">
        <v>9.3622886282482405</v>
      </c>
      <c r="M49" s="194">
        <v>87.652448358626302</v>
      </c>
      <c r="N49" s="194">
        <v>7.6171268325399701</v>
      </c>
      <c r="O49" s="110">
        <v>15896</v>
      </c>
      <c r="P49" s="110"/>
    </row>
    <row r="50" spans="1:16" ht="12.75" x14ac:dyDescent="0.2">
      <c r="A50" s="110" t="s">
        <v>362</v>
      </c>
      <c r="B50" s="110">
        <v>37290</v>
      </c>
      <c r="C50" s="110">
        <v>910</v>
      </c>
      <c r="D50" s="165">
        <v>1.6718120633200599</v>
      </c>
      <c r="E50" s="110">
        <v>544.49624561150199</v>
      </c>
      <c r="F50" s="110">
        <v>573.80033680235897</v>
      </c>
      <c r="G50" s="182">
        <v>0.118187957561759</v>
      </c>
      <c r="H50" s="110">
        <v>201321109.358996</v>
      </c>
      <c r="I50" s="110">
        <v>24867328.462533999</v>
      </c>
      <c r="J50" s="194"/>
      <c r="K50" s="110">
        <v>4524.91</v>
      </c>
      <c r="L50" s="194">
        <v>10.3039736190971</v>
      </c>
      <c r="M50" s="194">
        <v>106.17187234305</v>
      </c>
      <c r="N50" s="194">
        <v>12.3007133217848</v>
      </c>
      <c r="O50" s="110">
        <v>26528</v>
      </c>
      <c r="P50" s="110"/>
    </row>
    <row r="51" spans="1:16" ht="12.75" x14ac:dyDescent="0.2">
      <c r="A51" s="110" t="s">
        <v>363</v>
      </c>
      <c r="B51" s="110">
        <v>14309</v>
      </c>
      <c r="C51" s="110">
        <v>722</v>
      </c>
      <c r="D51" s="165">
        <v>1.6718120633200599</v>
      </c>
      <c r="E51" s="110">
        <v>432.02356596822602</v>
      </c>
      <c r="F51" s="110">
        <v>573.80033680235897</v>
      </c>
      <c r="G51" s="182">
        <v>3.5983439689934602E-2</v>
      </c>
      <c r="H51" s="110">
        <v>201321109.358996</v>
      </c>
      <c r="I51" s="110">
        <v>7472267.6225582398</v>
      </c>
      <c r="J51" s="194"/>
      <c r="K51" s="110">
        <v>4524.91</v>
      </c>
      <c r="L51" s="194">
        <v>9.4484119438746301</v>
      </c>
      <c r="M51" s="194">
        <v>89.272488261152702</v>
      </c>
      <c r="N51" s="194">
        <v>11.398158173856601</v>
      </c>
      <c r="O51" s="110">
        <v>27939</v>
      </c>
      <c r="P51" s="110"/>
    </row>
    <row r="52" spans="1:16" ht="12.75" x14ac:dyDescent="0.2">
      <c r="A52" s="110" t="s">
        <v>364</v>
      </c>
      <c r="B52" s="110">
        <v>9144</v>
      </c>
      <c r="C52" s="110">
        <v>1196</v>
      </c>
      <c r="D52" s="165">
        <v>1.6718120633200599</v>
      </c>
      <c r="E52" s="110">
        <v>715.40398166744603</v>
      </c>
      <c r="F52" s="110">
        <v>573.80033680235897</v>
      </c>
      <c r="G52" s="182">
        <v>3.8077946991347901E-2</v>
      </c>
      <c r="H52" s="110">
        <v>201321109.358996</v>
      </c>
      <c r="I52" s="110">
        <v>3845785.3237318899</v>
      </c>
      <c r="J52" s="194"/>
      <c r="K52" s="110">
        <v>4524.91</v>
      </c>
      <c r="L52" s="194">
        <v>8.7814019076823797</v>
      </c>
      <c r="M52" s="194">
        <v>77.113019464247699</v>
      </c>
      <c r="N52" s="194">
        <v>14.7054249711365</v>
      </c>
      <c r="O52" s="110">
        <v>20269</v>
      </c>
      <c r="P52" s="110"/>
    </row>
    <row r="53" spans="1:16" ht="12.75" x14ac:dyDescent="0.2">
      <c r="A53" s="18" t="s">
        <v>365</v>
      </c>
      <c r="B53" s="110"/>
      <c r="C53" s="110"/>
      <c r="D53" s="165"/>
      <c r="E53" s="110"/>
      <c r="F53" s="110"/>
      <c r="G53" s="182"/>
      <c r="H53" s="110"/>
      <c r="I53" s="110"/>
      <c r="J53" s="194"/>
      <c r="K53" s="110"/>
      <c r="L53" s="194"/>
      <c r="M53" s="194"/>
      <c r="N53" s="194"/>
      <c r="O53" s="110"/>
      <c r="P53" s="110"/>
    </row>
    <row r="54" spans="1:16" ht="12.75" x14ac:dyDescent="0.2">
      <c r="A54" s="110" t="s">
        <v>366</v>
      </c>
      <c r="B54" s="110">
        <v>5441</v>
      </c>
      <c r="C54" s="110">
        <v>906</v>
      </c>
      <c r="D54" s="165">
        <v>1.6718120633200599</v>
      </c>
      <c r="E54" s="110">
        <v>542.10457338579295</v>
      </c>
      <c r="F54" s="110">
        <v>542.10457338579295</v>
      </c>
      <c r="G54" s="182">
        <v>0</v>
      </c>
      <c r="H54" s="110">
        <v>385433901.46845597</v>
      </c>
      <c r="I54" s="110">
        <v>2729431.01565484</v>
      </c>
      <c r="J54" s="194"/>
      <c r="K54" s="110">
        <v>4524.91</v>
      </c>
      <c r="L54" s="194">
        <v>8.2238953801788206</v>
      </c>
      <c r="M54" s="194">
        <v>67.632455224126502</v>
      </c>
      <c r="N54" s="194">
        <v>18.276389953940999</v>
      </c>
      <c r="O54" s="110">
        <v>20182</v>
      </c>
      <c r="P54" s="110"/>
    </row>
    <row r="55" spans="1:16" ht="12.75" x14ac:dyDescent="0.2">
      <c r="A55" s="110" t="s">
        <v>367</v>
      </c>
      <c r="B55" s="110">
        <v>21765</v>
      </c>
      <c r="C55" s="110">
        <v>906</v>
      </c>
      <c r="D55" s="165">
        <v>1.6718120633200599</v>
      </c>
      <c r="E55" s="110">
        <v>542.10457338579295</v>
      </c>
      <c r="F55" s="110">
        <v>542.10457338579295</v>
      </c>
      <c r="G55" s="182">
        <v>0</v>
      </c>
      <c r="H55" s="110">
        <v>385433901.46845597</v>
      </c>
      <c r="I55" s="110">
        <v>10282174.403859301</v>
      </c>
      <c r="J55" s="194"/>
      <c r="K55" s="110">
        <v>4524.91</v>
      </c>
      <c r="L55" s="194">
        <v>9.7688698558111806</v>
      </c>
      <c r="M55" s="194">
        <v>95.430818259776402</v>
      </c>
      <c r="N55" s="194">
        <v>15.3821313102607</v>
      </c>
      <c r="O55" s="110">
        <v>16830</v>
      </c>
      <c r="P55" s="110"/>
    </row>
    <row r="56" spans="1:16" ht="12.75" x14ac:dyDescent="0.2">
      <c r="A56" s="110" t="s">
        <v>368</v>
      </c>
      <c r="B56" s="110">
        <v>9991</v>
      </c>
      <c r="C56" s="110">
        <v>906</v>
      </c>
      <c r="D56" s="165">
        <v>1.6718120633200599</v>
      </c>
      <c r="E56" s="110">
        <v>542.10457338579295</v>
      </c>
      <c r="F56" s="110">
        <v>542.10457338579295</v>
      </c>
      <c r="G56" s="182">
        <v>0</v>
      </c>
      <c r="H56" s="110">
        <v>385433901.46845597</v>
      </c>
      <c r="I56" s="110">
        <v>5605965.4924638001</v>
      </c>
      <c r="J56" s="194"/>
      <c r="K56" s="110">
        <v>4524.91</v>
      </c>
      <c r="L56" s="194">
        <v>8.8001139467663094</v>
      </c>
      <c r="M56" s="194">
        <v>77.442005476070904</v>
      </c>
      <c r="N56" s="194">
        <v>19.007547603944001</v>
      </c>
      <c r="O56" s="110">
        <v>23000</v>
      </c>
      <c r="P56" s="110"/>
    </row>
    <row r="57" spans="1:16" ht="12.75" x14ac:dyDescent="0.2">
      <c r="A57" s="110" t="s">
        <v>369</v>
      </c>
      <c r="B57" s="110">
        <v>164616</v>
      </c>
      <c r="C57" s="110">
        <v>906</v>
      </c>
      <c r="D57" s="165">
        <v>1.6718120633200599</v>
      </c>
      <c r="E57" s="110">
        <v>542.10457338579295</v>
      </c>
      <c r="F57" s="110">
        <v>542.10457338579295</v>
      </c>
      <c r="G57" s="182">
        <v>0</v>
      </c>
      <c r="H57" s="110">
        <v>385433901.46845597</v>
      </c>
      <c r="I57" s="110">
        <v>163679643.44893199</v>
      </c>
      <c r="J57" s="194"/>
      <c r="K57" s="110">
        <v>4524.91</v>
      </c>
      <c r="L57" s="194">
        <v>11.9091883623136</v>
      </c>
      <c r="M57" s="194">
        <v>141.82876744906599</v>
      </c>
      <c r="N57" s="194">
        <v>10.0038445768307</v>
      </c>
      <c r="O57" s="110">
        <v>16979</v>
      </c>
      <c r="P57" s="110"/>
    </row>
    <row r="58" spans="1:16" ht="12.75" x14ac:dyDescent="0.2">
      <c r="A58" s="110" t="s">
        <v>370</v>
      </c>
      <c r="B58" s="110">
        <v>27960</v>
      </c>
      <c r="C58" s="110">
        <v>906</v>
      </c>
      <c r="D58" s="165">
        <v>1.6718120633200599</v>
      </c>
      <c r="E58" s="110">
        <v>542.10457338579295</v>
      </c>
      <c r="F58" s="110">
        <v>542.10457338579295</v>
      </c>
      <c r="G58" s="182">
        <v>0</v>
      </c>
      <c r="H58" s="110">
        <v>385433901.46845597</v>
      </c>
      <c r="I58" s="110">
        <v>14471315.7234725</v>
      </c>
      <c r="J58" s="194"/>
      <c r="K58" s="110">
        <v>4524.91</v>
      </c>
      <c r="L58" s="194">
        <v>10.0304285259773</v>
      </c>
      <c r="M58" s="194">
        <v>100.609496414739</v>
      </c>
      <c r="N58" s="194">
        <v>12.259252822513499</v>
      </c>
      <c r="O58" s="110">
        <v>20993</v>
      </c>
      <c r="P58" s="110"/>
    </row>
    <row r="59" spans="1:16" ht="12.75" x14ac:dyDescent="0.2">
      <c r="A59" s="110" t="s">
        <v>371</v>
      </c>
      <c r="B59" s="110">
        <v>43640</v>
      </c>
      <c r="C59" s="110">
        <v>906</v>
      </c>
      <c r="D59" s="165">
        <v>1.6718120633200599</v>
      </c>
      <c r="E59" s="110">
        <v>542.10457338579295</v>
      </c>
      <c r="F59" s="110">
        <v>542.10457338579295</v>
      </c>
      <c r="G59" s="182">
        <v>0</v>
      </c>
      <c r="H59" s="110">
        <v>385433901.46845597</v>
      </c>
      <c r="I59" s="110">
        <v>26644348.358238202</v>
      </c>
      <c r="J59" s="194"/>
      <c r="K59" s="110">
        <v>4524.91</v>
      </c>
      <c r="L59" s="194">
        <v>10.514719439894799</v>
      </c>
      <c r="M59" s="194">
        <v>110.55932489970201</v>
      </c>
      <c r="N59" s="194">
        <v>12.6994712891153</v>
      </c>
      <c r="O59" s="110">
        <v>19440</v>
      </c>
      <c r="P59" s="110"/>
    </row>
    <row r="60" spans="1:16" ht="12.75" x14ac:dyDescent="0.2">
      <c r="A60" s="110" t="s">
        <v>372</v>
      </c>
      <c r="B60" s="110">
        <v>143478</v>
      </c>
      <c r="C60" s="110">
        <v>906</v>
      </c>
      <c r="D60" s="165">
        <v>1.6718120633200599</v>
      </c>
      <c r="E60" s="110">
        <v>542.10457338579295</v>
      </c>
      <c r="F60" s="110">
        <v>542.10457338579295</v>
      </c>
      <c r="G60" s="182">
        <v>0</v>
      </c>
      <c r="H60" s="110">
        <v>385433901.46845597</v>
      </c>
      <c r="I60" s="110">
        <v>137259644.868606</v>
      </c>
      <c r="J60" s="194"/>
      <c r="K60" s="110">
        <v>4524.91</v>
      </c>
      <c r="L60" s="194">
        <v>11.7840131083501</v>
      </c>
      <c r="M60" s="194">
        <v>138.86296493776601</v>
      </c>
      <c r="N60" s="194">
        <v>10.4727382352895</v>
      </c>
      <c r="O60" s="110">
        <v>17330</v>
      </c>
      <c r="P60" s="110"/>
    </row>
    <row r="61" spans="1:16" ht="12.75" x14ac:dyDescent="0.2">
      <c r="A61" s="110" t="s">
        <v>373</v>
      </c>
      <c r="B61" s="110">
        <v>14616</v>
      </c>
      <c r="C61" s="110">
        <v>906</v>
      </c>
      <c r="D61" s="165">
        <v>1.6718120633200599</v>
      </c>
      <c r="E61" s="110">
        <v>542.10457338579295</v>
      </c>
      <c r="F61" s="110">
        <v>542.10457338579295</v>
      </c>
      <c r="G61" s="182">
        <v>0</v>
      </c>
      <c r="H61" s="110">
        <v>385433901.46845597</v>
      </c>
      <c r="I61" s="110">
        <v>6663747.5855788402</v>
      </c>
      <c r="J61" s="194"/>
      <c r="K61" s="110">
        <v>4524.91</v>
      </c>
      <c r="L61" s="194">
        <v>9.1642964334747798</v>
      </c>
      <c r="M61" s="194">
        <v>83.984329120598503</v>
      </c>
      <c r="N61" s="194">
        <v>15.18762174029</v>
      </c>
      <c r="O61" s="110">
        <v>20489</v>
      </c>
      <c r="P61" s="110"/>
    </row>
    <row r="62" spans="1:16" ht="12.75" x14ac:dyDescent="0.2">
      <c r="A62" s="110" t="s">
        <v>374</v>
      </c>
      <c r="B62" s="110">
        <v>7423</v>
      </c>
      <c r="C62" s="110">
        <v>906</v>
      </c>
      <c r="D62" s="165">
        <v>1.6718120633200599</v>
      </c>
      <c r="E62" s="110">
        <v>542.10457338579295</v>
      </c>
      <c r="F62" s="110">
        <v>542.10457338579295</v>
      </c>
      <c r="G62" s="182">
        <v>0</v>
      </c>
      <c r="H62" s="110">
        <v>385433901.46845597</v>
      </c>
      <c r="I62" s="110">
        <v>2900939.5747227701</v>
      </c>
      <c r="J62" s="194"/>
      <c r="K62" s="110">
        <v>4524.91</v>
      </c>
      <c r="L62" s="194">
        <v>8.6541686464433205</v>
      </c>
      <c r="M62" s="194">
        <v>74.894634961082502</v>
      </c>
      <c r="N62" s="194">
        <v>13.1392735107438</v>
      </c>
      <c r="O62" s="110">
        <v>20735</v>
      </c>
      <c r="P62" s="110"/>
    </row>
    <row r="63" spans="1:16" ht="12.75" x14ac:dyDescent="0.2">
      <c r="A63" s="110" t="s">
        <v>375</v>
      </c>
      <c r="B63" s="110">
        <v>7737</v>
      </c>
      <c r="C63" s="110">
        <v>906</v>
      </c>
      <c r="D63" s="165">
        <v>1.6718120633200599</v>
      </c>
      <c r="E63" s="110">
        <v>542.10457338579295</v>
      </c>
      <c r="F63" s="110">
        <v>542.10457338579295</v>
      </c>
      <c r="G63" s="182">
        <v>0</v>
      </c>
      <c r="H63" s="110">
        <v>385433901.46845597</v>
      </c>
      <c r="I63" s="110">
        <v>4029636.9510598099</v>
      </c>
      <c r="J63" s="194"/>
      <c r="K63" s="110">
        <v>4524.91</v>
      </c>
      <c r="L63" s="194">
        <v>8.4761628418582493</v>
      </c>
      <c r="M63" s="194">
        <v>71.845336521698499</v>
      </c>
      <c r="N63" s="194">
        <v>18.190388874090999</v>
      </c>
      <c r="O63" s="110">
        <v>21871</v>
      </c>
      <c r="P63" s="110"/>
    </row>
    <row r="64" spans="1:16" ht="12.75" x14ac:dyDescent="0.2">
      <c r="A64" s="110" t="s">
        <v>376</v>
      </c>
      <c r="B64" s="110">
        <v>3726</v>
      </c>
      <c r="C64" s="110">
        <v>906</v>
      </c>
      <c r="D64" s="165">
        <v>1.6718120633200599</v>
      </c>
      <c r="E64" s="110">
        <v>542.10457338579295</v>
      </c>
      <c r="F64" s="110">
        <v>542.10457338579295</v>
      </c>
      <c r="G64" s="182">
        <v>0</v>
      </c>
      <c r="H64" s="110">
        <v>385433901.46845597</v>
      </c>
      <c r="I64" s="110">
        <v>2348030.2986728102</v>
      </c>
      <c r="J64" s="194"/>
      <c r="K64" s="110">
        <v>4524.91</v>
      </c>
      <c r="L64" s="194">
        <v>7.4115562878111598</v>
      </c>
      <c r="M64" s="194">
        <v>54.931166607393202</v>
      </c>
      <c r="N64" s="194">
        <v>21.388761613381298</v>
      </c>
      <c r="O64" s="110">
        <v>19088</v>
      </c>
      <c r="P64" s="110"/>
    </row>
    <row r="65" spans="1:16" ht="12.75" x14ac:dyDescent="0.2">
      <c r="A65" s="110" t="s">
        <v>377</v>
      </c>
      <c r="B65" s="110">
        <v>11427</v>
      </c>
      <c r="C65" s="110">
        <v>906</v>
      </c>
      <c r="D65" s="165">
        <v>1.6718120633200599</v>
      </c>
      <c r="E65" s="110">
        <v>542.10457338579295</v>
      </c>
      <c r="F65" s="110">
        <v>542.10457338579295</v>
      </c>
      <c r="G65" s="182">
        <v>0</v>
      </c>
      <c r="H65" s="110">
        <v>385433901.46845597</v>
      </c>
      <c r="I65" s="110">
        <v>5883449.4453269299</v>
      </c>
      <c r="J65" s="194"/>
      <c r="K65" s="110">
        <v>4524.91</v>
      </c>
      <c r="L65" s="194">
        <v>9.0971716738705393</v>
      </c>
      <c r="M65" s="194">
        <v>82.758532463872598</v>
      </c>
      <c r="N65" s="194">
        <v>16.229335813084699</v>
      </c>
      <c r="O65" s="110">
        <v>22989</v>
      </c>
      <c r="P65" s="110"/>
    </row>
    <row r="66" spans="1:16" ht="12.75" x14ac:dyDescent="0.2">
      <c r="A66" s="110" t="s">
        <v>378</v>
      </c>
      <c r="B66" s="110">
        <v>5338</v>
      </c>
      <c r="C66" s="110">
        <v>906</v>
      </c>
      <c r="D66" s="165">
        <v>1.6718120633200599</v>
      </c>
      <c r="E66" s="110">
        <v>542.10457338579295</v>
      </c>
      <c r="F66" s="110">
        <v>542.10457338579295</v>
      </c>
      <c r="G66" s="182">
        <v>0</v>
      </c>
      <c r="H66" s="110">
        <v>385433901.46845597</v>
      </c>
      <c r="I66" s="110">
        <v>2935574.3018688099</v>
      </c>
      <c r="J66" s="194"/>
      <c r="K66" s="110">
        <v>4524.91</v>
      </c>
      <c r="L66" s="194">
        <v>8.0166478770577996</v>
      </c>
      <c r="M66" s="194">
        <v>64.2666431847354</v>
      </c>
      <c r="N66" s="194">
        <v>17.504819618193</v>
      </c>
      <c r="O66" s="110">
        <v>23460</v>
      </c>
      <c r="P66" s="110"/>
    </row>
    <row r="67" spans="1:16" ht="12.75" x14ac:dyDescent="0.2">
      <c r="A67" s="18" t="s">
        <v>379</v>
      </c>
      <c r="B67" s="110"/>
      <c r="C67" s="110"/>
      <c r="D67" s="165"/>
      <c r="E67" s="110"/>
      <c r="F67" s="110"/>
      <c r="G67" s="182"/>
      <c r="H67" s="110"/>
      <c r="I67" s="110"/>
      <c r="J67" s="194"/>
      <c r="K67" s="110"/>
      <c r="L67" s="194"/>
      <c r="M67" s="194"/>
      <c r="N67" s="194"/>
      <c r="O67" s="110"/>
      <c r="P67" s="110"/>
    </row>
    <row r="68" spans="1:16" ht="12.75" x14ac:dyDescent="0.2">
      <c r="A68" s="110" t="s">
        <v>380</v>
      </c>
      <c r="B68" s="110">
        <v>6821</v>
      </c>
      <c r="C68" s="110">
        <v>824</v>
      </c>
      <c r="D68" s="165">
        <v>1.6718120633200599</v>
      </c>
      <c r="E68" s="110">
        <v>493.00605736209502</v>
      </c>
      <c r="F68" s="110">
        <v>493.00605736209502</v>
      </c>
      <c r="G68" s="182">
        <v>0</v>
      </c>
      <c r="H68" s="110">
        <v>238791331.31507999</v>
      </c>
      <c r="I68" s="110">
        <v>3270693.3237856501</v>
      </c>
      <c r="J68" s="194"/>
      <c r="K68" s="110">
        <v>4524.91</v>
      </c>
      <c r="L68" s="194">
        <v>8.3447427544175508</v>
      </c>
      <c r="M68" s="194">
        <v>69.634731637404101</v>
      </c>
      <c r="N68" s="194">
        <v>17.2059661958913</v>
      </c>
      <c r="O68" s="110">
        <v>20532</v>
      </c>
      <c r="P68" s="110"/>
    </row>
    <row r="69" spans="1:16" ht="12.75" x14ac:dyDescent="0.2">
      <c r="A69" s="110" t="s">
        <v>381</v>
      </c>
      <c r="B69" s="110">
        <v>17788</v>
      </c>
      <c r="C69" s="110">
        <v>824</v>
      </c>
      <c r="D69" s="165">
        <v>1.6718120633200599</v>
      </c>
      <c r="E69" s="110">
        <v>493.00605736209502</v>
      </c>
      <c r="F69" s="110">
        <v>493.00605736209502</v>
      </c>
      <c r="G69" s="182">
        <v>0</v>
      </c>
      <c r="H69" s="110">
        <v>238791331.31507999</v>
      </c>
      <c r="I69" s="110">
        <v>7662005.2008322403</v>
      </c>
      <c r="J69" s="194"/>
      <c r="K69" s="110">
        <v>4524.91</v>
      </c>
      <c r="L69" s="194">
        <v>9.5561970084790406</v>
      </c>
      <c r="M69" s="194">
        <v>91.320901264863707</v>
      </c>
      <c r="N69" s="194">
        <v>15.092941247029501</v>
      </c>
      <c r="O69" s="110">
        <v>16558</v>
      </c>
      <c r="P69" s="110"/>
    </row>
    <row r="70" spans="1:16" ht="12.75" x14ac:dyDescent="0.2">
      <c r="A70" s="110" t="s">
        <v>382</v>
      </c>
      <c r="B70" s="110">
        <v>29635</v>
      </c>
      <c r="C70" s="110">
        <v>824</v>
      </c>
      <c r="D70" s="165">
        <v>1.6718120633200599</v>
      </c>
      <c r="E70" s="110">
        <v>493.00605736209502</v>
      </c>
      <c r="F70" s="110">
        <v>493.00605736209502</v>
      </c>
      <c r="G70" s="182">
        <v>0</v>
      </c>
      <c r="H70" s="110">
        <v>238791331.31507999</v>
      </c>
      <c r="I70" s="110">
        <v>13747542.078891</v>
      </c>
      <c r="J70" s="194"/>
      <c r="K70" s="110">
        <v>4524.91</v>
      </c>
      <c r="L70" s="194">
        <v>10.0993010161784</v>
      </c>
      <c r="M70" s="194">
        <v>101.995881015382</v>
      </c>
      <c r="N70" s="194">
        <v>14.5079558523542</v>
      </c>
      <c r="O70" s="110">
        <v>13855</v>
      </c>
      <c r="P70" s="110"/>
    </row>
    <row r="71" spans="1:16" ht="12.75" x14ac:dyDescent="0.2">
      <c r="A71" s="110" t="s">
        <v>383</v>
      </c>
      <c r="B71" s="110">
        <v>9614</v>
      </c>
      <c r="C71" s="110">
        <v>824</v>
      </c>
      <c r="D71" s="165">
        <v>1.6718120633200599</v>
      </c>
      <c r="E71" s="110">
        <v>493.00605736209502</v>
      </c>
      <c r="F71" s="110">
        <v>493.00605736209502</v>
      </c>
      <c r="G71" s="182">
        <v>0</v>
      </c>
      <c r="H71" s="110">
        <v>238791331.31507999</v>
      </c>
      <c r="I71" s="110">
        <v>2827575.3736589001</v>
      </c>
      <c r="J71" s="194"/>
      <c r="K71" s="110">
        <v>4524.91</v>
      </c>
      <c r="L71" s="194">
        <v>8.8787760717075503</v>
      </c>
      <c r="M71" s="194">
        <v>78.832664531526603</v>
      </c>
      <c r="N71" s="194">
        <v>14.9913436056114</v>
      </c>
      <c r="O71" s="110">
        <v>11952</v>
      </c>
      <c r="P71" s="110"/>
    </row>
    <row r="72" spans="1:16" ht="12.75" x14ac:dyDescent="0.2">
      <c r="A72" s="110" t="s">
        <v>384</v>
      </c>
      <c r="B72" s="110">
        <v>12589</v>
      </c>
      <c r="C72" s="110">
        <v>824</v>
      </c>
      <c r="D72" s="165">
        <v>1.6718120633200599</v>
      </c>
      <c r="E72" s="110">
        <v>493.00605736209502</v>
      </c>
      <c r="F72" s="110">
        <v>493.00605736209502</v>
      </c>
      <c r="G72" s="182">
        <v>0</v>
      </c>
      <c r="H72" s="110">
        <v>238791331.31507999</v>
      </c>
      <c r="I72" s="110">
        <v>5181986.5499576302</v>
      </c>
      <c r="J72" s="194"/>
      <c r="K72" s="110">
        <v>4524.91</v>
      </c>
      <c r="L72" s="194">
        <v>9.1937027308231603</v>
      </c>
      <c r="M72" s="194">
        <v>84.5241699027452</v>
      </c>
      <c r="N72" s="194">
        <v>13.174983257139001</v>
      </c>
      <c r="O72" s="110">
        <v>20356</v>
      </c>
      <c r="P72" s="110"/>
    </row>
    <row r="73" spans="1:16" ht="12.75" x14ac:dyDescent="0.2">
      <c r="A73" s="110" t="s">
        <v>379</v>
      </c>
      <c r="B73" s="110">
        <v>142427</v>
      </c>
      <c r="C73" s="110">
        <v>824</v>
      </c>
      <c r="D73" s="165">
        <v>1.6718120633200599</v>
      </c>
      <c r="E73" s="110">
        <v>493.00605736209502</v>
      </c>
      <c r="F73" s="110">
        <v>493.00605736209502</v>
      </c>
      <c r="G73" s="182">
        <v>0</v>
      </c>
      <c r="H73" s="110">
        <v>238791331.31507999</v>
      </c>
      <c r="I73" s="110">
        <v>135609698.557228</v>
      </c>
      <c r="J73" s="194"/>
      <c r="K73" s="110">
        <v>4524.91</v>
      </c>
      <c r="L73" s="194">
        <v>11.7733956290693</v>
      </c>
      <c r="M73" s="194">
        <v>138.612844638589</v>
      </c>
      <c r="N73" s="194">
        <v>10.4664312932752</v>
      </c>
      <c r="O73" s="110">
        <v>17335</v>
      </c>
      <c r="P73" s="110"/>
    </row>
    <row r="74" spans="1:16" ht="12.75" x14ac:dyDescent="0.2">
      <c r="A74" s="110" t="s">
        <v>385</v>
      </c>
      <c r="B74" s="110">
        <v>7385</v>
      </c>
      <c r="C74" s="110">
        <v>824</v>
      </c>
      <c r="D74" s="165">
        <v>1.6718120633200599</v>
      </c>
      <c r="E74" s="110">
        <v>493.00605736209502</v>
      </c>
      <c r="F74" s="110">
        <v>493.00605736209502</v>
      </c>
      <c r="G74" s="182">
        <v>0</v>
      </c>
      <c r="H74" s="110">
        <v>238791331.31507999</v>
      </c>
      <c r="I74" s="110">
        <v>3150985.8772306899</v>
      </c>
      <c r="J74" s="194"/>
      <c r="K74" s="110">
        <v>4524.91</v>
      </c>
      <c r="L74" s="194">
        <v>8.7726103032807394</v>
      </c>
      <c r="M74" s="194">
        <v>76.958691533227494</v>
      </c>
      <c r="N74" s="194">
        <v>13.3000214294223</v>
      </c>
      <c r="O74" s="110">
        <v>22553</v>
      </c>
      <c r="P74" s="110"/>
    </row>
    <row r="75" spans="1:16" ht="12.75" x14ac:dyDescent="0.2">
      <c r="A75" s="110" t="s">
        <v>386</v>
      </c>
      <c r="B75" s="110">
        <v>31563</v>
      </c>
      <c r="C75" s="110">
        <v>824</v>
      </c>
      <c r="D75" s="165">
        <v>1.6718120633200599</v>
      </c>
      <c r="E75" s="110">
        <v>493.00605736209502</v>
      </c>
      <c r="F75" s="110">
        <v>493.00605736209502</v>
      </c>
      <c r="G75" s="182">
        <v>0</v>
      </c>
      <c r="H75" s="110">
        <v>238791331.31507999</v>
      </c>
      <c r="I75" s="110">
        <v>16551200.149124101</v>
      </c>
      <c r="J75" s="194"/>
      <c r="K75" s="110">
        <v>4524.91</v>
      </c>
      <c r="L75" s="194">
        <v>10.189155097188699</v>
      </c>
      <c r="M75" s="194">
        <v>103.81888159456599</v>
      </c>
      <c r="N75" s="194">
        <v>13.5819884046729</v>
      </c>
      <c r="O75" s="110">
        <v>17656</v>
      </c>
      <c r="P75" s="110"/>
    </row>
    <row r="76" spans="1:16" ht="12.75" x14ac:dyDescent="0.2">
      <c r="A76" s="110" t="s">
        <v>387</v>
      </c>
      <c r="B76" s="110">
        <v>11721</v>
      </c>
      <c r="C76" s="110">
        <v>824</v>
      </c>
      <c r="D76" s="165">
        <v>1.6718120633200599</v>
      </c>
      <c r="E76" s="110">
        <v>493.00605736209502</v>
      </c>
      <c r="F76" s="110">
        <v>493.00605736209502</v>
      </c>
      <c r="G76" s="182">
        <v>0</v>
      </c>
      <c r="H76" s="110">
        <v>238791331.31507999</v>
      </c>
      <c r="I76" s="110">
        <v>5205653.0098950304</v>
      </c>
      <c r="J76" s="194"/>
      <c r="K76" s="110">
        <v>4524.91</v>
      </c>
      <c r="L76" s="194">
        <v>9.0769232585358299</v>
      </c>
      <c r="M76" s="194">
        <v>82.390535841348694</v>
      </c>
      <c r="N76" s="194">
        <v>16.0818358080727</v>
      </c>
      <c r="O76" s="110">
        <v>18959</v>
      </c>
      <c r="P76" s="110"/>
    </row>
    <row r="77" spans="1:16" ht="12.75" x14ac:dyDescent="0.2">
      <c r="A77" s="110" t="s">
        <v>388</v>
      </c>
      <c r="B77" s="110">
        <v>18903</v>
      </c>
      <c r="C77" s="110">
        <v>824</v>
      </c>
      <c r="D77" s="165">
        <v>1.6718120633200599</v>
      </c>
      <c r="E77" s="110">
        <v>493.00605736209502</v>
      </c>
      <c r="F77" s="110">
        <v>493.00605736209502</v>
      </c>
      <c r="G77" s="182">
        <v>0</v>
      </c>
      <c r="H77" s="110">
        <v>238791331.31507999</v>
      </c>
      <c r="I77" s="110">
        <v>7183912.3720497396</v>
      </c>
      <c r="J77" s="194"/>
      <c r="K77" s="110">
        <v>4524.91</v>
      </c>
      <c r="L77" s="194">
        <v>9.7010653240351701</v>
      </c>
      <c r="M77" s="194">
        <v>94.110668421197602</v>
      </c>
      <c r="N77" s="194">
        <v>12.522614472960999</v>
      </c>
      <c r="O77" s="110">
        <v>15692</v>
      </c>
      <c r="P77" s="110"/>
    </row>
    <row r="78" spans="1:16" ht="12.75" x14ac:dyDescent="0.2">
      <c r="A78" s="110" t="s">
        <v>389</v>
      </c>
      <c r="B78" s="110">
        <v>14532</v>
      </c>
      <c r="C78" s="110">
        <v>824</v>
      </c>
      <c r="D78" s="165">
        <v>1.6718120633200599</v>
      </c>
      <c r="E78" s="110">
        <v>493.00605736209502</v>
      </c>
      <c r="F78" s="110">
        <v>493.00605736209502</v>
      </c>
      <c r="G78" s="182">
        <v>0</v>
      </c>
      <c r="H78" s="110">
        <v>238791331.31507999</v>
      </c>
      <c r="I78" s="110">
        <v>7321067.6724375999</v>
      </c>
      <c r="J78" s="194"/>
      <c r="K78" s="110">
        <v>4524.91</v>
      </c>
      <c r="L78" s="194">
        <v>9.3132579059828693</v>
      </c>
      <c r="M78" s="194">
        <v>86.736772823352396</v>
      </c>
      <c r="N78" s="194">
        <v>16.000601926348601</v>
      </c>
      <c r="O78" s="110">
        <v>21497</v>
      </c>
      <c r="P78" s="110"/>
    </row>
    <row r="79" spans="1:16" ht="12.75" x14ac:dyDescent="0.2">
      <c r="A79" s="110" t="s">
        <v>390</v>
      </c>
      <c r="B79" s="110">
        <v>27502</v>
      </c>
      <c r="C79" s="110">
        <v>824</v>
      </c>
      <c r="D79" s="165">
        <v>1.6718120633200599</v>
      </c>
      <c r="E79" s="110">
        <v>493.00605736209502</v>
      </c>
      <c r="F79" s="110">
        <v>493.00605736209502</v>
      </c>
      <c r="G79" s="182">
        <v>0</v>
      </c>
      <c r="H79" s="110">
        <v>238791331.31507999</v>
      </c>
      <c r="I79" s="110">
        <v>13571807.986938</v>
      </c>
      <c r="J79" s="194"/>
      <c r="K79" s="110">
        <v>4524.91</v>
      </c>
      <c r="L79" s="194">
        <v>9.9429005548929599</v>
      </c>
      <c r="M79" s="194">
        <v>98.861271444490797</v>
      </c>
      <c r="N79" s="194">
        <v>15.842314437636199</v>
      </c>
      <c r="O79" s="110">
        <v>15688</v>
      </c>
      <c r="P79" s="110"/>
    </row>
    <row r="80" spans="1:16" ht="12.75" x14ac:dyDescent="0.2">
      <c r="A80" s="110" t="s">
        <v>391</v>
      </c>
      <c r="B80" s="110">
        <v>34530</v>
      </c>
      <c r="C80" s="110">
        <v>824</v>
      </c>
      <c r="D80" s="165">
        <v>1.6718120633200599</v>
      </c>
      <c r="E80" s="110">
        <v>493.00605736209502</v>
      </c>
      <c r="F80" s="110">
        <v>493.00605736209502</v>
      </c>
      <c r="G80" s="182">
        <v>0</v>
      </c>
      <c r="H80" s="110">
        <v>238791331.31507999</v>
      </c>
      <c r="I80" s="110">
        <v>17507203.163051099</v>
      </c>
      <c r="J80" s="194"/>
      <c r="K80" s="110">
        <v>4524.91</v>
      </c>
      <c r="L80" s="194">
        <v>10.222668292047301</v>
      </c>
      <c r="M80" s="194">
        <v>104.502947009229</v>
      </c>
      <c r="N80" s="194">
        <v>14.200929423125499</v>
      </c>
      <c r="O80" s="110">
        <v>15320</v>
      </c>
      <c r="P80" s="110"/>
    </row>
    <row r="81" spans="1:16" ht="12.75" x14ac:dyDescent="0.2">
      <c r="A81" s="18" t="s">
        <v>392</v>
      </c>
      <c r="B81" s="110"/>
      <c r="C81" s="110"/>
      <c r="D81" s="165"/>
      <c r="E81" s="110"/>
      <c r="F81" s="110"/>
      <c r="G81" s="182"/>
      <c r="H81" s="110"/>
      <c r="I81" s="110"/>
      <c r="J81" s="194"/>
      <c r="K81" s="110"/>
      <c r="L81" s="194"/>
      <c r="M81" s="194"/>
      <c r="N81" s="194"/>
      <c r="O81" s="110"/>
      <c r="P81" s="110"/>
    </row>
    <row r="82" spans="1:16" ht="12.75" x14ac:dyDescent="0.2">
      <c r="A82" s="110" t="s">
        <v>393</v>
      </c>
      <c r="B82" s="110">
        <v>20224</v>
      </c>
      <c r="C82" s="110">
        <v>775</v>
      </c>
      <c r="D82" s="165">
        <v>1.6718120633200599</v>
      </c>
      <c r="E82" s="110">
        <v>463.66904644249098</v>
      </c>
      <c r="F82" s="110">
        <v>463.66904644249098</v>
      </c>
      <c r="G82" s="182">
        <v>0</v>
      </c>
      <c r="H82" s="110">
        <v>130457257.18748499</v>
      </c>
      <c r="I82" s="110">
        <v>9836914.7218373604</v>
      </c>
      <c r="J82" s="194"/>
      <c r="K82" s="110">
        <v>4524.91</v>
      </c>
      <c r="L82" s="194">
        <v>9.5573992291959495</v>
      </c>
      <c r="M82" s="194">
        <v>91.343880026235396</v>
      </c>
      <c r="N82" s="194">
        <v>15.356471279876001</v>
      </c>
      <c r="O82" s="110">
        <v>19588</v>
      </c>
      <c r="P82" s="110"/>
    </row>
    <row r="83" spans="1:16" ht="12.75" x14ac:dyDescent="0.2">
      <c r="A83" s="110" t="s">
        <v>394</v>
      </c>
      <c r="B83" s="110">
        <v>8655</v>
      </c>
      <c r="C83" s="110">
        <v>775</v>
      </c>
      <c r="D83" s="165">
        <v>1.6718120633200599</v>
      </c>
      <c r="E83" s="110">
        <v>463.66904644249098</v>
      </c>
      <c r="F83" s="110">
        <v>463.66904644249098</v>
      </c>
      <c r="G83" s="182">
        <v>0</v>
      </c>
      <c r="H83" s="110">
        <v>130457257.18748499</v>
      </c>
      <c r="I83" s="110">
        <v>4309831.2401075698</v>
      </c>
      <c r="J83" s="194"/>
      <c r="K83" s="110">
        <v>4524.91</v>
      </c>
      <c r="L83" s="194">
        <v>8.9489756078417795</v>
      </c>
      <c r="M83" s="194">
        <v>80.084164429747105</v>
      </c>
      <c r="N83" s="194">
        <v>15.316952079281499</v>
      </c>
      <c r="O83" s="110">
        <v>23745</v>
      </c>
      <c r="P83" s="110"/>
    </row>
    <row r="84" spans="1:16" ht="12.75" x14ac:dyDescent="0.2">
      <c r="A84" s="110" t="s">
        <v>395</v>
      </c>
      <c r="B84" s="110">
        <v>28401</v>
      </c>
      <c r="C84" s="110">
        <v>775</v>
      </c>
      <c r="D84" s="165">
        <v>1.6718120633200599</v>
      </c>
      <c r="E84" s="110">
        <v>463.66904644249098</v>
      </c>
      <c r="F84" s="110">
        <v>463.66904644249098</v>
      </c>
      <c r="G84" s="182">
        <v>0</v>
      </c>
      <c r="H84" s="110">
        <v>130457257.18748499</v>
      </c>
      <c r="I84" s="110">
        <v>14662008.883402901</v>
      </c>
      <c r="J84" s="194"/>
      <c r="K84" s="110">
        <v>4524.91</v>
      </c>
      <c r="L84" s="194">
        <v>9.9184254249003292</v>
      </c>
      <c r="M84" s="194">
        <v>98.375162909309395</v>
      </c>
      <c r="N84" s="194">
        <v>16.327181335026399</v>
      </c>
      <c r="O84" s="110">
        <v>16691</v>
      </c>
      <c r="P84" s="110"/>
    </row>
    <row r="85" spans="1:16" ht="12.75" x14ac:dyDescent="0.2">
      <c r="A85" s="110" t="s">
        <v>396</v>
      </c>
      <c r="B85" s="110">
        <v>10373</v>
      </c>
      <c r="C85" s="110">
        <v>775</v>
      </c>
      <c r="D85" s="165">
        <v>1.6718120633200599</v>
      </c>
      <c r="E85" s="110">
        <v>463.66904644249098</v>
      </c>
      <c r="F85" s="110">
        <v>463.66904644249098</v>
      </c>
      <c r="G85" s="182">
        <v>0</v>
      </c>
      <c r="H85" s="110">
        <v>130457257.18748499</v>
      </c>
      <c r="I85" s="110">
        <v>4413068.3294884702</v>
      </c>
      <c r="J85" s="194"/>
      <c r="K85" s="110">
        <v>4524.91</v>
      </c>
      <c r="L85" s="194">
        <v>9.0152982507728492</v>
      </c>
      <c r="M85" s="194">
        <v>81.275602550388001</v>
      </c>
      <c r="N85" s="194">
        <v>15.4893353447079</v>
      </c>
      <c r="O85" s="110">
        <v>18861</v>
      </c>
      <c r="P85" s="110"/>
    </row>
    <row r="86" spans="1:16" ht="12.75" x14ac:dyDescent="0.2">
      <c r="A86" s="110" t="s">
        <v>397</v>
      </c>
      <c r="B86" s="110">
        <v>12369</v>
      </c>
      <c r="C86" s="110">
        <v>775</v>
      </c>
      <c r="D86" s="165">
        <v>1.6718120633200599</v>
      </c>
      <c r="E86" s="110">
        <v>463.66904644249098</v>
      </c>
      <c r="F86" s="110">
        <v>463.66904644249098</v>
      </c>
      <c r="G86" s="182">
        <v>0</v>
      </c>
      <c r="H86" s="110">
        <v>130457257.18748499</v>
      </c>
      <c r="I86" s="110">
        <v>6078172.4480898902</v>
      </c>
      <c r="J86" s="194"/>
      <c r="K86" s="110">
        <v>4524.91</v>
      </c>
      <c r="L86" s="194">
        <v>8.9621353900665994</v>
      </c>
      <c r="M86" s="194">
        <v>80.319870749884203</v>
      </c>
      <c r="N86" s="194">
        <v>17.671156113416899</v>
      </c>
      <c r="O86" s="110">
        <v>20126</v>
      </c>
      <c r="P86" s="110"/>
    </row>
    <row r="87" spans="1:16" ht="12.75" x14ac:dyDescent="0.2">
      <c r="A87" s="110" t="s">
        <v>398</v>
      </c>
      <c r="B87" s="110">
        <v>9498</v>
      </c>
      <c r="C87" s="110">
        <v>775</v>
      </c>
      <c r="D87" s="165">
        <v>1.6718120633200599</v>
      </c>
      <c r="E87" s="110">
        <v>463.66904644249098</v>
      </c>
      <c r="F87" s="110">
        <v>463.66904644249098</v>
      </c>
      <c r="G87" s="182">
        <v>0</v>
      </c>
      <c r="H87" s="110">
        <v>130457257.18748499</v>
      </c>
      <c r="I87" s="110">
        <v>4570347.8375409897</v>
      </c>
      <c r="J87" s="194"/>
      <c r="K87" s="110">
        <v>4524.91</v>
      </c>
      <c r="L87" s="194">
        <v>8.8616335976866303</v>
      </c>
      <c r="M87" s="194">
        <v>78.528550019648407</v>
      </c>
      <c r="N87" s="194">
        <v>19.4279233042027</v>
      </c>
      <c r="O87" s="110">
        <v>17421</v>
      </c>
      <c r="P87" s="110"/>
    </row>
    <row r="88" spans="1:16" ht="12.75" x14ac:dyDescent="0.2">
      <c r="A88" s="110" t="s">
        <v>399</v>
      </c>
      <c r="B88" s="110">
        <v>94859</v>
      </c>
      <c r="C88" s="110">
        <v>775</v>
      </c>
      <c r="D88" s="165">
        <v>1.6718120633200599</v>
      </c>
      <c r="E88" s="110">
        <v>463.66904644249098</v>
      </c>
      <c r="F88" s="110">
        <v>463.66904644249098</v>
      </c>
      <c r="G88" s="182">
        <v>0</v>
      </c>
      <c r="H88" s="110">
        <v>130457257.18748499</v>
      </c>
      <c r="I88" s="110">
        <v>78133217.720696107</v>
      </c>
      <c r="J88" s="194"/>
      <c r="K88" s="110">
        <v>4524.91</v>
      </c>
      <c r="L88" s="194">
        <v>11.323772628023301</v>
      </c>
      <c r="M88" s="194">
        <v>128.227826531169</v>
      </c>
      <c r="N88" s="194">
        <v>11.931527571559601</v>
      </c>
      <c r="O88" s="110">
        <v>18240</v>
      </c>
      <c r="P88" s="110"/>
    </row>
    <row r="89" spans="1:16" ht="12.75" x14ac:dyDescent="0.2">
      <c r="A89" s="110" t="s">
        <v>400</v>
      </c>
      <c r="B89" s="110">
        <v>17884</v>
      </c>
      <c r="C89" s="110">
        <v>775</v>
      </c>
      <c r="D89" s="165">
        <v>1.6718120633200599</v>
      </c>
      <c r="E89" s="110">
        <v>463.66904644249098</v>
      </c>
      <c r="F89" s="110">
        <v>463.66904644249098</v>
      </c>
      <c r="G89" s="182">
        <v>0</v>
      </c>
      <c r="H89" s="110">
        <v>130457257.18748499</v>
      </c>
      <c r="I89" s="110">
        <v>8453696.0063215699</v>
      </c>
      <c r="J89" s="194"/>
      <c r="K89" s="110">
        <v>4524.91</v>
      </c>
      <c r="L89" s="194">
        <v>9.4738578174286694</v>
      </c>
      <c r="M89" s="194">
        <v>89.753981944854203</v>
      </c>
      <c r="N89" s="194">
        <v>15.4847707705499</v>
      </c>
      <c r="O89" s="110">
        <v>19220</v>
      </c>
      <c r="P89" s="110"/>
    </row>
    <row r="90" spans="1:16" ht="12.75" x14ac:dyDescent="0.2">
      <c r="A90" s="18" t="s">
        <v>401</v>
      </c>
      <c r="B90" s="110"/>
      <c r="C90" s="110"/>
      <c r="D90" s="165"/>
      <c r="E90" s="110"/>
      <c r="F90" s="110"/>
      <c r="G90" s="182"/>
      <c r="H90" s="110"/>
      <c r="I90" s="110"/>
      <c r="J90" s="194"/>
      <c r="K90" s="110"/>
      <c r="L90" s="194"/>
      <c r="M90" s="194"/>
      <c r="N90" s="194"/>
      <c r="O90" s="110"/>
      <c r="P90" s="110"/>
    </row>
    <row r="91" spans="1:16" ht="12.75" x14ac:dyDescent="0.2">
      <c r="A91" s="110" t="s">
        <v>402</v>
      </c>
      <c r="B91" s="110">
        <v>10836</v>
      </c>
      <c r="C91" s="110">
        <v>850</v>
      </c>
      <c r="D91" s="165">
        <v>1.6718120633200599</v>
      </c>
      <c r="E91" s="110">
        <v>508.391173214883</v>
      </c>
      <c r="F91" s="110">
        <v>508.391173214883</v>
      </c>
      <c r="G91" s="182">
        <v>0</v>
      </c>
      <c r="H91" s="110">
        <v>145264110.11823401</v>
      </c>
      <c r="I91" s="110">
        <v>5766007.9420106001</v>
      </c>
      <c r="J91" s="194"/>
      <c r="K91" s="110">
        <v>4524.91</v>
      </c>
      <c r="L91" s="194">
        <v>8.6301646700754002</v>
      </c>
      <c r="M91" s="194">
        <v>74.479742232617596</v>
      </c>
      <c r="N91" s="194">
        <v>16.388622391311898</v>
      </c>
      <c r="O91" s="110">
        <v>24988</v>
      </c>
      <c r="P91" s="110"/>
    </row>
    <row r="92" spans="1:16" ht="12.75" x14ac:dyDescent="0.2">
      <c r="A92" s="110" t="s">
        <v>403</v>
      </c>
      <c r="B92" s="110">
        <v>9360</v>
      </c>
      <c r="C92" s="110">
        <v>850</v>
      </c>
      <c r="D92" s="165">
        <v>1.6718120633200599</v>
      </c>
      <c r="E92" s="110">
        <v>508.391173214883</v>
      </c>
      <c r="F92" s="110">
        <v>508.391173214883</v>
      </c>
      <c r="G92" s="182">
        <v>0</v>
      </c>
      <c r="H92" s="110">
        <v>145264110.11823401</v>
      </c>
      <c r="I92" s="110">
        <v>3984957.8989297198</v>
      </c>
      <c r="J92" s="194"/>
      <c r="K92" s="110">
        <v>4524.91</v>
      </c>
      <c r="L92" s="194">
        <v>8.7724553726119101</v>
      </c>
      <c r="M92" s="194">
        <v>76.955973264467502</v>
      </c>
      <c r="N92" s="194">
        <v>17.077615191200501</v>
      </c>
      <c r="O92" s="110">
        <v>17399</v>
      </c>
      <c r="P92" s="110"/>
    </row>
    <row r="93" spans="1:16" ht="12.75" x14ac:dyDescent="0.2">
      <c r="A93" s="110" t="s">
        <v>404</v>
      </c>
      <c r="B93" s="110">
        <v>14107</v>
      </c>
      <c r="C93" s="110">
        <v>850</v>
      </c>
      <c r="D93" s="165">
        <v>1.6718120633200599</v>
      </c>
      <c r="E93" s="110">
        <v>508.391173214883</v>
      </c>
      <c r="F93" s="110">
        <v>508.391173214883</v>
      </c>
      <c r="G93" s="182">
        <v>0</v>
      </c>
      <c r="H93" s="110">
        <v>145264110.11823401</v>
      </c>
      <c r="I93" s="110">
        <v>7087992.6221107198</v>
      </c>
      <c r="J93" s="194"/>
      <c r="K93" s="110">
        <v>4524.91</v>
      </c>
      <c r="L93" s="194">
        <v>9.3537478352709105</v>
      </c>
      <c r="M93" s="194">
        <v>87.492598565835294</v>
      </c>
      <c r="N93" s="194">
        <v>17.406381385332502</v>
      </c>
      <c r="O93" s="110">
        <v>19266</v>
      </c>
      <c r="P93" s="110"/>
    </row>
    <row r="94" spans="1:16" ht="12.75" x14ac:dyDescent="0.2">
      <c r="A94" s="110" t="s">
        <v>405</v>
      </c>
      <c r="B94" s="110">
        <v>5731</v>
      </c>
      <c r="C94" s="110">
        <v>850</v>
      </c>
      <c r="D94" s="165">
        <v>1.6718120633200599</v>
      </c>
      <c r="E94" s="110">
        <v>508.391173214883</v>
      </c>
      <c r="F94" s="110">
        <v>508.391173214883</v>
      </c>
      <c r="G94" s="182">
        <v>0</v>
      </c>
      <c r="H94" s="110">
        <v>145264110.11823401</v>
      </c>
      <c r="I94" s="110">
        <v>3347788.4510216699</v>
      </c>
      <c r="J94" s="194"/>
      <c r="K94" s="110">
        <v>4524.91</v>
      </c>
      <c r="L94" s="194">
        <v>8.2174385377301906</v>
      </c>
      <c r="M94" s="194">
        <v>67.526296121373207</v>
      </c>
      <c r="N94" s="194">
        <v>19.721079450195401</v>
      </c>
      <c r="O94" s="110">
        <v>23249</v>
      </c>
      <c r="P94" s="110"/>
    </row>
    <row r="95" spans="1:16" ht="12.75" x14ac:dyDescent="0.2">
      <c r="A95" s="110" t="s">
        <v>401</v>
      </c>
      <c r="B95" s="110">
        <v>70329</v>
      </c>
      <c r="C95" s="110">
        <v>850</v>
      </c>
      <c r="D95" s="165">
        <v>1.6718120633200599</v>
      </c>
      <c r="E95" s="110">
        <v>508.391173214883</v>
      </c>
      <c r="F95" s="110">
        <v>508.391173214883</v>
      </c>
      <c r="G95" s="182">
        <v>0</v>
      </c>
      <c r="H95" s="110">
        <v>145264110.11823401</v>
      </c>
      <c r="I95" s="110">
        <v>53081520.391587399</v>
      </c>
      <c r="J95" s="194"/>
      <c r="K95" s="110">
        <v>4524.91</v>
      </c>
      <c r="L95" s="194">
        <v>11.048172029306601</v>
      </c>
      <c r="M95" s="194">
        <v>122.062105189153</v>
      </c>
      <c r="N95" s="194">
        <v>11.1934535996067</v>
      </c>
      <c r="O95" s="110">
        <v>20807</v>
      </c>
      <c r="P95" s="110"/>
    </row>
    <row r="96" spans="1:16" ht="12.75" x14ac:dyDescent="0.2">
      <c r="A96" s="110" t="s">
        <v>406</v>
      </c>
      <c r="B96" s="110">
        <v>13264</v>
      </c>
      <c r="C96" s="110">
        <v>850</v>
      </c>
      <c r="D96" s="165">
        <v>1.6718120633200599</v>
      </c>
      <c r="E96" s="110">
        <v>508.391173214883</v>
      </c>
      <c r="F96" s="110">
        <v>508.391173214883</v>
      </c>
      <c r="G96" s="182">
        <v>0</v>
      </c>
      <c r="H96" s="110">
        <v>145264110.11823401</v>
      </c>
      <c r="I96" s="110">
        <v>6625245.8603692502</v>
      </c>
      <c r="J96" s="194"/>
      <c r="K96" s="110">
        <v>4524.91</v>
      </c>
      <c r="L96" s="194">
        <v>9.2157258442525194</v>
      </c>
      <c r="M96" s="194">
        <v>84.929602836423797</v>
      </c>
      <c r="N96" s="194">
        <v>15.1093432573059</v>
      </c>
      <c r="O96" s="110">
        <v>22991</v>
      </c>
      <c r="P96" s="110"/>
    </row>
    <row r="97" spans="1:16" ht="12.75" x14ac:dyDescent="0.2">
      <c r="A97" s="110" t="s">
        <v>407</v>
      </c>
      <c r="B97" s="110">
        <v>15487</v>
      </c>
      <c r="C97" s="110">
        <v>850</v>
      </c>
      <c r="D97" s="165">
        <v>1.6718120633200599</v>
      </c>
      <c r="E97" s="110">
        <v>508.391173214883</v>
      </c>
      <c r="F97" s="110">
        <v>508.391173214883</v>
      </c>
      <c r="G97" s="182">
        <v>0</v>
      </c>
      <c r="H97" s="110">
        <v>145264110.11823401</v>
      </c>
      <c r="I97" s="110">
        <v>8203247.31452318</v>
      </c>
      <c r="J97" s="194"/>
      <c r="K97" s="110">
        <v>4524.91</v>
      </c>
      <c r="L97" s="194">
        <v>9.4050021408547408</v>
      </c>
      <c r="M97" s="194">
        <v>88.4540652694823</v>
      </c>
      <c r="N97" s="194">
        <v>14.929757283884699</v>
      </c>
      <c r="O97" s="110">
        <v>23932</v>
      </c>
      <c r="P97" s="110"/>
    </row>
    <row r="98" spans="1:16" ht="12.75" x14ac:dyDescent="0.2">
      <c r="A98" s="110" t="s">
        <v>408</v>
      </c>
      <c r="B98" s="110">
        <v>20273</v>
      </c>
      <c r="C98" s="110">
        <v>850</v>
      </c>
      <c r="D98" s="165">
        <v>1.6718120633200599</v>
      </c>
      <c r="E98" s="110">
        <v>508.391173214883</v>
      </c>
      <c r="F98" s="110">
        <v>508.391173214883</v>
      </c>
      <c r="G98" s="182">
        <v>0</v>
      </c>
      <c r="H98" s="110">
        <v>145264110.11823401</v>
      </c>
      <c r="I98" s="110">
        <v>10309406.467155499</v>
      </c>
      <c r="J98" s="194"/>
      <c r="K98" s="110">
        <v>4524.91</v>
      </c>
      <c r="L98" s="194">
        <v>9.6809063430780906</v>
      </c>
      <c r="M98" s="194">
        <v>93.719947623449698</v>
      </c>
      <c r="N98" s="194">
        <v>16.072883531920102</v>
      </c>
      <c r="O98" s="110">
        <v>18922</v>
      </c>
      <c r="P98" s="110"/>
    </row>
    <row r="99" spans="1:16" ht="12.75" x14ac:dyDescent="0.2">
      <c r="A99" s="110" t="s">
        <v>409</v>
      </c>
      <c r="B99" s="110">
        <v>27147</v>
      </c>
      <c r="C99" s="110">
        <v>850</v>
      </c>
      <c r="D99" s="165">
        <v>1.6718120633200599</v>
      </c>
      <c r="E99" s="110">
        <v>508.391173214883</v>
      </c>
      <c r="F99" s="110">
        <v>508.391173214883</v>
      </c>
      <c r="G99" s="182">
        <v>0</v>
      </c>
      <c r="H99" s="110">
        <v>145264110.11823401</v>
      </c>
      <c r="I99" s="110">
        <v>13747865.703925099</v>
      </c>
      <c r="J99" s="194"/>
      <c r="K99" s="110">
        <v>4524.91</v>
      </c>
      <c r="L99" s="194">
        <v>10.050440965492299</v>
      </c>
      <c r="M99" s="194">
        <v>101.011363600846</v>
      </c>
      <c r="N99" s="194">
        <v>14.5223393788071</v>
      </c>
      <c r="O99" s="110">
        <v>17022</v>
      </c>
      <c r="P99" s="110"/>
    </row>
    <row r="100" spans="1:16" ht="12.75" x14ac:dyDescent="0.2">
      <c r="A100" s="110" t="s">
        <v>410</v>
      </c>
      <c r="B100" s="110">
        <v>7149</v>
      </c>
      <c r="C100" s="110">
        <v>850</v>
      </c>
      <c r="D100" s="165">
        <v>1.6718120633200599</v>
      </c>
      <c r="E100" s="110">
        <v>508.391173214883</v>
      </c>
      <c r="F100" s="110">
        <v>508.391173214883</v>
      </c>
      <c r="G100" s="182">
        <v>0</v>
      </c>
      <c r="H100" s="110">
        <v>145264110.11823401</v>
      </c>
      <c r="I100" s="110">
        <v>3850067.10557502</v>
      </c>
      <c r="J100" s="194"/>
      <c r="K100" s="110">
        <v>4524.91</v>
      </c>
      <c r="L100" s="194">
        <v>8.3421252633335907</v>
      </c>
      <c r="M100" s="194">
        <v>69.591053909148499</v>
      </c>
      <c r="N100" s="194">
        <v>16.585242603938699</v>
      </c>
      <c r="O100" s="110">
        <v>24967</v>
      </c>
      <c r="P100" s="110"/>
    </row>
    <row r="101" spans="1:16" ht="12.75" x14ac:dyDescent="0.2">
      <c r="A101" s="110" t="s">
        <v>411</v>
      </c>
      <c r="B101" s="110">
        <v>15672</v>
      </c>
      <c r="C101" s="110">
        <v>850</v>
      </c>
      <c r="D101" s="165">
        <v>1.6718120633200599</v>
      </c>
      <c r="E101" s="110">
        <v>508.391173214883</v>
      </c>
      <c r="F101" s="110">
        <v>508.391173214883</v>
      </c>
      <c r="G101" s="182">
        <v>0</v>
      </c>
      <c r="H101" s="110">
        <v>145264110.11823401</v>
      </c>
      <c r="I101" s="110">
        <v>6904083.5634036902</v>
      </c>
      <c r="J101" s="194"/>
      <c r="K101" s="110">
        <v>4524.91</v>
      </c>
      <c r="L101" s="194">
        <v>9.3474030223645208</v>
      </c>
      <c r="M101" s="194">
        <v>87.3739432625094</v>
      </c>
      <c r="N101" s="194">
        <v>17.024592843922299</v>
      </c>
      <c r="O101" s="110">
        <v>16045</v>
      </c>
      <c r="P101" s="110"/>
    </row>
    <row r="102" spans="1:16" ht="12.75" x14ac:dyDescent="0.2">
      <c r="A102" s="110" t="s">
        <v>412</v>
      </c>
      <c r="B102" s="110">
        <v>36655</v>
      </c>
      <c r="C102" s="110">
        <v>850</v>
      </c>
      <c r="D102" s="165">
        <v>1.6718120633200599</v>
      </c>
      <c r="E102" s="110">
        <v>508.391173214883</v>
      </c>
      <c r="F102" s="110">
        <v>508.391173214883</v>
      </c>
      <c r="G102" s="182">
        <v>0</v>
      </c>
      <c r="H102" s="110">
        <v>145264110.11823401</v>
      </c>
      <c r="I102" s="110">
        <v>22355926.797622301</v>
      </c>
      <c r="J102" s="194"/>
      <c r="K102" s="110">
        <v>4524.91</v>
      </c>
      <c r="L102" s="194">
        <v>10.300248220014099</v>
      </c>
      <c r="M102" s="194">
        <v>106.095113393905</v>
      </c>
      <c r="N102" s="194">
        <v>15.587415610911201</v>
      </c>
      <c r="O102" s="110">
        <v>18670</v>
      </c>
      <c r="P102" s="110"/>
    </row>
    <row r="103" spans="1:16" ht="12.75" x14ac:dyDescent="0.2">
      <c r="A103" s="18" t="s">
        <v>413</v>
      </c>
      <c r="B103" s="110"/>
      <c r="C103" s="110"/>
      <c r="D103" s="165"/>
      <c r="E103" s="110"/>
      <c r="F103" s="110"/>
      <c r="G103" s="182"/>
      <c r="H103" s="110"/>
      <c r="I103" s="110"/>
      <c r="J103" s="194"/>
      <c r="K103" s="110"/>
      <c r="L103" s="194"/>
      <c r="M103" s="194"/>
      <c r="N103" s="194"/>
      <c r="O103" s="110"/>
      <c r="P103" s="110"/>
    </row>
    <row r="104" spans="1:16" ht="12.75" x14ac:dyDescent="0.2">
      <c r="A104" s="110" t="s">
        <v>413</v>
      </c>
      <c r="B104" s="110">
        <v>60124</v>
      </c>
      <c r="C104" s="110">
        <v>397</v>
      </c>
      <c r="D104" s="165">
        <v>1.6718120633200599</v>
      </c>
      <c r="E104" s="110">
        <v>237.49541540727299</v>
      </c>
      <c r="F104" s="110">
        <v>237.49541540727299</v>
      </c>
      <c r="G104" s="182">
        <v>0</v>
      </c>
      <c r="H104" s="110">
        <v>44855376.396562897</v>
      </c>
      <c r="I104" s="110">
        <v>44855376.396562897</v>
      </c>
      <c r="J104" s="194"/>
      <c r="K104" s="110">
        <v>4524.91</v>
      </c>
      <c r="L104" s="194">
        <v>10.550171858685699</v>
      </c>
      <c r="M104" s="194">
        <v>111.306126247804</v>
      </c>
      <c r="N104" s="194">
        <v>15.6637363947449</v>
      </c>
      <c r="O104" s="110">
        <v>23147</v>
      </c>
      <c r="P104" s="110"/>
    </row>
    <row r="105" spans="1:16" ht="12.75" x14ac:dyDescent="0.2">
      <c r="A105" s="18" t="s">
        <v>414</v>
      </c>
      <c r="B105" s="110"/>
      <c r="C105" s="110"/>
      <c r="D105" s="165"/>
      <c r="E105" s="110"/>
      <c r="F105" s="110"/>
      <c r="G105" s="182"/>
      <c r="H105" s="110"/>
      <c r="I105" s="110"/>
      <c r="J105" s="194"/>
      <c r="K105" s="110"/>
      <c r="L105" s="194"/>
      <c r="M105" s="194"/>
      <c r="N105" s="194"/>
      <c r="O105" s="110"/>
      <c r="P105" s="110"/>
    </row>
    <row r="106" spans="1:16" ht="12.75" x14ac:dyDescent="0.2">
      <c r="A106" s="110" t="s">
        <v>415</v>
      </c>
      <c r="B106" s="110">
        <v>32402</v>
      </c>
      <c r="C106" s="110">
        <v>791</v>
      </c>
      <c r="D106" s="165">
        <v>1.6718120633200599</v>
      </c>
      <c r="E106" s="110">
        <v>473.257710714067</v>
      </c>
      <c r="F106" s="110">
        <v>473.257710714067</v>
      </c>
      <c r="G106" s="182">
        <v>0</v>
      </c>
      <c r="H106" s="110">
        <v>90808711.928412601</v>
      </c>
      <c r="I106" s="110">
        <v>17103289.359305799</v>
      </c>
      <c r="J106" s="194"/>
      <c r="K106" s="110">
        <v>4524.91</v>
      </c>
      <c r="L106" s="194">
        <v>10.228971062214701</v>
      </c>
      <c r="M106" s="194">
        <v>104.63184899162501</v>
      </c>
      <c r="N106" s="194">
        <v>11.4870446442371</v>
      </c>
      <c r="O106" s="110">
        <v>20169</v>
      </c>
      <c r="P106" s="110"/>
    </row>
    <row r="107" spans="1:16" ht="12.75" x14ac:dyDescent="0.2">
      <c r="A107" s="110" t="s">
        <v>416</v>
      </c>
      <c r="B107" s="110">
        <v>66515</v>
      </c>
      <c r="C107" s="110">
        <v>791</v>
      </c>
      <c r="D107" s="165">
        <v>1.6718120633200599</v>
      </c>
      <c r="E107" s="110">
        <v>473.257710714067</v>
      </c>
      <c r="F107" s="110">
        <v>473.257710714067</v>
      </c>
      <c r="G107" s="182">
        <v>0</v>
      </c>
      <c r="H107" s="110">
        <v>90808711.928412601</v>
      </c>
      <c r="I107" s="110">
        <v>46579409.119897701</v>
      </c>
      <c r="J107" s="194"/>
      <c r="K107" s="110">
        <v>4524.91</v>
      </c>
      <c r="L107" s="194">
        <v>10.931605843591001</v>
      </c>
      <c r="M107" s="194">
        <v>119.500006319633</v>
      </c>
      <c r="N107" s="194">
        <v>11.598623713509401</v>
      </c>
      <c r="O107" s="110">
        <v>19198</v>
      </c>
      <c r="P107" s="110"/>
    </row>
    <row r="108" spans="1:16" ht="12.75" x14ac:dyDescent="0.2">
      <c r="A108" s="110" t="s">
        <v>417</v>
      </c>
      <c r="B108" s="110">
        <v>13311</v>
      </c>
      <c r="C108" s="110">
        <v>791</v>
      </c>
      <c r="D108" s="165">
        <v>1.6718120633200599</v>
      </c>
      <c r="E108" s="110">
        <v>473.257710714067</v>
      </c>
      <c r="F108" s="110">
        <v>473.257710714067</v>
      </c>
      <c r="G108" s="182">
        <v>0</v>
      </c>
      <c r="H108" s="110">
        <v>90808711.928412601</v>
      </c>
      <c r="I108" s="110">
        <v>4719800.8592708604</v>
      </c>
      <c r="J108" s="194"/>
      <c r="K108" s="110">
        <v>4524.91</v>
      </c>
      <c r="L108" s="194">
        <v>9.2944057470938493</v>
      </c>
      <c r="M108" s="194">
        <v>86.385978191611201</v>
      </c>
      <c r="N108" s="194">
        <v>13.560134207969501</v>
      </c>
      <c r="O108" s="110">
        <v>15801</v>
      </c>
      <c r="P108" s="110"/>
    </row>
    <row r="109" spans="1:16" ht="12.75" x14ac:dyDescent="0.2">
      <c r="A109" s="110" t="s">
        <v>418</v>
      </c>
      <c r="B109" s="110">
        <v>29372</v>
      </c>
      <c r="C109" s="110">
        <v>791</v>
      </c>
      <c r="D109" s="165">
        <v>1.6718120633200599</v>
      </c>
      <c r="E109" s="110">
        <v>473.257710714067</v>
      </c>
      <c r="F109" s="110">
        <v>473.257710714067</v>
      </c>
      <c r="G109" s="182">
        <v>0</v>
      </c>
      <c r="H109" s="110">
        <v>90808711.928412601</v>
      </c>
      <c r="I109" s="110">
        <v>15463482.2759645</v>
      </c>
      <c r="J109" s="194"/>
      <c r="K109" s="110">
        <v>4524.91</v>
      </c>
      <c r="L109" s="194">
        <v>10.0748745442773</v>
      </c>
      <c r="M109" s="194">
        <v>101.503097082927</v>
      </c>
      <c r="N109" s="194">
        <v>13.420494054213099</v>
      </c>
      <c r="O109" s="110">
        <v>19438</v>
      </c>
      <c r="P109" s="110"/>
    </row>
    <row r="110" spans="1:16" ht="12.75" x14ac:dyDescent="0.2">
      <c r="A110" s="110" t="s">
        <v>419</v>
      </c>
      <c r="B110" s="110">
        <v>17456</v>
      </c>
      <c r="C110" s="110">
        <v>791</v>
      </c>
      <c r="D110" s="165">
        <v>1.6718120633200599</v>
      </c>
      <c r="E110" s="110">
        <v>473.257710714067</v>
      </c>
      <c r="F110" s="110">
        <v>473.257710714067</v>
      </c>
      <c r="G110" s="182">
        <v>0</v>
      </c>
      <c r="H110" s="110">
        <v>90808711.928412601</v>
      </c>
      <c r="I110" s="110">
        <v>6942730.3139736997</v>
      </c>
      <c r="J110" s="194"/>
      <c r="K110" s="110">
        <v>4524.91</v>
      </c>
      <c r="L110" s="194">
        <v>9.5843148129929805</v>
      </c>
      <c r="M110" s="194">
        <v>91.859090434556606</v>
      </c>
      <c r="N110" s="194">
        <v>10.5214736940656</v>
      </c>
      <c r="O110" s="110">
        <v>20485</v>
      </c>
      <c r="P110" s="110"/>
    </row>
    <row r="111" spans="1:16" ht="12.75" x14ac:dyDescent="0.2">
      <c r="A111" s="18" t="s">
        <v>420</v>
      </c>
      <c r="B111" s="110"/>
      <c r="C111" s="110"/>
      <c r="D111" s="165"/>
      <c r="E111" s="110"/>
      <c r="F111" s="110"/>
      <c r="G111" s="182"/>
      <c r="H111" s="110"/>
      <c r="I111" s="110"/>
      <c r="J111" s="194"/>
      <c r="K111" s="110"/>
      <c r="L111" s="194"/>
      <c r="M111" s="194"/>
      <c r="N111" s="194"/>
      <c r="O111" s="110"/>
      <c r="P111" s="110"/>
    </row>
    <row r="112" spans="1:16" ht="12.75" x14ac:dyDescent="0.2">
      <c r="A112" s="110" t="s">
        <v>421</v>
      </c>
      <c r="B112" s="110">
        <v>15697</v>
      </c>
      <c r="C112" s="110">
        <v>1546</v>
      </c>
      <c r="D112" s="165">
        <v>1.6718120633200599</v>
      </c>
      <c r="E112" s="110">
        <v>924.85347304634297</v>
      </c>
      <c r="F112" s="110">
        <v>924.85347304634297</v>
      </c>
      <c r="G112" s="182">
        <v>0</v>
      </c>
      <c r="H112" s="110">
        <v>1248894396.9068699</v>
      </c>
      <c r="I112" s="110">
        <v>6155417.73877858</v>
      </c>
      <c r="J112" s="194"/>
      <c r="K112" s="110">
        <v>4524.91</v>
      </c>
      <c r="L112" s="194">
        <v>9.5930143917835302</v>
      </c>
      <c r="M112" s="194">
        <v>92.025925120965994</v>
      </c>
      <c r="N112" s="194">
        <v>9.5968768212705893</v>
      </c>
      <c r="O112" s="110">
        <v>21320</v>
      </c>
      <c r="P112" s="110"/>
    </row>
    <row r="113" spans="1:16" ht="12.75" x14ac:dyDescent="0.2">
      <c r="A113" s="110" t="s">
        <v>422</v>
      </c>
      <c r="B113" s="110">
        <v>12759</v>
      </c>
      <c r="C113" s="110">
        <v>1546</v>
      </c>
      <c r="D113" s="165">
        <v>1.6718120633200599</v>
      </c>
      <c r="E113" s="110">
        <v>924.85347304634297</v>
      </c>
      <c r="F113" s="110">
        <v>924.85347304634297</v>
      </c>
      <c r="G113" s="182">
        <v>0</v>
      </c>
      <c r="H113" s="110">
        <v>1248894396.9068699</v>
      </c>
      <c r="I113" s="110">
        <v>4946893.0735591296</v>
      </c>
      <c r="J113" s="194"/>
      <c r="K113" s="110">
        <v>4524.91</v>
      </c>
      <c r="L113" s="194">
        <v>9.3227758013059692</v>
      </c>
      <c r="M113" s="194">
        <v>86.914148641416205</v>
      </c>
      <c r="N113" s="194">
        <v>11.012769934369199</v>
      </c>
      <c r="O113" s="110">
        <v>21089</v>
      </c>
      <c r="P113" s="110"/>
    </row>
    <row r="114" spans="1:16" ht="12.75" x14ac:dyDescent="0.2">
      <c r="A114" s="110" t="s">
        <v>423</v>
      </c>
      <c r="B114" s="110">
        <v>19312</v>
      </c>
      <c r="C114" s="110">
        <v>1546</v>
      </c>
      <c r="D114" s="165">
        <v>1.6718120633200599</v>
      </c>
      <c r="E114" s="110">
        <v>924.85347304634297</v>
      </c>
      <c r="F114" s="110">
        <v>924.85347304634297</v>
      </c>
      <c r="G114" s="182">
        <v>0</v>
      </c>
      <c r="H114" s="110">
        <v>1248894396.9068699</v>
      </c>
      <c r="I114" s="110">
        <v>6584912.6911661197</v>
      </c>
      <c r="J114" s="194"/>
      <c r="K114" s="110">
        <v>4524.91</v>
      </c>
      <c r="L114" s="194">
        <v>9.8557668163247207</v>
      </c>
      <c r="M114" s="194">
        <v>97.136139537767406</v>
      </c>
      <c r="N114" s="194">
        <v>5.7979702141859102</v>
      </c>
      <c r="O114" s="110">
        <v>20873</v>
      </c>
      <c r="P114" s="110"/>
    </row>
    <row r="115" spans="1:16" ht="12.75" x14ac:dyDescent="0.2">
      <c r="A115" s="110" t="s">
        <v>424</v>
      </c>
      <c r="B115" s="110">
        <v>15413</v>
      </c>
      <c r="C115" s="110">
        <v>1546</v>
      </c>
      <c r="D115" s="165">
        <v>1.6718120633200599</v>
      </c>
      <c r="E115" s="110">
        <v>924.85347304634297</v>
      </c>
      <c r="F115" s="110">
        <v>924.85347304634297</v>
      </c>
      <c r="G115" s="182">
        <v>0</v>
      </c>
      <c r="H115" s="110">
        <v>1248894396.9068699</v>
      </c>
      <c r="I115" s="110">
        <v>8745164.3140399493</v>
      </c>
      <c r="J115" s="194"/>
      <c r="K115" s="110">
        <v>4524.91</v>
      </c>
      <c r="L115" s="194">
        <v>9.3840415464765297</v>
      </c>
      <c r="M115" s="194">
        <v>88.060235745997502</v>
      </c>
      <c r="N115" s="194">
        <v>11.2930305587908</v>
      </c>
      <c r="O115" s="110">
        <v>31280</v>
      </c>
      <c r="P115" s="110"/>
    </row>
    <row r="116" spans="1:16" ht="12.75" x14ac:dyDescent="0.2">
      <c r="A116" s="110" t="s">
        <v>425</v>
      </c>
      <c r="B116" s="110">
        <v>34123</v>
      </c>
      <c r="C116" s="110">
        <v>1546</v>
      </c>
      <c r="D116" s="165">
        <v>1.6718120633200599</v>
      </c>
      <c r="E116" s="110">
        <v>924.85347304634297</v>
      </c>
      <c r="F116" s="110">
        <v>924.85347304634297</v>
      </c>
      <c r="G116" s="182">
        <v>0</v>
      </c>
      <c r="H116" s="110">
        <v>1248894396.9068699</v>
      </c>
      <c r="I116" s="110">
        <v>20570515.544225801</v>
      </c>
      <c r="J116" s="194"/>
      <c r="K116" s="110">
        <v>4524.91</v>
      </c>
      <c r="L116" s="194">
        <v>10.2459418608349</v>
      </c>
      <c r="M116" s="194">
        <v>104.979324615609</v>
      </c>
      <c r="N116" s="194">
        <v>10.9117922596868</v>
      </c>
      <c r="O116" s="110">
        <v>25292</v>
      </c>
      <c r="P116" s="110"/>
    </row>
    <row r="117" spans="1:16" ht="12.75" x14ac:dyDescent="0.2">
      <c r="A117" s="110" t="s">
        <v>426</v>
      </c>
      <c r="B117" s="110">
        <v>149280</v>
      </c>
      <c r="C117" s="110">
        <v>1546</v>
      </c>
      <c r="D117" s="165">
        <v>1.6718120633200599</v>
      </c>
      <c r="E117" s="110">
        <v>924.85347304634297</v>
      </c>
      <c r="F117" s="110">
        <v>924.85347304634297</v>
      </c>
      <c r="G117" s="182">
        <v>0</v>
      </c>
      <c r="H117" s="110">
        <v>1248894396.9068699</v>
      </c>
      <c r="I117" s="110">
        <v>156224909.892535</v>
      </c>
      <c r="J117" s="194"/>
      <c r="K117" s="110">
        <v>4524.91</v>
      </c>
      <c r="L117" s="194">
        <v>11.8789703733623</v>
      </c>
      <c r="M117" s="194">
        <v>141.10993713121999</v>
      </c>
      <c r="N117" s="194">
        <v>7.1813490310960404</v>
      </c>
      <c r="O117" s="110">
        <v>24776</v>
      </c>
      <c r="P117" s="110"/>
    </row>
    <row r="118" spans="1:16" ht="12.75" x14ac:dyDescent="0.2">
      <c r="A118" s="110" t="s">
        <v>427</v>
      </c>
      <c r="B118" s="110">
        <v>52010</v>
      </c>
      <c r="C118" s="110">
        <v>1546</v>
      </c>
      <c r="D118" s="165">
        <v>1.6718120633200599</v>
      </c>
      <c r="E118" s="110">
        <v>924.85347304634297</v>
      </c>
      <c r="F118" s="110">
        <v>924.85347304634297</v>
      </c>
      <c r="G118" s="182">
        <v>0</v>
      </c>
      <c r="H118" s="110">
        <v>1248894396.9068699</v>
      </c>
      <c r="I118" s="110">
        <v>37931832.604449399</v>
      </c>
      <c r="J118" s="194"/>
      <c r="K118" s="110">
        <v>4524.91</v>
      </c>
      <c r="L118" s="194">
        <v>10.648325448501399</v>
      </c>
      <c r="M118" s="194">
        <v>113.386834857203</v>
      </c>
      <c r="N118" s="194">
        <v>12.957082555635001</v>
      </c>
      <c r="O118" s="110">
        <v>24180</v>
      </c>
      <c r="P118" s="110"/>
    </row>
    <row r="119" spans="1:16" ht="12.75" x14ac:dyDescent="0.2">
      <c r="A119" s="110" t="s">
        <v>428</v>
      </c>
      <c r="B119" s="110">
        <v>27168</v>
      </c>
      <c r="C119" s="110">
        <v>1546</v>
      </c>
      <c r="D119" s="165">
        <v>1.6718120633200599</v>
      </c>
      <c r="E119" s="110">
        <v>924.85347304634297</v>
      </c>
      <c r="F119" s="110">
        <v>924.85347304634297</v>
      </c>
      <c r="G119" s="182">
        <v>0</v>
      </c>
      <c r="H119" s="110">
        <v>1248894396.9068699</v>
      </c>
      <c r="I119" s="110">
        <v>16355711.5471234</v>
      </c>
      <c r="J119" s="194"/>
      <c r="K119" s="110">
        <v>4524.91</v>
      </c>
      <c r="L119" s="194">
        <v>10.124869553230701</v>
      </c>
      <c r="M119" s="194">
        <v>102.51298346993801</v>
      </c>
      <c r="N119" s="194">
        <v>8.8369168168261503</v>
      </c>
      <c r="O119" s="110">
        <v>29616</v>
      </c>
      <c r="P119" s="110"/>
    </row>
    <row r="120" spans="1:16" ht="12.75" x14ac:dyDescent="0.2">
      <c r="A120" s="110" t="s">
        <v>429</v>
      </c>
      <c r="B120" s="110">
        <v>15653</v>
      </c>
      <c r="C120" s="110">
        <v>1546</v>
      </c>
      <c r="D120" s="165">
        <v>1.6718120633200599</v>
      </c>
      <c r="E120" s="110">
        <v>924.85347304634297</v>
      </c>
      <c r="F120" s="110">
        <v>924.85347304634297</v>
      </c>
      <c r="G120" s="182">
        <v>0</v>
      </c>
      <c r="H120" s="110">
        <v>1248894396.9068699</v>
      </c>
      <c r="I120" s="110">
        <v>8128567.1092608301</v>
      </c>
      <c r="J120" s="194"/>
      <c r="K120" s="110">
        <v>4524.91</v>
      </c>
      <c r="L120" s="194">
        <v>9.1596784571739605</v>
      </c>
      <c r="M120" s="194">
        <v>83.8997094388166</v>
      </c>
      <c r="N120" s="194">
        <v>13.2612243940049</v>
      </c>
      <c r="O120" s="110">
        <v>26977</v>
      </c>
      <c r="P120" s="110"/>
    </row>
    <row r="121" spans="1:16" ht="12.75" x14ac:dyDescent="0.2">
      <c r="A121" s="110" t="s">
        <v>430</v>
      </c>
      <c r="B121" s="110">
        <v>16830</v>
      </c>
      <c r="C121" s="110">
        <v>1546</v>
      </c>
      <c r="D121" s="165">
        <v>1.6718120633200599</v>
      </c>
      <c r="E121" s="110">
        <v>924.85347304634297</v>
      </c>
      <c r="F121" s="110">
        <v>924.85347304634297</v>
      </c>
      <c r="G121" s="182">
        <v>0</v>
      </c>
      <c r="H121" s="110">
        <v>1248894396.9068699</v>
      </c>
      <c r="I121" s="110">
        <v>9855270.0683947001</v>
      </c>
      <c r="J121" s="194"/>
      <c r="K121" s="110">
        <v>4524.91</v>
      </c>
      <c r="L121" s="194">
        <v>9.5010678026139193</v>
      </c>
      <c r="M121" s="194">
        <v>90.270289389867003</v>
      </c>
      <c r="N121" s="194">
        <v>11.881918924574</v>
      </c>
      <c r="O121" s="110">
        <v>30765</v>
      </c>
      <c r="P121" s="110"/>
    </row>
    <row r="122" spans="1:16" ht="12.75" x14ac:dyDescent="0.2">
      <c r="A122" s="110" t="s">
        <v>431</v>
      </c>
      <c r="B122" s="110">
        <v>17738</v>
      </c>
      <c r="C122" s="110">
        <v>1546</v>
      </c>
      <c r="D122" s="165">
        <v>1.6718120633200599</v>
      </c>
      <c r="E122" s="110">
        <v>924.85347304634297</v>
      </c>
      <c r="F122" s="110">
        <v>924.85347304634297</v>
      </c>
      <c r="G122" s="182">
        <v>0</v>
      </c>
      <c r="H122" s="110">
        <v>1248894396.9068699</v>
      </c>
      <c r="I122" s="110">
        <v>8576870.3869377691</v>
      </c>
      <c r="J122" s="194"/>
      <c r="K122" s="110">
        <v>4524.91</v>
      </c>
      <c r="L122" s="194">
        <v>9.4959703403018292</v>
      </c>
      <c r="M122" s="194">
        <v>90.173452703892096</v>
      </c>
      <c r="N122" s="194">
        <v>12.493595294827999</v>
      </c>
      <c r="O122" s="110">
        <v>23753</v>
      </c>
      <c r="P122" s="110"/>
    </row>
    <row r="123" spans="1:16" ht="12.75" x14ac:dyDescent="0.2">
      <c r="A123" s="110" t="s">
        <v>432</v>
      </c>
      <c r="B123" s="110">
        <v>86217</v>
      </c>
      <c r="C123" s="110">
        <v>1546</v>
      </c>
      <c r="D123" s="165">
        <v>1.6718120633200599</v>
      </c>
      <c r="E123" s="110">
        <v>924.85347304634297</v>
      </c>
      <c r="F123" s="110">
        <v>924.85347304634297</v>
      </c>
      <c r="G123" s="182">
        <v>0</v>
      </c>
      <c r="H123" s="110">
        <v>1248894396.9068699</v>
      </c>
      <c r="I123" s="110">
        <v>73821758.588801205</v>
      </c>
      <c r="J123" s="194"/>
      <c r="K123" s="110">
        <v>4524.91</v>
      </c>
      <c r="L123" s="194">
        <v>11.2125633393611</v>
      </c>
      <c r="M123" s="194">
        <v>125.72157663918399</v>
      </c>
      <c r="N123" s="194">
        <v>11.363071898460101</v>
      </c>
      <c r="O123" s="110">
        <v>23396</v>
      </c>
      <c r="P123" s="110"/>
    </row>
    <row r="124" spans="1:16" ht="12.75" x14ac:dyDescent="0.2">
      <c r="A124" s="110" t="s">
        <v>433</v>
      </c>
      <c r="B124" s="110">
        <v>32020</v>
      </c>
      <c r="C124" s="110">
        <v>1546</v>
      </c>
      <c r="D124" s="165">
        <v>1.6718120633200599</v>
      </c>
      <c r="E124" s="110">
        <v>924.85347304634297</v>
      </c>
      <c r="F124" s="110">
        <v>924.85347304634297</v>
      </c>
      <c r="G124" s="182">
        <v>0</v>
      </c>
      <c r="H124" s="110">
        <v>1248894396.9068699</v>
      </c>
      <c r="I124" s="110">
        <v>19162171.709762398</v>
      </c>
      <c r="J124" s="194"/>
      <c r="K124" s="110">
        <v>4524.91</v>
      </c>
      <c r="L124" s="194">
        <v>10.2966776297687</v>
      </c>
      <c r="M124" s="194">
        <v>106.021570211379</v>
      </c>
      <c r="N124" s="194">
        <v>8.6108072410854692</v>
      </c>
      <c r="O124" s="110">
        <v>27435</v>
      </c>
      <c r="P124" s="110"/>
    </row>
    <row r="125" spans="1:16" ht="12.75" x14ac:dyDescent="0.2">
      <c r="A125" s="110" t="s">
        <v>434</v>
      </c>
      <c r="B125" s="110">
        <v>46305</v>
      </c>
      <c r="C125" s="110">
        <v>1546</v>
      </c>
      <c r="D125" s="165">
        <v>1.6718120633200599</v>
      </c>
      <c r="E125" s="110">
        <v>924.85347304634297</v>
      </c>
      <c r="F125" s="110">
        <v>924.85347304634297</v>
      </c>
      <c r="G125" s="182">
        <v>0</v>
      </c>
      <c r="H125" s="110">
        <v>1248894396.9068699</v>
      </c>
      <c r="I125" s="110">
        <v>29201885.752150699</v>
      </c>
      <c r="J125" s="194"/>
      <c r="K125" s="110">
        <v>4524.91</v>
      </c>
      <c r="L125" s="194">
        <v>10.6847829636228</v>
      </c>
      <c r="M125" s="194">
        <v>114.164586979723</v>
      </c>
      <c r="N125" s="194">
        <v>7.6897613297398104</v>
      </c>
      <c r="O125" s="110">
        <v>24655</v>
      </c>
      <c r="P125" s="110"/>
    </row>
    <row r="126" spans="1:16" ht="12.75" x14ac:dyDescent="0.2">
      <c r="A126" s="110" t="s">
        <v>435</v>
      </c>
      <c r="B126" s="110">
        <v>24876</v>
      </c>
      <c r="C126" s="110">
        <v>1546</v>
      </c>
      <c r="D126" s="165">
        <v>1.6718120633200599</v>
      </c>
      <c r="E126" s="110">
        <v>924.85347304634297</v>
      </c>
      <c r="F126" s="110">
        <v>924.85347304634297</v>
      </c>
      <c r="G126" s="182">
        <v>0</v>
      </c>
      <c r="H126" s="110">
        <v>1248894396.9068699</v>
      </c>
      <c r="I126" s="110">
        <v>13962989.0381967</v>
      </c>
      <c r="J126" s="194"/>
      <c r="K126" s="110">
        <v>4524.91</v>
      </c>
      <c r="L126" s="194">
        <v>10.0829717545099</v>
      </c>
      <c r="M126" s="194">
        <v>101.66631940224499</v>
      </c>
      <c r="N126" s="194">
        <v>7.1240324046465604</v>
      </c>
      <c r="O126" s="110">
        <v>29961</v>
      </c>
      <c r="P126" s="110"/>
    </row>
    <row r="127" spans="1:16" ht="12.75" x14ac:dyDescent="0.2">
      <c r="A127" s="110" t="s">
        <v>436</v>
      </c>
      <c r="B127" s="110">
        <v>125941</v>
      </c>
      <c r="C127" s="110">
        <v>1546</v>
      </c>
      <c r="D127" s="165">
        <v>1.6718120633200599</v>
      </c>
      <c r="E127" s="110">
        <v>924.85347304634297</v>
      </c>
      <c r="F127" s="110">
        <v>924.85347304634297</v>
      </c>
      <c r="G127" s="182">
        <v>0</v>
      </c>
      <c r="H127" s="110">
        <v>1248894396.9068699</v>
      </c>
      <c r="I127" s="110">
        <v>131852661.50793999</v>
      </c>
      <c r="J127" s="194"/>
      <c r="K127" s="110">
        <v>4524.91</v>
      </c>
      <c r="L127" s="194">
        <v>11.6972533410922</v>
      </c>
      <c r="M127" s="194">
        <v>136.82573572569299</v>
      </c>
      <c r="N127" s="194">
        <v>7.9093226408544099</v>
      </c>
      <c r="O127" s="110">
        <v>28497</v>
      </c>
      <c r="P127" s="110"/>
    </row>
    <row r="128" spans="1:16" ht="12.75" x14ac:dyDescent="0.2">
      <c r="A128" s="110" t="s">
        <v>437</v>
      </c>
      <c r="B128" s="110">
        <v>347949</v>
      </c>
      <c r="C128" s="110">
        <v>1546</v>
      </c>
      <c r="D128" s="165">
        <v>1.6718120633200599</v>
      </c>
      <c r="E128" s="110">
        <v>924.85347304634297</v>
      </c>
      <c r="F128" s="110">
        <v>924.85347304634297</v>
      </c>
      <c r="G128" s="182">
        <v>0</v>
      </c>
      <c r="H128" s="110">
        <v>1248894396.9068699</v>
      </c>
      <c r="I128" s="110">
        <v>490961079.326873</v>
      </c>
      <c r="J128" s="194"/>
      <c r="K128" s="110">
        <v>4524.91</v>
      </c>
      <c r="L128" s="194">
        <v>12.755785272928501</v>
      </c>
      <c r="M128" s="194">
        <v>162.71005792905899</v>
      </c>
      <c r="N128" s="194">
        <v>4.77725885300252</v>
      </c>
      <c r="O128" s="110">
        <v>23993</v>
      </c>
      <c r="P128" s="110"/>
    </row>
    <row r="129" spans="1:16" ht="12.75" x14ac:dyDescent="0.2">
      <c r="A129" s="110" t="s">
        <v>438</v>
      </c>
      <c r="B129" s="110">
        <v>13198</v>
      </c>
      <c r="C129" s="110">
        <v>1546</v>
      </c>
      <c r="D129" s="165">
        <v>1.6718120633200599</v>
      </c>
      <c r="E129" s="110">
        <v>924.85347304634297</v>
      </c>
      <c r="F129" s="110">
        <v>924.85347304634297</v>
      </c>
      <c r="G129" s="182">
        <v>0</v>
      </c>
      <c r="H129" s="110">
        <v>1248894396.9068699</v>
      </c>
      <c r="I129" s="110">
        <v>6265116.4708597604</v>
      </c>
      <c r="J129" s="194"/>
      <c r="K129" s="110">
        <v>4524.91</v>
      </c>
      <c r="L129" s="194">
        <v>9.2432914721158692</v>
      </c>
      <c r="M129" s="194">
        <v>85.438437238489996</v>
      </c>
      <c r="N129" s="194">
        <v>14.9782174062455</v>
      </c>
      <c r="O129" s="110">
        <v>21507</v>
      </c>
      <c r="P129" s="110"/>
    </row>
    <row r="130" spans="1:16" ht="12.75" x14ac:dyDescent="0.2">
      <c r="A130" s="110" t="s">
        <v>439</v>
      </c>
      <c r="B130" s="110">
        <v>7476</v>
      </c>
      <c r="C130" s="110">
        <v>1546</v>
      </c>
      <c r="D130" s="165">
        <v>1.6718120633200599</v>
      </c>
      <c r="E130" s="110">
        <v>924.85347304634297</v>
      </c>
      <c r="F130" s="110">
        <v>924.85347304634297</v>
      </c>
      <c r="G130" s="182">
        <v>0</v>
      </c>
      <c r="H130" s="110">
        <v>1248894396.9068699</v>
      </c>
      <c r="I130" s="110">
        <v>3005160.6761845499</v>
      </c>
      <c r="J130" s="194"/>
      <c r="K130" s="110">
        <v>4524.91</v>
      </c>
      <c r="L130" s="194">
        <v>8.7145675508364793</v>
      </c>
      <c r="M130" s="194">
        <v>75.943687598092197</v>
      </c>
      <c r="N130" s="194">
        <v>12.515460206272</v>
      </c>
      <c r="O130" s="110">
        <v>22194</v>
      </c>
      <c r="P130" s="110"/>
    </row>
    <row r="131" spans="1:16" ht="12.75" x14ac:dyDescent="0.2">
      <c r="A131" s="110" t="s">
        <v>440</v>
      </c>
      <c r="B131" s="110">
        <v>19227</v>
      </c>
      <c r="C131" s="110">
        <v>1546</v>
      </c>
      <c r="D131" s="165">
        <v>1.6718120633200599</v>
      </c>
      <c r="E131" s="110">
        <v>924.85347304634297</v>
      </c>
      <c r="F131" s="110">
        <v>924.85347304634297</v>
      </c>
      <c r="G131" s="182">
        <v>0</v>
      </c>
      <c r="H131" s="110">
        <v>1248894396.9068699</v>
      </c>
      <c r="I131" s="110">
        <v>10832913.458517799</v>
      </c>
      <c r="J131" s="194"/>
      <c r="K131" s="110">
        <v>4524.91</v>
      </c>
      <c r="L131" s="194">
        <v>9.5639506245420698</v>
      </c>
      <c r="M131" s="194">
        <v>91.469151548678695</v>
      </c>
      <c r="N131" s="194">
        <v>12.3892220707855</v>
      </c>
      <c r="O131" s="110">
        <v>28238</v>
      </c>
      <c r="P131" s="110"/>
    </row>
    <row r="132" spans="1:16" ht="12.75" x14ac:dyDescent="0.2">
      <c r="A132" s="110" t="s">
        <v>441</v>
      </c>
      <c r="B132" s="110">
        <v>19412</v>
      </c>
      <c r="C132" s="110">
        <v>1546</v>
      </c>
      <c r="D132" s="165">
        <v>1.6718120633200599</v>
      </c>
      <c r="E132" s="110">
        <v>924.85347304634297</v>
      </c>
      <c r="F132" s="110">
        <v>924.85347304634297</v>
      </c>
      <c r="G132" s="182">
        <v>0</v>
      </c>
      <c r="H132" s="110">
        <v>1248894396.9068699</v>
      </c>
      <c r="I132" s="110">
        <v>11060173.3538316</v>
      </c>
      <c r="J132" s="194"/>
      <c r="K132" s="110">
        <v>4524.91</v>
      </c>
      <c r="L132" s="194">
        <v>9.4793746500554796</v>
      </c>
      <c r="M132" s="194">
        <v>89.8585437561145</v>
      </c>
      <c r="N132" s="194">
        <v>13.078101234623899</v>
      </c>
      <c r="O132" s="110">
        <v>28348</v>
      </c>
      <c r="P132" s="110"/>
    </row>
    <row r="133" spans="1:16" ht="12.75" x14ac:dyDescent="0.2">
      <c r="A133" s="110" t="s">
        <v>442</v>
      </c>
      <c r="B133" s="110">
        <v>16042</v>
      </c>
      <c r="C133" s="110">
        <v>1546</v>
      </c>
      <c r="D133" s="165">
        <v>1.6718120633200599</v>
      </c>
      <c r="E133" s="110">
        <v>924.85347304634297</v>
      </c>
      <c r="F133" s="110">
        <v>924.85347304634297</v>
      </c>
      <c r="G133" s="182">
        <v>0</v>
      </c>
      <c r="H133" s="110">
        <v>1248894396.9068699</v>
      </c>
      <c r="I133" s="110">
        <v>9198712.0429820605</v>
      </c>
      <c r="J133" s="194"/>
      <c r="K133" s="110">
        <v>4524.91</v>
      </c>
      <c r="L133" s="194">
        <v>9.4226251799555207</v>
      </c>
      <c r="M133" s="194">
        <v>88.785865281931706</v>
      </c>
      <c r="N133" s="194">
        <v>10.862456713528999</v>
      </c>
      <c r="O133" s="110">
        <v>31967</v>
      </c>
      <c r="P133" s="110"/>
    </row>
    <row r="134" spans="1:16" ht="12.75" x14ac:dyDescent="0.2">
      <c r="A134" s="110" t="s">
        <v>443</v>
      </c>
      <c r="B134" s="110">
        <v>25883</v>
      </c>
      <c r="C134" s="110">
        <v>1546</v>
      </c>
      <c r="D134" s="165">
        <v>1.6718120633200599</v>
      </c>
      <c r="E134" s="110">
        <v>924.85347304634297</v>
      </c>
      <c r="F134" s="110">
        <v>924.85347304634297</v>
      </c>
      <c r="G134" s="182">
        <v>0</v>
      </c>
      <c r="H134" s="110">
        <v>1248894396.9068699</v>
      </c>
      <c r="I134" s="110">
        <v>12253711.8251683</v>
      </c>
      <c r="J134" s="194"/>
      <c r="K134" s="110">
        <v>4524.91</v>
      </c>
      <c r="L134" s="194">
        <v>10.065903976780399</v>
      </c>
      <c r="M134" s="194">
        <v>101.322422869764</v>
      </c>
      <c r="N134" s="194">
        <v>8.30838604789583</v>
      </c>
      <c r="O134" s="110">
        <v>23209</v>
      </c>
      <c r="P134" s="110"/>
    </row>
    <row r="135" spans="1:16" ht="12.75" x14ac:dyDescent="0.2">
      <c r="A135" s="110" t="s">
        <v>444</v>
      </c>
      <c r="B135" s="110">
        <v>14276</v>
      </c>
      <c r="C135" s="110">
        <v>1546</v>
      </c>
      <c r="D135" s="165">
        <v>1.6718120633200599</v>
      </c>
      <c r="E135" s="110">
        <v>924.85347304634297</v>
      </c>
      <c r="F135" s="110">
        <v>924.85347304634297</v>
      </c>
      <c r="G135" s="182">
        <v>0</v>
      </c>
      <c r="H135" s="110">
        <v>1248894396.9068699</v>
      </c>
      <c r="I135" s="110">
        <v>7605469.1727186199</v>
      </c>
      <c r="J135" s="194"/>
      <c r="K135" s="110">
        <v>4524.91</v>
      </c>
      <c r="L135" s="194">
        <v>9.2178123868148791</v>
      </c>
      <c r="M135" s="194">
        <v>84.968065198517905</v>
      </c>
      <c r="N135" s="194">
        <v>13.299303662742201</v>
      </c>
      <c r="O135" s="110">
        <v>27451</v>
      </c>
      <c r="P135" s="110"/>
    </row>
    <row r="136" spans="1:16" ht="12.75" x14ac:dyDescent="0.2">
      <c r="A136" s="110" t="s">
        <v>445</v>
      </c>
      <c r="B136" s="110">
        <v>22665</v>
      </c>
      <c r="C136" s="110">
        <v>1546</v>
      </c>
      <c r="D136" s="165">
        <v>1.6718120633200599</v>
      </c>
      <c r="E136" s="110">
        <v>924.85347304634297</v>
      </c>
      <c r="F136" s="110">
        <v>924.85347304634297</v>
      </c>
      <c r="G136" s="182">
        <v>0</v>
      </c>
      <c r="H136" s="110">
        <v>1248894396.9068699</v>
      </c>
      <c r="I136" s="110">
        <v>11262155.799774799</v>
      </c>
      <c r="J136" s="194"/>
      <c r="K136" s="110">
        <v>4524.91</v>
      </c>
      <c r="L136" s="194">
        <v>9.8916173799656395</v>
      </c>
      <c r="M136" s="194">
        <v>97.844094391638293</v>
      </c>
      <c r="N136" s="194">
        <v>10.262377963332399</v>
      </c>
      <c r="O136" s="110">
        <v>23983</v>
      </c>
      <c r="P136" s="110"/>
    </row>
    <row r="137" spans="1:16" ht="12.75" x14ac:dyDescent="0.2">
      <c r="A137" s="110" t="s">
        <v>446</v>
      </c>
      <c r="B137" s="110">
        <v>13663</v>
      </c>
      <c r="C137" s="110">
        <v>1546</v>
      </c>
      <c r="D137" s="165">
        <v>1.6718120633200599</v>
      </c>
      <c r="E137" s="110">
        <v>924.85347304634297</v>
      </c>
      <c r="F137" s="110">
        <v>924.85347304634297</v>
      </c>
      <c r="G137" s="182">
        <v>0</v>
      </c>
      <c r="H137" s="110">
        <v>1248894396.9068699</v>
      </c>
      <c r="I137" s="110">
        <v>6534574.2600227697</v>
      </c>
      <c r="J137" s="194"/>
      <c r="K137" s="110">
        <v>4524.91</v>
      </c>
      <c r="L137" s="194">
        <v>9.1748168159071408</v>
      </c>
      <c r="M137" s="194">
        <v>84.177263605452396</v>
      </c>
      <c r="N137" s="194">
        <v>13.525711034536901</v>
      </c>
      <c r="O137" s="110">
        <v>24043</v>
      </c>
      <c r="P137" s="110"/>
    </row>
    <row r="138" spans="1:16" ht="12.75" x14ac:dyDescent="0.2">
      <c r="A138" s="110" t="s">
        <v>447</v>
      </c>
      <c r="B138" s="110">
        <v>45877</v>
      </c>
      <c r="C138" s="110">
        <v>1546</v>
      </c>
      <c r="D138" s="165">
        <v>1.6718120633200599</v>
      </c>
      <c r="E138" s="110">
        <v>924.85347304634297</v>
      </c>
      <c r="F138" s="110">
        <v>924.85347304634297</v>
      </c>
      <c r="G138" s="182">
        <v>0</v>
      </c>
      <c r="H138" s="110">
        <v>1248894396.9068699</v>
      </c>
      <c r="I138" s="110">
        <v>30616721.344481401</v>
      </c>
      <c r="J138" s="194"/>
      <c r="K138" s="110">
        <v>4524.91</v>
      </c>
      <c r="L138" s="194">
        <v>10.576559568664999</v>
      </c>
      <c r="M138" s="194">
        <v>111.86361230951999</v>
      </c>
      <c r="N138" s="194">
        <v>9.6180785294672102</v>
      </c>
      <c r="O138" s="110">
        <v>26083</v>
      </c>
      <c r="P138" s="110"/>
    </row>
    <row r="139" spans="1:16" ht="12.75" x14ac:dyDescent="0.2">
      <c r="A139" s="110" t="s">
        <v>448</v>
      </c>
      <c r="B139" s="110">
        <v>36915</v>
      </c>
      <c r="C139" s="110">
        <v>1546</v>
      </c>
      <c r="D139" s="165">
        <v>1.6718120633200599</v>
      </c>
      <c r="E139" s="110">
        <v>924.85347304634297</v>
      </c>
      <c r="F139" s="110">
        <v>924.85347304634297</v>
      </c>
      <c r="G139" s="182">
        <v>0</v>
      </c>
      <c r="H139" s="110">
        <v>1248894396.9068699</v>
      </c>
      <c r="I139" s="110">
        <v>30362960.651041299</v>
      </c>
      <c r="J139" s="194"/>
      <c r="K139" s="110">
        <v>4524.91</v>
      </c>
      <c r="L139" s="194">
        <v>10.4414418436904</v>
      </c>
      <c r="M139" s="194">
        <v>109.02370777516801</v>
      </c>
      <c r="N139" s="194">
        <v>8.17305775515897</v>
      </c>
      <c r="O139" s="110">
        <v>39601</v>
      </c>
      <c r="P139" s="110"/>
    </row>
    <row r="140" spans="1:16" ht="12.75" x14ac:dyDescent="0.2">
      <c r="A140" s="110" t="s">
        <v>449</v>
      </c>
      <c r="B140" s="110">
        <v>30970</v>
      </c>
      <c r="C140" s="110">
        <v>1546</v>
      </c>
      <c r="D140" s="165">
        <v>1.6718120633200599</v>
      </c>
      <c r="E140" s="110">
        <v>924.85347304634297</v>
      </c>
      <c r="F140" s="110">
        <v>924.85347304634297</v>
      </c>
      <c r="G140" s="182">
        <v>0</v>
      </c>
      <c r="H140" s="110">
        <v>1248894396.9068699</v>
      </c>
      <c r="I140" s="110">
        <v>20109424.953865599</v>
      </c>
      <c r="J140" s="194"/>
      <c r="K140" s="110">
        <v>4524.91</v>
      </c>
      <c r="L140" s="194">
        <v>10.1717191856663</v>
      </c>
      <c r="M140" s="194">
        <v>103.463871192051</v>
      </c>
      <c r="N140" s="194">
        <v>10.687453352103001</v>
      </c>
      <c r="O140" s="110">
        <v>29409</v>
      </c>
      <c r="P140" s="110"/>
    </row>
    <row r="141" spans="1:16" ht="12.75" x14ac:dyDescent="0.2">
      <c r="A141" s="110" t="s">
        <v>450</v>
      </c>
      <c r="B141" s="110">
        <v>16063</v>
      </c>
      <c r="C141" s="110">
        <v>1546</v>
      </c>
      <c r="D141" s="165">
        <v>1.6718120633200599</v>
      </c>
      <c r="E141" s="110">
        <v>924.85347304634297</v>
      </c>
      <c r="F141" s="110">
        <v>924.85347304634297</v>
      </c>
      <c r="G141" s="182">
        <v>0</v>
      </c>
      <c r="H141" s="110">
        <v>1248894396.9068699</v>
      </c>
      <c r="I141" s="110">
        <v>6035262.3984104004</v>
      </c>
      <c r="J141" s="194"/>
      <c r="K141" s="110">
        <v>4524.91</v>
      </c>
      <c r="L141" s="194">
        <v>9.61340259546804</v>
      </c>
      <c r="M141" s="194">
        <v>92.417509462551607</v>
      </c>
      <c r="N141" s="194">
        <v>9.0262663523714899</v>
      </c>
      <c r="O141" s="110">
        <v>20918</v>
      </c>
      <c r="P141" s="110"/>
    </row>
    <row r="142" spans="1:16" ht="12.75" x14ac:dyDescent="0.2">
      <c r="A142" s="110" t="s">
        <v>451</v>
      </c>
      <c r="B142" s="110">
        <v>42910</v>
      </c>
      <c r="C142" s="110">
        <v>1546</v>
      </c>
      <c r="D142" s="165">
        <v>1.6718120633200599</v>
      </c>
      <c r="E142" s="110">
        <v>924.85347304634297</v>
      </c>
      <c r="F142" s="110">
        <v>924.85347304634297</v>
      </c>
      <c r="G142" s="182">
        <v>0</v>
      </c>
      <c r="H142" s="110">
        <v>1248894396.9068699</v>
      </c>
      <c r="I142" s="110">
        <v>27927240.792534601</v>
      </c>
      <c r="J142" s="194"/>
      <c r="K142" s="110">
        <v>4524.91</v>
      </c>
      <c r="L142" s="194">
        <v>10.5147465736234</v>
      </c>
      <c r="M142" s="194">
        <v>110.559895507525</v>
      </c>
      <c r="N142" s="194">
        <v>10.3095170689393</v>
      </c>
      <c r="O142" s="110">
        <v>25122</v>
      </c>
      <c r="P142" s="110"/>
    </row>
    <row r="143" spans="1:16" ht="12.75" x14ac:dyDescent="0.2">
      <c r="A143" s="110" t="s">
        <v>452</v>
      </c>
      <c r="B143" s="110">
        <v>10451</v>
      </c>
      <c r="C143" s="110">
        <v>1546</v>
      </c>
      <c r="D143" s="165">
        <v>1.6718120633200599</v>
      </c>
      <c r="E143" s="110">
        <v>924.85347304634297</v>
      </c>
      <c r="F143" s="110">
        <v>924.85347304634297</v>
      </c>
      <c r="G143" s="182">
        <v>0</v>
      </c>
      <c r="H143" s="110">
        <v>1248894396.9068699</v>
      </c>
      <c r="I143" s="110">
        <v>5251473.7623091601</v>
      </c>
      <c r="J143" s="194"/>
      <c r="K143" s="110">
        <v>4524.91</v>
      </c>
      <c r="L143" s="194">
        <v>8.95273476710687</v>
      </c>
      <c r="M143" s="194">
        <v>80.151459810164098</v>
      </c>
      <c r="N143" s="194">
        <v>13.7045256316073</v>
      </c>
      <c r="O143" s="110">
        <v>26185</v>
      </c>
      <c r="P143" s="110"/>
    </row>
    <row r="144" spans="1:16" ht="12.75" x14ac:dyDescent="0.2">
      <c r="A144" s="110" t="s">
        <v>453</v>
      </c>
      <c r="B144" s="110">
        <v>15017</v>
      </c>
      <c r="C144" s="110">
        <v>1546</v>
      </c>
      <c r="D144" s="165">
        <v>1.6718120633200599</v>
      </c>
      <c r="E144" s="110">
        <v>924.85347304634297</v>
      </c>
      <c r="F144" s="110">
        <v>924.85347304634297</v>
      </c>
      <c r="G144" s="182">
        <v>0</v>
      </c>
      <c r="H144" s="110">
        <v>1248894396.9068699</v>
      </c>
      <c r="I144" s="110">
        <v>7534715.0499681402</v>
      </c>
      <c r="J144" s="194"/>
      <c r="K144" s="110">
        <v>4524.91</v>
      </c>
      <c r="L144" s="194">
        <v>9.3842936790996205</v>
      </c>
      <c r="M144" s="194">
        <v>88.064967855589103</v>
      </c>
      <c r="N144" s="194">
        <v>13.4976919949079</v>
      </c>
      <c r="O144" s="110">
        <v>24299</v>
      </c>
      <c r="P144" s="110"/>
    </row>
    <row r="145" spans="1:16" ht="12.75" x14ac:dyDescent="0.2">
      <c r="A145" s="18" t="s">
        <v>454</v>
      </c>
      <c r="B145" s="110"/>
      <c r="C145" s="110"/>
      <c r="D145" s="165"/>
      <c r="E145" s="110"/>
      <c r="F145" s="110"/>
      <c r="G145" s="182"/>
      <c r="H145" s="110"/>
      <c r="I145" s="110"/>
      <c r="J145" s="194"/>
      <c r="K145" s="110"/>
      <c r="L145" s="194"/>
      <c r="M145" s="194"/>
      <c r="N145" s="194"/>
      <c r="O145" s="110"/>
      <c r="P145" s="110"/>
    </row>
    <row r="146" spans="1:16" ht="12.75" x14ac:dyDescent="0.2">
      <c r="A146" s="110" t="s">
        <v>455</v>
      </c>
      <c r="B146" s="110">
        <v>46051</v>
      </c>
      <c r="C146" s="110">
        <v>1007</v>
      </c>
      <c r="D146" s="165">
        <v>1.6718120633200599</v>
      </c>
      <c r="E146" s="110">
        <v>602.11862037265803</v>
      </c>
      <c r="F146" s="110">
        <v>602.11862037265803</v>
      </c>
      <c r="G146" s="182">
        <v>0</v>
      </c>
      <c r="H146" s="110">
        <v>267150697.40306801</v>
      </c>
      <c r="I146" s="110">
        <v>30325347.403576098</v>
      </c>
      <c r="J146" s="194"/>
      <c r="K146" s="110">
        <v>4524.91</v>
      </c>
      <c r="L146" s="194">
        <v>10.522692131883201</v>
      </c>
      <c r="M146" s="194">
        <v>110.727049702397</v>
      </c>
      <c r="N146" s="194">
        <v>12.911677933762199</v>
      </c>
      <c r="O146" s="110">
        <v>21955</v>
      </c>
      <c r="P146" s="110"/>
    </row>
    <row r="147" spans="1:16" ht="12.75" x14ac:dyDescent="0.2">
      <c r="A147" s="110" t="s">
        <v>456</v>
      </c>
      <c r="B147" s="110">
        <v>103754</v>
      </c>
      <c r="C147" s="110">
        <v>1007</v>
      </c>
      <c r="D147" s="165">
        <v>1.6718120633200599</v>
      </c>
      <c r="E147" s="110">
        <v>602.11862037265803</v>
      </c>
      <c r="F147" s="110">
        <v>602.11862037265803</v>
      </c>
      <c r="G147" s="182">
        <v>0</v>
      </c>
      <c r="H147" s="110">
        <v>267150697.40306801</v>
      </c>
      <c r="I147" s="110">
        <v>92144350.974812999</v>
      </c>
      <c r="J147" s="194"/>
      <c r="K147" s="110">
        <v>4524.91</v>
      </c>
      <c r="L147" s="194">
        <v>11.471915952869701</v>
      </c>
      <c r="M147" s="194">
        <v>131.60485562970501</v>
      </c>
      <c r="N147" s="194">
        <v>10.306562465307699</v>
      </c>
      <c r="O147" s="110">
        <v>21009</v>
      </c>
      <c r="P147" s="110"/>
    </row>
    <row r="148" spans="1:16" ht="12.75" x14ac:dyDescent="0.2">
      <c r="A148" s="110" t="s">
        <v>457</v>
      </c>
      <c r="B148" s="110">
        <v>10649</v>
      </c>
      <c r="C148" s="110">
        <v>1007</v>
      </c>
      <c r="D148" s="165">
        <v>1.6718120633200599</v>
      </c>
      <c r="E148" s="110">
        <v>602.11862037265803</v>
      </c>
      <c r="F148" s="110">
        <v>602.11862037265803</v>
      </c>
      <c r="G148" s="182">
        <v>0</v>
      </c>
      <c r="H148" s="110">
        <v>267150697.40306801</v>
      </c>
      <c r="I148" s="110">
        <v>5120773.1787277497</v>
      </c>
      <c r="J148" s="194"/>
      <c r="K148" s="110">
        <v>4524.91</v>
      </c>
      <c r="L148" s="194">
        <v>8.8883428691092803</v>
      </c>
      <c r="M148" s="194">
        <v>79.002638958845793</v>
      </c>
      <c r="N148" s="194">
        <v>17.898745136271799</v>
      </c>
      <c r="O148" s="110">
        <v>19396</v>
      </c>
      <c r="P148" s="110"/>
    </row>
    <row r="149" spans="1:16" ht="12.75" x14ac:dyDescent="0.2">
      <c r="A149" s="110" t="s">
        <v>458</v>
      </c>
      <c r="B149" s="110">
        <v>84930</v>
      </c>
      <c r="C149" s="110">
        <v>1007</v>
      </c>
      <c r="D149" s="165">
        <v>1.6718120633200599</v>
      </c>
      <c r="E149" s="110">
        <v>602.11862037265803</v>
      </c>
      <c r="F149" s="110">
        <v>602.11862037265803</v>
      </c>
      <c r="G149" s="182">
        <v>0</v>
      </c>
      <c r="H149" s="110">
        <v>267150697.40306801</v>
      </c>
      <c r="I149" s="110">
        <v>77521643.155063301</v>
      </c>
      <c r="J149" s="194"/>
      <c r="K149" s="110">
        <v>4524.91</v>
      </c>
      <c r="L149" s="194">
        <v>11.2102515746992</v>
      </c>
      <c r="M149" s="194">
        <v>125.66974036804601</v>
      </c>
      <c r="N149" s="194">
        <v>9.5295870759674806</v>
      </c>
      <c r="O149" s="110">
        <v>29368</v>
      </c>
      <c r="P149" s="110"/>
    </row>
    <row r="150" spans="1:16" ht="12.75" x14ac:dyDescent="0.2">
      <c r="A150" s="110" t="s">
        <v>459</v>
      </c>
      <c r="B150" s="110">
        <v>25967</v>
      </c>
      <c r="C150" s="110">
        <v>1007</v>
      </c>
      <c r="D150" s="165">
        <v>1.6718120633200599</v>
      </c>
      <c r="E150" s="110">
        <v>602.11862037265803</v>
      </c>
      <c r="F150" s="110">
        <v>602.11862037265803</v>
      </c>
      <c r="G150" s="182">
        <v>0</v>
      </c>
      <c r="H150" s="110">
        <v>267150697.40306801</v>
      </c>
      <c r="I150" s="110">
        <v>14509487.1720757</v>
      </c>
      <c r="J150" s="194"/>
      <c r="K150" s="110">
        <v>4524.91</v>
      </c>
      <c r="L150" s="194">
        <v>9.8609975009151807</v>
      </c>
      <c r="M150" s="194">
        <v>97.239271713055302</v>
      </c>
      <c r="N150" s="194">
        <v>14.075105156894899</v>
      </c>
      <c r="O150" s="110">
        <v>22935</v>
      </c>
      <c r="P150" s="110"/>
    </row>
    <row r="151" spans="1:16" ht="12.75" x14ac:dyDescent="0.2">
      <c r="A151" s="110" t="s">
        <v>460</v>
      </c>
      <c r="B151" s="110">
        <v>65397</v>
      </c>
      <c r="C151" s="110">
        <v>1007</v>
      </c>
      <c r="D151" s="165">
        <v>1.6718120633200599</v>
      </c>
      <c r="E151" s="110">
        <v>602.11862037265803</v>
      </c>
      <c r="F151" s="110">
        <v>602.11862037265803</v>
      </c>
      <c r="G151" s="182">
        <v>0</v>
      </c>
      <c r="H151" s="110">
        <v>267150697.40306801</v>
      </c>
      <c r="I151" s="110">
        <v>47529095.518812202</v>
      </c>
      <c r="J151" s="194"/>
      <c r="K151" s="110">
        <v>4524.91</v>
      </c>
      <c r="L151" s="194">
        <v>10.8790843903077</v>
      </c>
      <c r="M151" s="194">
        <v>118.354477171436</v>
      </c>
      <c r="N151" s="194">
        <v>11.1284349566339</v>
      </c>
      <c r="O151" s="110">
        <v>22432</v>
      </c>
      <c r="P151" s="110"/>
    </row>
    <row r="152" spans="1:16" ht="12.75" x14ac:dyDescent="0.2">
      <c r="A152" s="18" t="s">
        <v>461</v>
      </c>
      <c r="B152" s="110"/>
      <c r="C152" s="110"/>
      <c r="D152" s="165"/>
      <c r="E152" s="110"/>
      <c r="F152" s="110"/>
      <c r="G152" s="182"/>
      <c r="H152" s="110"/>
      <c r="I152" s="110"/>
      <c r="J152" s="194"/>
      <c r="K152" s="110"/>
      <c r="L152" s="194"/>
      <c r="M152" s="194"/>
      <c r="N152" s="194"/>
      <c r="O152" s="110"/>
      <c r="P152" s="110"/>
    </row>
    <row r="153" spans="1:16" ht="12.75" x14ac:dyDescent="0.2">
      <c r="A153" s="110" t="s">
        <v>462</v>
      </c>
      <c r="B153" s="110">
        <v>31868</v>
      </c>
      <c r="C153" s="110">
        <v>1560</v>
      </c>
      <c r="D153" s="165">
        <v>1.6718120633200599</v>
      </c>
      <c r="E153" s="110">
        <v>932.94156223639504</v>
      </c>
      <c r="F153" s="110">
        <v>932.94156223639504</v>
      </c>
      <c r="G153" s="182">
        <v>0</v>
      </c>
      <c r="H153" s="110">
        <v>1620053364.4839001</v>
      </c>
      <c r="I153" s="110">
        <v>17764580.587387498</v>
      </c>
      <c r="J153" s="194"/>
      <c r="K153" s="110">
        <v>4524.91</v>
      </c>
      <c r="L153" s="194">
        <v>10.1875004016135</v>
      </c>
      <c r="M153" s="194">
        <v>103.785164432876</v>
      </c>
      <c r="N153" s="194">
        <v>10.352457481895801</v>
      </c>
      <c r="O153" s="110">
        <v>24052</v>
      </c>
      <c r="P153" s="110"/>
    </row>
    <row r="154" spans="1:16" ht="12.75" x14ac:dyDescent="0.2">
      <c r="A154" s="110" t="s">
        <v>463</v>
      </c>
      <c r="B154" s="110">
        <v>41602</v>
      </c>
      <c r="C154" s="110">
        <v>1560</v>
      </c>
      <c r="D154" s="165">
        <v>1.6718120633200599</v>
      </c>
      <c r="E154" s="110">
        <v>932.94156223639504</v>
      </c>
      <c r="F154" s="110">
        <v>932.94156223639504</v>
      </c>
      <c r="G154" s="182">
        <v>0</v>
      </c>
      <c r="H154" s="110">
        <v>1620053364.4839001</v>
      </c>
      <c r="I154" s="110">
        <v>25936138.6249764</v>
      </c>
      <c r="J154" s="194"/>
      <c r="K154" s="110">
        <v>4524.91</v>
      </c>
      <c r="L154" s="194">
        <v>10.4534858113766</v>
      </c>
      <c r="M154" s="194">
        <v>109.275365608652</v>
      </c>
      <c r="N154" s="194">
        <v>10.698931085881201</v>
      </c>
      <c r="O154" s="110">
        <v>23867</v>
      </c>
      <c r="P154" s="110"/>
    </row>
    <row r="155" spans="1:16" ht="12.75" x14ac:dyDescent="0.2">
      <c r="A155" s="110" t="s">
        <v>464</v>
      </c>
      <c r="B155" s="110">
        <v>9591</v>
      </c>
      <c r="C155" s="110">
        <v>1560</v>
      </c>
      <c r="D155" s="165">
        <v>1.6718120633200599</v>
      </c>
      <c r="E155" s="110">
        <v>932.94156223639504</v>
      </c>
      <c r="F155" s="110">
        <v>932.94156223639504</v>
      </c>
      <c r="G155" s="182">
        <v>0</v>
      </c>
      <c r="H155" s="110">
        <v>1620053364.4839001</v>
      </c>
      <c r="I155" s="110">
        <v>4504625.0327859102</v>
      </c>
      <c r="J155" s="194"/>
      <c r="K155" s="110">
        <v>4524.91</v>
      </c>
      <c r="L155" s="194">
        <v>8.8107579270261702</v>
      </c>
      <c r="M155" s="194">
        <v>77.629455248654594</v>
      </c>
      <c r="N155" s="194">
        <v>18.056831493454499</v>
      </c>
      <c r="O155" s="110">
        <v>18684</v>
      </c>
      <c r="P155" s="110"/>
    </row>
    <row r="156" spans="1:16" ht="12.75" x14ac:dyDescent="0.2">
      <c r="A156" s="110" t="s">
        <v>465</v>
      </c>
      <c r="B156" s="110">
        <v>9544</v>
      </c>
      <c r="C156" s="110">
        <v>1560</v>
      </c>
      <c r="D156" s="165">
        <v>1.6718120633200599</v>
      </c>
      <c r="E156" s="110">
        <v>932.94156223639504</v>
      </c>
      <c r="F156" s="110">
        <v>932.94156223639504</v>
      </c>
      <c r="G156" s="182">
        <v>0</v>
      </c>
      <c r="H156" s="110">
        <v>1620053364.4839001</v>
      </c>
      <c r="I156" s="110">
        <v>5178630.1824746504</v>
      </c>
      <c r="J156" s="194"/>
      <c r="K156" s="110">
        <v>4524.91</v>
      </c>
      <c r="L156" s="194">
        <v>8.75447630628417</v>
      </c>
      <c r="M156" s="194">
        <v>76.640855397290906</v>
      </c>
      <c r="N156" s="194">
        <v>13.3598497117021</v>
      </c>
      <c r="O156" s="110">
        <v>29575</v>
      </c>
      <c r="P156" s="110"/>
    </row>
    <row r="157" spans="1:16" ht="12.75" x14ac:dyDescent="0.2">
      <c r="A157" s="110" t="s">
        <v>466</v>
      </c>
      <c r="B157" s="110">
        <v>113714</v>
      </c>
      <c r="C157" s="110">
        <v>1560</v>
      </c>
      <c r="D157" s="165">
        <v>1.6718120633200599</v>
      </c>
      <c r="E157" s="110">
        <v>932.94156223639504</v>
      </c>
      <c r="F157" s="110">
        <v>932.94156223639504</v>
      </c>
      <c r="G157" s="182">
        <v>0</v>
      </c>
      <c r="H157" s="110">
        <v>1620053364.4839001</v>
      </c>
      <c r="I157" s="110">
        <v>97731666.846863896</v>
      </c>
      <c r="J157" s="194"/>
      <c r="K157" s="110">
        <v>4524.91</v>
      </c>
      <c r="L157" s="194">
        <v>11.551136052734</v>
      </c>
      <c r="M157" s="194">
        <v>133.42874410877101</v>
      </c>
      <c r="N157" s="194">
        <v>9.8041486567405798</v>
      </c>
      <c r="O157" s="110">
        <v>18074</v>
      </c>
      <c r="P157" s="110"/>
    </row>
    <row r="158" spans="1:16" ht="12.75" x14ac:dyDescent="0.2">
      <c r="A158" s="110" t="s">
        <v>467</v>
      </c>
      <c r="B158" s="110">
        <v>4761</v>
      </c>
      <c r="C158" s="110">
        <v>1560</v>
      </c>
      <c r="D158" s="165">
        <v>1.6718120633200599</v>
      </c>
      <c r="E158" s="110">
        <v>932.94156223639504</v>
      </c>
      <c r="F158" s="110">
        <v>932.94156223639504</v>
      </c>
      <c r="G158" s="182">
        <v>0</v>
      </c>
      <c r="H158" s="110">
        <v>1620053364.4839001</v>
      </c>
      <c r="I158" s="110">
        <v>2311467.8061323701</v>
      </c>
      <c r="J158" s="194"/>
      <c r="K158" s="110">
        <v>4524.91</v>
      </c>
      <c r="L158" s="194">
        <v>8.0093630766300397</v>
      </c>
      <c r="M158" s="194">
        <v>64.149896893284705</v>
      </c>
      <c r="N158" s="194">
        <v>20.472784498030698</v>
      </c>
      <c r="O158" s="110">
        <v>15493</v>
      </c>
      <c r="P158" s="110"/>
    </row>
    <row r="159" spans="1:16" ht="12.75" x14ac:dyDescent="0.2">
      <c r="A159" s="110" t="s">
        <v>468</v>
      </c>
      <c r="B159" s="110">
        <v>5687</v>
      </c>
      <c r="C159" s="110">
        <v>1560</v>
      </c>
      <c r="D159" s="165">
        <v>1.6718120633200599</v>
      </c>
      <c r="E159" s="110">
        <v>932.94156223639504</v>
      </c>
      <c r="F159" s="110">
        <v>932.94156223639504</v>
      </c>
      <c r="G159" s="182">
        <v>0</v>
      </c>
      <c r="H159" s="110">
        <v>1620053364.4839001</v>
      </c>
      <c r="I159" s="110">
        <v>2345333.2738450901</v>
      </c>
      <c r="J159" s="194"/>
      <c r="K159" s="110">
        <v>4524.91</v>
      </c>
      <c r="L159" s="194">
        <v>7.8713112033234101</v>
      </c>
      <c r="M159" s="194">
        <v>61.9575400595646</v>
      </c>
      <c r="N159" s="194">
        <v>14.772390015326399</v>
      </c>
      <c r="O159" s="110">
        <v>18056</v>
      </c>
      <c r="P159" s="110"/>
    </row>
    <row r="160" spans="1:16" ht="12.75" x14ac:dyDescent="0.2">
      <c r="A160" s="110" t="s">
        <v>469</v>
      </c>
      <c r="B160" s="110">
        <v>33238</v>
      </c>
      <c r="C160" s="110">
        <v>1560</v>
      </c>
      <c r="D160" s="165">
        <v>1.6718120633200599</v>
      </c>
      <c r="E160" s="110">
        <v>932.94156223639504</v>
      </c>
      <c r="F160" s="110">
        <v>932.94156223639504</v>
      </c>
      <c r="G160" s="182">
        <v>0</v>
      </c>
      <c r="H160" s="110">
        <v>1620053364.4839001</v>
      </c>
      <c r="I160" s="110">
        <v>17620651.539971799</v>
      </c>
      <c r="J160" s="194"/>
      <c r="K160" s="110">
        <v>4524.91</v>
      </c>
      <c r="L160" s="194">
        <v>10.1205325453885</v>
      </c>
      <c r="M160" s="194">
        <v>102.425179002267</v>
      </c>
      <c r="N160" s="194">
        <v>13.8028570599622</v>
      </c>
      <c r="O160" s="110">
        <v>18584</v>
      </c>
      <c r="P160" s="110"/>
    </row>
    <row r="161" spans="1:16" ht="12.75" x14ac:dyDescent="0.2">
      <c r="A161" s="110" t="s">
        <v>470</v>
      </c>
      <c r="B161" s="110">
        <v>6658</v>
      </c>
      <c r="C161" s="110">
        <v>1560</v>
      </c>
      <c r="D161" s="165">
        <v>1.6718120633200599</v>
      </c>
      <c r="E161" s="110">
        <v>932.94156223639504</v>
      </c>
      <c r="F161" s="110">
        <v>932.94156223639504</v>
      </c>
      <c r="G161" s="182">
        <v>0</v>
      </c>
      <c r="H161" s="110">
        <v>1620053364.4839001</v>
      </c>
      <c r="I161" s="110">
        <v>3448561.05460303</v>
      </c>
      <c r="J161" s="194"/>
      <c r="K161" s="110">
        <v>4524.91</v>
      </c>
      <c r="L161" s="194">
        <v>8.2289776433583093</v>
      </c>
      <c r="M161" s="194">
        <v>67.716073054890899</v>
      </c>
      <c r="N161" s="194">
        <v>17.877261831713799</v>
      </c>
      <c r="O161" s="110">
        <v>21729</v>
      </c>
      <c r="P161" s="110"/>
    </row>
    <row r="162" spans="1:16" ht="12.75" x14ac:dyDescent="0.2">
      <c r="A162" s="110" t="s">
        <v>471</v>
      </c>
      <c r="B162" s="110">
        <v>5685</v>
      </c>
      <c r="C162" s="110">
        <v>1560</v>
      </c>
      <c r="D162" s="165">
        <v>1.6718120633200599</v>
      </c>
      <c r="E162" s="110">
        <v>932.94156223639504</v>
      </c>
      <c r="F162" s="110">
        <v>932.94156223639504</v>
      </c>
      <c r="G162" s="182">
        <v>0</v>
      </c>
      <c r="H162" s="110">
        <v>1620053364.4839001</v>
      </c>
      <c r="I162" s="110">
        <v>2712743.4349897099</v>
      </c>
      <c r="J162" s="194"/>
      <c r="K162" s="110">
        <v>4524.91</v>
      </c>
      <c r="L162" s="194">
        <v>8.0339827346832209</v>
      </c>
      <c r="M162" s="194">
        <v>64.544878581188101</v>
      </c>
      <c r="N162" s="194">
        <v>15.2265915978279</v>
      </c>
      <c r="O162" s="110">
        <v>22168</v>
      </c>
      <c r="P162" s="110"/>
    </row>
    <row r="163" spans="1:16" ht="12.75" x14ac:dyDescent="0.2">
      <c r="A163" s="110" t="s">
        <v>472</v>
      </c>
      <c r="B163" s="110">
        <v>5169</v>
      </c>
      <c r="C163" s="110">
        <v>1560</v>
      </c>
      <c r="D163" s="165">
        <v>1.6718120633200599</v>
      </c>
      <c r="E163" s="110">
        <v>932.94156223639504</v>
      </c>
      <c r="F163" s="110">
        <v>932.94156223639504</v>
      </c>
      <c r="G163" s="182">
        <v>0</v>
      </c>
      <c r="H163" s="110">
        <v>1620053364.4839001</v>
      </c>
      <c r="I163" s="110">
        <v>2609568.6262097699</v>
      </c>
      <c r="J163" s="194"/>
      <c r="K163" s="110">
        <v>4524.91</v>
      </c>
      <c r="L163" s="194">
        <v>8.1472882587066202</v>
      </c>
      <c r="M163" s="194">
        <v>66.378305970458797</v>
      </c>
      <c r="N163" s="194">
        <v>16.292768998181099</v>
      </c>
      <c r="O163" s="110">
        <v>22832</v>
      </c>
      <c r="P163" s="110"/>
    </row>
    <row r="164" spans="1:16" ht="12.75" x14ac:dyDescent="0.2">
      <c r="A164" s="110" t="s">
        <v>473</v>
      </c>
      <c r="B164" s="110">
        <v>583056</v>
      </c>
      <c r="C164" s="110">
        <v>1560</v>
      </c>
      <c r="D164" s="165">
        <v>1.6718120633200599</v>
      </c>
      <c r="E164" s="110">
        <v>932.94156223639504</v>
      </c>
      <c r="F164" s="110">
        <v>932.94156223639504</v>
      </c>
      <c r="G164" s="182">
        <v>0</v>
      </c>
      <c r="H164" s="110">
        <v>1620053364.4839001</v>
      </c>
      <c r="I164" s="110">
        <v>956328805.53963304</v>
      </c>
      <c r="J164" s="194"/>
      <c r="K164" s="110">
        <v>4524.91</v>
      </c>
      <c r="L164" s="194">
        <v>13.2691458355776</v>
      </c>
      <c r="M164" s="194">
        <v>176.07023120582701</v>
      </c>
      <c r="N164" s="194">
        <v>5.4572078495368297</v>
      </c>
      <c r="O164" s="110">
        <v>18843</v>
      </c>
      <c r="P164" s="110"/>
    </row>
    <row r="165" spans="1:16" ht="12.75" x14ac:dyDescent="0.2">
      <c r="A165" s="110" t="s">
        <v>474</v>
      </c>
      <c r="B165" s="110">
        <v>13194</v>
      </c>
      <c r="C165" s="110">
        <v>1560</v>
      </c>
      <c r="D165" s="165">
        <v>1.6718120633200599</v>
      </c>
      <c r="E165" s="110">
        <v>932.94156223639504</v>
      </c>
      <c r="F165" s="110">
        <v>932.94156223639504</v>
      </c>
      <c r="G165" s="182">
        <v>0</v>
      </c>
      <c r="H165" s="110">
        <v>1620053364.4839001</v>
      </c>
      <c r="I165" s="110">
        <v>4784617.0133088203</v>
      </c>
      <c r="J165" s="194"/>
      <c r="K165" s="110">
        <v>4524.91</v>
      </c>
      <c r="L165" s="194">
        <v>9.0370578398328991</v>
      </c>
      <c r="M165" s="194">
        <v>81.668414400485204</v>
      </c>
      <c r="N165" s="194">
        <v>13.717225353904199</v>
      </c>
      <c r="O165" s="110">
        <v>17339</v>
      </c>
      <c r="P165" s="110"/>
    </row>
    <row r="166" spans="1:16" ht="12.75" x14ac:dyDescent="0.2">
      <c r="A166" s="110" t="s">
        <v>475</v>
      </c>
      <c r="B166" s="110">
        <v>9444</v>
      </c>
      <c r="C166" s="110">
        <v>1560</v>
      </c>
      <c r="D166" s="165">
        <v>1.6718120633200599</v>
      </c>
      <c r="E166" s="110">
        <v>932.94156223639504</v>
      </c>
      <c r="F166" s="110">
        <v>932.94156223639504</v>
      </c>
      <c r="G166" s="182">
        <v>0</v>
      </c>
      <c r="H166" s="110">
        <v>1620053364.4839001</v>
      </c>
      <c r="I166" s="110">
        <v>4500663.3565039001</v>
      </c>
      <c r="J166" s="194"/>
      <c r="K166" s="110">
        <v>4524.91</v>
      </c>
      <c r="L166" s="194">
        <v>8.5818567047419592</v>
      </c>
      <c r="M166" s="194">
        <v>73.648264500724494</v>
      </c>
      <c r="N166" s="194">
        <v>15.704195975849601</v>
      </c>
      <c r="O166" s="110">
        <v>22544</v>
      </c>
      <c r="P166" s="110"/>
    </row>
    <row r="167" spans="1:16" ht="12.75" x14ac:dyDescent="0.2">
      <c r="A167" s="110" t="s">
        <v>476</v>
      </c>
      <c r="B167" s="110">
        <v>9229</v>
      </c>
      <c r="C167" s="110">
        <v>1560</v>
      </c>
      <c r="D167" s="165">
        <v>1.6718120633200599</v>
      </c>
      <c r="E167" s="110">
        <v>932.94156223639504</v>
      </c>
      <c r="F167" s="110">
        <v>932.94156223639504</v>
      </c>
      <c r="G167" s="182">
        <v>0</v>
      </c>
      <c r="H167" s="110">
        <v>1620053364.4839001</v>
      </c>
      <c r="I167" s="110">
        <v>3777277.0764746899</v>
      </c>
      <c r="J167" s="194"/>
      <c r="K167" s="110">
        <v>4524.91</v>
      </c>
      <c r="L167" s="194">
        <v>8.7898123861909703</v>
      </c>
      <c r="M167" s="194">
        <v>77.260801784436197</v>
      </c>
      <c r="N167" s="194">
        <v>13.884452510290201</v>
      </c>
      <c r="O167" s="110">
        <v>20672</v>
      </c>
      <c r="P167" s="110"/>
    </row>
    <row r="168" spans="1:16" ht="12.75" x14ac:dyDescent="0.2">
      <c r="A168" s="110" t="s">
        <v>477</v>
      </c>
      <c r="B168" s="110">
        <v>38246</v>
      </c>
      <c r="C168" s="110">
        <v>1560</v>
      </c>
      <c r="D168" s="165">
        <v>1.6718120633200599</v>
      </c>
      <c r="E168" s="110">
        <v>932.94156223639504</v>
      </c>
      <c r="F168" s="110">
        <v>932.94156223639504</v>
      </c>
      <c r="G168" s="182">
        <v>0</v>
      </c>
      <c r="H168" s="110">
        <v>1620053364.4839001</v>
      </c>
      <c r="I168" s="110">
        <v>22317394.820520401</v>
      </c>
      <c r="J168" s="194"/>
      <c r="K168" s="110">
        <v>4524.91</v>
      </c>
      <c r="L168" s="194">
        <v>10.4593821396697</v>
      </c>
      <c r="M168" s="194">
        <v>109.398674743641</v>
      </c>
      <c r="N168" s="194">
        <v>9.47240602997935</v>
      </c>
      <c r="O168" s="110">
        <v>22998</v>
      </c>
      <c r="P168" s="110"/>
    </row>
    <row r="169" spans="1:16" ht="12.75" x14ac:dyDescent="0.2">
      <c r="A169" s="110" t="s">
        <v>478</v>
      </c>
      <c r="B169" s="110">
        <v>6962</v>
      </c>
      <c r="C169" s="110">
        <v>1560</v>
      </c>
      <c r="D169" s="165">
        <v>1.6718120633200599</v>
      </c>
      <c r="E169" s="110">
        <v>932.94156223639504</v>
      </c>
      <c r="F169" s="110">
        <v>932.94156223639504</v>
      </c>
      <c r="G169" s="182">
        <v>0</v>
      </c>
      <c r="H169" s="110">
        <v>1620053364.4839001</v>
      </c>
      <c r="I169" s="110">
        <v>3332585.4531894699</v>
      </c>
      <c r="J169" s="194"/>
      <c r="K169" s="110">
        <v>4524.91</v>
      </c>
      <c r="L169" s="194">
        <v>8.5885831875029108</v>
      </c>
      <c r="M169" s="194">
        <v>73.763761168657695</v>
      </c>
      <c r="N169" s="194">
        <v>16.108383991794099</v>
      </c>
      <c r="O169" s="110">
        <v>22126</v>
      </c>
      <c r="P169" s="110"/>
    </row>
    <row r="170" spans="1:16" ht="12.75" x14ac:dyDescent="0.2">
      <c r="A170" s="110" t="s">
        <v>479</v>
      </c>
      <c r="B170" s="110">
        <v>47050</v>
      </c>
      <c r="C170" s="110">
        <v>1560</v>
      </c>
      <c r="D170" s="165">
        <v>1.6718120633200599</v>
      </c>
      <c r="E170" s="110">
        <v>932.94156223639504</v>
      </c>
      <c r="F170" s="110">
        <v>932.94156223639504</v>
      </c>
      <c r="G170" s="182">
        <v>0</v>
      </c>
      <c r="H170" s="110">
        <v>1620053364.4839001</v>
      </c>
      <c r="I170" s="110">
        <v>27858460.850450099</v>
      </c>
      <c r="J170" s="194"/>
      <c r="K170" s="110">
        <v>4524.91</v>
      </c>
      <c r="L170" s="194">
        <v>10.5276329329978</v>
      </c>
      <c r="M170" s="194">
        <v>110.831055171941</v>
      </c>
      <c r="N170" s="194">
        <v>9.7118382956123792</v>
      </c>
      <c r="O170" s="110">
        <v>22144</v>
      </c>
      <c r="P170" s="110"/>
    </row>
    <row r="171" spans="1:16" ht="12.75" x14ac:dyDescent="0.2">
      <c r="A171" s="110" t="s">
        <v>480</v>
      </c>
      <c r="B171" s="110">
        <v>43020</v>
      </c>
      <c r="C171" s="110">
        <v>1560</v>
      </c>
      <c r="D171" s="165">
        <v>1.6718120633200599</v>
      </c>
      <c r="E171" s="110">
        <v>932.94156223639504</v>
      </c>
      <c r="F171" s="110">
        <v>932.94156223639504</v>
      </c>
      <c r="G171" s="182">
        <v>0</v>
      </c>
      <c r="H171" s="110">
        <v>1620053364.4839001</v>
      </c>
      <c r="I171" s="110">
        <v>28433321.515264999</v>
      </c>
      <c r="J171" s="194"/>
      <c r="K171" s="110">
        <v>4524.91</v>
      </c>
      <c r="L171" s="194">
        <v>10.5932540249366</v>
      </c>
      <c r="M171" s="194">
        <v>112.21703083683499</v>
      </c>
      <c r="N171" s="194">
        <v>9.1271644610583404</v>
      </c>
      <c r="O171" s="110">
        <v>26083</v>
      </c>
      <c r="P171" s="110"/>
    </row>
    <row r="172" spans="1:16" ht="12.75" x14ac:dyDescent="0.2">
      <c r="A172" s="110" t="s">
        <v>481</v>
      </c>
      <c r="B172" s="110">
        <v>40328</v>
      </c>
      <c r="C172" s="110">
        <v>1560</v>
      </c>
      <c r="D172" s="165">
        <v>1.6718120633200599</v>
      </c>
      <c r="E172" s="110">
        <v>932.94156223639504</v>
      </c>
      <c r="F172" s="110">
        <v>932.94156223639504</v>
      </c>
      <c r="G172" s="182">
        <v>0</v>
      </c>
      <c r="H172" s="110">
        <v>1620053364.4839001</v>
      </c>
      <c r="I172" s="110">
        <v>21703346.800101101</v>
      </c>
      <c r="J172" s="194"/>
      <c r="K172" s="110">
        <v>4524.91</v>
      </c>
      <c r="L172" s="194">
        <v>10.351628934924699</v>
      </c>
      <c r="M172" s="194">
        <v>107.15622160637101</v>
      </c>
      <c r="N172" s="194">
        <v>11.892490585613</v>
      </c>
      <c r="O172" s="110">
        <v>18555</v>
      </c>
      <c r="P172" s="110"/>
    </row>
    <row r="173" spans="1:16" ht="12.75" x14ac:dyDescent="0.2">
      <c r="A173" s="110" t="s">
        <v>482</v>
      </c>
      <c r="B173" s="110">
        <v>14282</v>
      </c>
      <c r="C173" s="110">
        <v>1560</v>
      </c>
      <c r="D173" s="165">
        <v>1.6718120633200599</v>
      </c>
      <c r="E173" s="110">
        <v>932.94156223639504</v>
      </c>
      <c r="F173" s="110">
        <v>932.94156223639504</v>
      </c>
      <c r="G173" s="182">
        <v>0</v>
      </c>
      <c r="H173" s="110">
        <v>1620053364.4839001</v>
      </c>
      <c r="I173" s="110">
        <v>7576030.4580159001</v>
      </c>
      <c r="J173" s="194"/>
      <c r="K173" s="110">
        <v>4524.91</v>
      </c>
      <c r="L173" s="194">
        <v>9.1912594841633908</v>
      </c>
      <c r="M173" s="194">
        <v>84.479250905223495</v>
      </c>
      <c r="N173" s="194">
        <v>12.638756115130899</v>
      </c>
      <c r="O173" s="110">
        <v>28341</v>
      </c>
      <c r="P173" s="110"/>
    </row>
    <row r="174" spans="1:16" ht="12.75" x14ac:dyDescent="0.2">
      <c r="A174" s="110" t="s">
        <v>483</v>
      </c>
      <c r="B174" s="110">
        <v>14366</v>
      </c>
      <c r="C174" s="110">
        <v>1560</v>
      </c>
      <c r="D174" s="165">
        <v>1.6718120633200599</v>
      </c>
      <c r="E174" s="110">
        <v>932.94156223639504</v>
      </c>
      <c r="F174" s="110">
        <v>932.94156223639504</v>
      </c>
      <c r="G174" s="182">
        <v>0</v>
      </c>
      <c r="H174" s="110">
        <v>1620053364.4839001</v>
      </c>
      <c r="I174" s="110">
        <v>5191773.6627083598</v>
      </c>
      <c r="J174" s="194"/>
      <c r="K174" s="110">
        <v>4524.91</v>
      </c>
      <c r="L174" s="194">
        <v>9.2892439695716504</v>
      </c>
      <c r="M174" s="194">
        <v>86.290053526223204</v>
      </c>
      <c r="N174" s="194">
        <v>11.3770231731697</v>
      </c>
      <c r="O174" s="110">
        <v>19193</v>
      </c>
      <c r="P174" s="110"/>
    </row>
    <row r="175" spans="1:16" ht="12.75" x14ac:dyDescent="0.2">
      <c r="A175" s="110" t="s">
        <v>484</v>
      </c>
      <c r="B175" s="110">
        <v>24513</v>
      </c>
      <c r="C175" s="110">
        <v>1560</v>
      </c>
      <c r="D175" s="165">
        <v>1.6718120633200599</v>
      </c>
      <c r="E175" s="110">
        <v>932.94156223639504</v>
      </c>
      <c r="F175" s="110">
        <v>932.94156223639504</v>
      </c>
      <c r="G175" s="182">
        <v>0</v>
      </c>
      <c r="H175" s="110">
        <v>1620053364.4839001</v>
      </c>
      <c r="I175" s="110">
        <v>12129731.0218913</v>
      </c>
      <c r="J175" s="194"/>
      <c r="K175" s="110">
        <v>4524.91</v>
      </c>
      <c r="L175" s="194">
        <v>9.8530885949522808</v>
      </c>
      <c r="M175" s="194">
        <v>97.083354859978598</v>
      </c>
      <c r="N175" s="194">
        <v>12.978947226846101</v>
      </c>
      <c r="O175" s="110">
        <v>20596</v>
      </c>
      <c r="P175" s="110"/>
    </row>
    <row r="176" spans="1:16" ht="12.75" x14ac:dyDescent="0.2">
      <c r="A176" s="110" t="s">
        <v>485</v>
      </c>
      <c r="B176" s="110">
        <v>34896</v>
      </c>
      <c r="C176" s="110">
        <v>1560</v>
      </c>
      <c r="D176" s="165">
        <v>1.6718120633200599</v>
      </c>
      <c r="E176" s="110">
        <v>932.94156223639504</v>
      </c>
      <c r="F176" s="110">
        <v>932.94156223639504</v>
      </c>
      <c r="G176" s="182">
        <v>0</v>
      </c>
      <c r="H176" s="110">
        <v>1620053364.4839001</v>
      </c>
      <c r="I176" s="110">
        <v>20390399.591172598</v>
      </c>
      <c r="J176" s="194"/>
      <c r="K176" s="110">
        <v>4524.91</v>
      </c>
      <c r="L176" s="194">
        <v>10.0851422203424</v>
      </c>
      <c r="M176" s="194">
        <v>101.71009360453201</v>
      </c>
      <c r="N176" s="194">
        <v>13.2419130024459</v>
      </c>
      <c r="O176" s="110">
        <v>23083</v>
      </c>
      <c r="P176" s="110"/>
    </row>
    <row r="177" spans="1:16" ht="12.75" x14ac:dyDescent="0.2">
      <c r="A177" s="110" t="s">
        <v>486</v>
      </c>
      <c r="B177" s="110">
        <v>9312</v>
      </c>
      <c r="C177" s="110">
        <v>1560</v>
      </c>
      <c r="D177" s="165">
        <v>1.6718120633200599</v>
      </c>
      <c r="E177" s="110">
        <v>932.94156223639504</v>
      </c>
      <c r="F177" s="110">
        <v>932.94156223639504</v>
      </c>
      <c r="G177" s="182">
        <v>0</v>
      </c>
      <c r="H177" s="110">
        <v>1620053364.4839001</v>
      </c>
      <c r="I177" s="110">
        <v>4333101.6008242499</v>
      </c>
      <c r="J177" s="194"/>
      <c r="K177" s="110">
        <v>4524.91</v>
      </c>
      <c r="L177" s="194">
        <v>8.6095900406822103</v>
      </c>
      <c r="M177" s="194">
        <v>74.125040668614204</v>
      </c>
      <c r="N177" s="194">
        <v>15.886865498098601</v>
      </c>
      <c r="O177" s="110">
        <v>21602</v>
      </c>
      <c r="P177" s="110"/>
    </row>
    <row r="178" spans="1:16" ht="12.75" x14ac:dyDescent="0.2">
      <c r="A178" s="110" t="s">
        <v>487</v>
      </c>
      <c r="B178" s="110">
        <v>10582</v>
      </c>
      <c r="C178" s="110">
        <v>1560</v>
      </c>
      <c r="D178" s="165">
        <v>1.6718120633200599</v>
      </c>
      <c r="E178" s="110">
        <v>932.94156223639504</v>
      </c>
      <c r="F178" s="110">
        <v>932.94156223639504</v>
      </c>
      <c r="G178" s="182">
        <v>0</v>
      </c>
      <c r="H178" s="110">
        <v>1620053364.4839001</v>
      </c>
      <c r="I178" s="110">
        <v>5365955.8522900902</v>
      </c>
      <c r="J178" s="194"/>
      <c r="K178" s="110">
        <v>4524.91</v>
      </c>
      <c r="L178" s="194">
        <v>8.7930050912975304</v>
      </c>
      <c r="M178" s="194">
        <v>77.316938535584299</v>
      </c>
      <c r="N178" s="194">
        <v>16.217951776168199</v>
      </c>
      <c r="O178" s="110">
        <v>23483</v>
      </c>
      <c r="P178" s="110"/>
    </row>
    <row r="179" spans="1:16" ht="12.75" x14ac:dyDescent="0.2">
      <c r="A179" s="110" t="s">
        <v>488</v>
      </c>
      <c r="B179" s="110">
        <v>69901</v>
      </c>
      <c r="C179" s="110">
        <v>1560</v>
      </c>
      <c r="D179" s="165">
        <v>1.6718120633200599</v>
      </c>
      <c r="E179" s="110">
        <v>932.94156223639504</v>
      </c>
      <c r="F179" s="110">
        <v>932.94156223639504</v>
      </c>
      <c r="G179" s="182">
        <v>0</v>
      </c>
      <c r="H179" s="110">
        <v>1620053364.4839001</v>
      </c>
      <c r="I179" s="110">
        <v>45406741.473201796</v>
      </c>
      <c r="J179" s="194"/>
      <c r="K179" s="110">
        <v>4524.91</v>
      </c>
      <c r="L179" s="194">
        <v>11.126615715901799</v>
      </c>
      <c r="M179" s="194">
        <v>123.80157728935301</v>
      </c>
      <c r="N179" s="194">
        <v>7.0064081582559297</v>
      </c>
      <c r="O179" s="110">
        <v>18459</v>
      </c>
      <c r="P179" s="110"/>
    </row>
    <row r="180" spans="1:16" ht="12.75" x14ac:dyDescent="0.2">
      <c r="A180" s="110" t="s">
        <v>489</v>
      </c>
      <c r="B180" s="110">
        <v>15315</v>
      </c>
      <c r="C180" s="110">
        <v>1560</v>
      </c>
      <c r="D180" s="165">
        <v>1.6718120633200599</v>
      </c>
      <c r="E180" s="110">
        <v>932.94156223639504</v>
      </c>
      <c r="F180" s="110">
        <v>932.94156223639504</v>
      </c>
      <c r="G180" s="182">
        <v>0</v>
      </c>
      <c r="H180" s="110">
        <v>1620053364.4839001</v>
      </c>
      <c r="I180" s="110">
        <v>6849132.5871172501</v>
      </c>
      <c r="J180" s="194"/>
      <c r="K180" s="110">
        <v>4524.91</v>
      </c>
      <c r="L180" s="194">
        <v>8.8624835764883301</v>
      </c>
      <c r="M180" s="194">
        <v>78.5436151435254</v>
      </c>
      <c r="N180" s="194">
        <v>13.0654829143859</v>
      </c>
      <c r="O180" s="110">
        <v>23932</v>
      </c>
      <c r="P180" s="110"/>
    </row>
    <row r="181" spans="1:16" ht="12.75" x14ac:dyDescent="0.2">
      <c r="A181" s="110" t="s">
        <v>490</v>
      </c>
      <c r="B181" s="110">
        <v>39512</v>
      </c>
      <c r="C181" s="110">
        <v>1560</v>
      </c>
      <c r="D181" s="165">
        <v>1.6718120633200599</v>
      </c>
      <c r="E181" s="110">
        <v>932.94156223639504</v>
      </c>
      <c r="F181" s="110">
        <v>932.94156223639504</v>
      </c>
      <c r="G181" s="182">
        <v>0</v>
      </c>
      <c r="H181" s="110">
        <v>1620053364.4839001</v>
      </c>
      <c r="I181" s="110">
        <v>18683748.353563599</v>
      </c>
      <c r="J181" s="194"/>
      <c r="K181" s="110">
        <v>4524.91</v>
      </c>
      <c r="L181" s="194">
        <v>10.578343463123799</v>
      </c>
      <c r="M181" s="194">
        <v>111.901350423815</v>
      </c>
      <c r="N181" s="194">
        <v>6.3835225390335202</v>
      </c>
      <c r="O181" s="110">
        <v>18554</v>
      </c>
      <c r="P181" s="110"/>
    </row>
    <row r="182" spans="1:16" ht="12.75" x14ac:dyDescent="0.2">
      <c r="A182" s="110" t="s">
        <v>491</v>
      </c>
      <c r="B182" s="110">
        <v>18695</v>
      </c>
      <c r="C182" s="110">
        <v>1560</v>
      </c>
      <c r="D182" s="165">
        <v>1.6718120633200599</v>
      </c>
      <c r="E182" s="110">
        <v>932.94156223639504</v>
      </c>
      <c r="F182" s="110">
        <v>932.94156223639504</v>
      </c>
      <c r="G182" s="182">
        <v>0</v>
      </c>
      <c r="H182" s="110">
        <v>1620053364.4839001</v>
      </c>
      <c r="I182" s="110">
        <v>7786522.6235620501</v>
      </c>
      <c r="J182" s="194"/>
      <c r="K182" s="110">
        <v>4524.91</v>
      </c>
      <c r="L182" s="194">
        <v>9.5650032931539606</v>
      </c>
      <c r="M182" s="194">
        <v>91.489287998046095</v>
      </c>
      <c r="N182" s="194">
        <v>12.7547264112024</v>
      </c>
      <c r="O182" s="110">
        <v>18774</v>
      </c>
      <c r="P182" s="110"/>
    </row>
    <row r="183" spans="1:16" ht="12.75" x14ac:dyDescent="0.2">
      <c r="A183" s="110" t="s">
        <v>492</v>
      </c>
      <c r="B183" s="110">
        <v>56791</v>
      </c>
      <c r="C183" s="110">
        <v>1560</v>
      </c>
      <c r="D183" s="165">
        <v>1.6718120633200599</v>
      </c>
      <c r="E183" s="110">
        <v>932.94156223639504</v>
      </c>
      <c r="F183" s="110">
        <v>932.94156223639504</v>
      </c>
      <c r="G183" s="182">
        <v>0</v>
      </c>
      <c r="H183" s="110">
        <v>1620053364.4839001</v>
      </c>
      <c r="I183" s="110">
        <v>34794382.706350297</v>
      </c>
      <c r="J183" s="194"/>
      <c r="K183" s="110">
        <v>4524.91</v>
      </c>
      <c r="L183" s="194">
        <v>10.8102934451991</v>
      </c>
      <c r="M183" s="194">
        <v>116.862444371314</v>
      </c>
      <c r="N183" s="194">
        <v>10.8181454968481</v>
      </c>
      <c r="O183" s="110">
        <v>17145</v>
      </c>
      <c r="P183" s="110"/>
    </row>
    <row r="184" spans="1:16" ht="12.75" x14ac:dyDescent="0.2">
      <c r="A184" s="110" t="s">
        <v>493</v>
      </c>
      <c r="B184" s="110">
        <v>9100</v>
      </c>
      <c r="C184" s="110">
        <v>1560</v>
      </c>
      <c r="D184" s="165">
        <v>1.6718120633200599</v>
      </c>
      <c r="E184" s="110">
        <v>932.94156223639504</v>
      </c>
      <c r="F184" s="110">
        <v>932.94156223639504</v>
      </c>
      <c r="G184" s="182">
        <v>0</v>
      </c>
      <c r="H184" s="110">
        <v>1620053364.4839001</v>
      </c>
      <c r="I184" s="110">
        <v>4049974.0503211902</v>
      </c>
      <c r="J184" s="194"/>
      <c r="K184" s="110">
        <v>4524.91</v>
      </c>
      <c r="L184" s="194">
        <v>8.9187841379758002</v>
      </c>
      <c r="M184" s="194">
        <v>79.544710499808801</v>
      </c>
      <c r="N184" s="194">
        <v>11.5075800527251</v>
      </c>
      <c r="O184" s="110">
        <v>25750</v>
      </c>
      <c r="P184" s="110"/>
    </row>
    <row r="185" spans="1:16" ht="12.75" x14ac:dyDescent="0.2">
      <c r="A185" s="110" t="s">
        <v>494</v>
      </c>
      <c r="B185" s="110">
        <v>27044</v>
      </c>
      <c r="C185" s="110">
        <v>1560</v>
      </c>
      <c r="D185" s="165">
        <v>1.6718120633200599</v>
      </c>
      <c r="E185" s="110">
        <v>932.94156223639504</v>
      </c>
      <c r="F185" s="110">
        <v>932.94156223639504</v>
      </c>
      <c r="G185" s="182">
        <v>0</v>
      </c>
      <c r="H185" s="110">
        <v>1620053364.4839001</v>
      </c>
      <c r="I185" s="110">
        <v>14860861.812096599</v>
      </c>
      <c r="J185" s="194"/>
      <c r="K185" s="110">
        <v>4524.91</v>
      </c>
      <c r="L185" s="194">
        <v>10.0118485622062</v>
      </c>
      <c r="M185" s="194">
        <v>100.23711163255</v>
      </c>
      <c r="N185" s="194">
        <v>10.183017183600899</v>
      </c>
      <c r="O185" s="110">
        <v>25960</v>
      </c>
      <c r="P185" s="110"/>
    </row>
    <row r="186" spans="1:16" ht="12.75" x14ac:dyDescent="0.2">
      <c r="A186" s="110" t="s">
        <v>495</v>
      </c>
      <c r="B186" s="110">
        <v>13244</v>
      </c>
      <c r="C186" s="110">
        <v>1560</v>
      </c>
      <c r="D186" s="165">
        <v>1.6718120633200599</v>
      </c>
      <c r="E186" s="110">
        <v>932.94156223639504</v>
      </c>
      <c r="F186" s="110">
        <v>932.94156223639504</v>
      </c>
      <c r="G186" s="182">
        <v>0</v>
      </c>
      <c r="H186" s="110">
        <v>1620053364.4839001</v>
      </c>
      <c r="I186" s="110">
        <v>5314721.8334720898</v>
      </c>
      <c r="J186" s="194"/>
      <c r="K186" s="110">
        <v>4524.91</v>
      </c>
      <c r="L186" s="194">
        <v>9.0867027315180007</v>
      </c>
      <c r="M186" s="194">
        <v>82.568166530976796</v>
      </c>
      <c r="N186" s="194">
        <v>14.2088180464941</v>
      </c>
      <c r="O186" s="110">
        <v>18832</v>
      </c>
      <c r="P186" s="110"/>
    </row>
    <row r="187" spans="1:16" ht="12.75" x14ac:dyDescent="0.2">
      <c r="A187" s="110" t="s">
        <v>496</v>
      </c>
      <c r="B187" s="110">
        <v>10751</v>
      </c>
      <c r="C187" s="110">
        <v>1560</v>
      </c>
      <c r="D187" s="165">
        <v>1.6718120633200599</v>
      </c>
      <c r="E187" s="110">
        <v>932.94156223639504</v>
      </c>
      <c r="F187" s="110">
        <v>932.94156223639504</v>
      </c>
      <c r="G187" s="182">
        <v>0</v>
      </c>
      <c r="H187" s="110">
        <v>1620053364.4839001</v>
      </c>
      <c r="I187" s="110">
        <v>5243702.6088159503</v>
      </c>
      <c r="J187" s="194"/>
      <c r="K187" s="110">
        <v>4524.91</v>
      </c>
      <c r="L187" s="194">
        <v>8.8211422363318892</v>
      </c>
      <c r="M187" s="194">
        <v>77.812550353598397</v>
      </c>
      <c r="N187" s="194">
        <v>17.7280419370618</v>
      </c>
      <c r="O187" s="110">
        <v>20208</v>
      </c>
      <c r="P187" s="110"/>
    </row>
    <row r="188" spans="1:16" ht="12.75" x14ac:dyDescent="0.2">
      <c r="A188" s="110" t="s">
        <v>497</v>
      </c>
      <c r="B188" s="110">
        <v>12912</v>
      </c>
      <c r="C188" s="110">
        <v>1560</v>
      </c>
      <c r="D188" s="165">
        <v>1.6718120633200599</v>
      </c>
      <c r="E188" s="110">
        <v>932.94156223639504</v>
      </c>
      <c r="F188" s="110">
        <v>932.94156223639504</v>
      </c>
      <c r="G188" s="182">
        <v>0</v>
      </c>
      <c r="H188" s="110">
        <v>1620053364.4839001</v>
      </c>
      <c r="I188" s="110">
        <v>7052401.5401249398</v>
      </c>
      <c r="J188" s="194"/>
      <c r="K188" s="110">
        <v>4524.91</v>
      </c>
      <c r="L188" s="194">
        <v>8.6980136220839306</v>
      </c>
      <c r="M188" s="194">
        <v>75.655440969957496</v>
      </c>
      <c r="N188" s="194">
        <v>16.923204664732001</v>
      </c>
      <c r="O188" s="110">
        <v>25064</v>
      </c>
      <c r="P188" s="110"/>
    </row>
    <row r="189" spans="1:16" ht="12.75" x14ac:dyDescent="0.2">
      <c r="A189" s="110" t="s">
        <v>498</v>
      </c>
      <c r="B189" s="110">
        <v>11297</v>
      </c>
      <c r="C189" s="110">
        <v>1560</v>
      </c>
      <c r="D189" s="165">
        <v>1.6718120633200599</v>
      </c>
      <c r="E189" s="110">
        <v>932.94156223639504</v>
      </c>
      <c r="F189" s="110">
        <v>932.94156223639504</v>
      </c>
      <c r="G189" s="182">
        <v>0</v>
      </c>
      <c r="H189" s="110">
        <v>1620053364.4839001</v>
      </c>
      <c r="I189" s="110">
        <v>3955699.5285589099</v>
      </c>
      <c r="J189" s="194"/>
      <c r="K189" s="110">
        <v>4524.91</v>
      </c>
      <c r="L189" s="194">
        <v>9.1615702076067507</v>
      </c>
      <c r="M189" s="194">
        <v>83.934368668907695</v>
      </c>
      <c r="N189" s="194">
        <v>12.242876876029801</v>
      </c>
      <c r="O189" s="110">
        <v>18024</v>
      </c>
      <c r="P189" s="110"/>
    </row>
    <row r="190" spans="1:16" ht="12.75" x14ac:dyDescent="0.2">
      <c r="A190" s="110" t="s">
        <v>499</v>
      </c>
      <c r="B190" s="110">
        <v>12790</v>
      </c>
      <c r="C190" s="110">
        <v>1560</v>
      </c>
      <c r="D190" s="165">
        <v>1.6718120633200599</v>
      </c>
      <c r="E190" s="110">
        <v>932.94156223639504</v>
      </c>
      <c r="F190" s="110">
        <v>932.94156223639504</v>
      </c>
      <c r="G190" s="182">
        <v>0</v>
      </c>
      <c r="H190" s="110">
        <v>1620053364.4839001</v>
      </c>
      <c r="I190" s="110">
        <v>4796213.1432201499</v>
      </c>
      <c r="J190" s="194"/>
      <c r="K190" s="110">
        <v>4524.91</v>
      </c>
      <c r="L190" s="194">
        <v>9.1078645803869502</v>
      </c>
      <c r="M190" s="194">
        <v>82.9531972146671</v>
      </c>
      <c r="N190" s="194">
        <v>14.7052956866795</v>
      </c>
      <c r="O190" s="110">
        <v>16466</v>
      </c>
      <c r="P190" s="110"/>
    </row>
    <row r="191" spans="1:16" ht="12.75" x14ac:dyDescent="0.2">
      <c r="A191" s="110" t="s">
        <v>500</v>
      </c>
      <c r="B191" s="110">
        <v>16147</v>
      </c>
      <c r="C191" s="110">
        <v>1560</v>
      </c>
      <c r="D191" s="165">
        <v>1.6718120633200599</v>
      </c>
      <c r="E191" s="110">
        <v>932.94156223639504</v>
      </c>
      <c r="F191" s="110">
        <v>932.94156223639504</v>
      </c>
      <c r="G191" s="182">
        <v>0</v>
      </c>
      <c r="H191" s="110">
        <v>1620053364.4839001</v>
      </c>
      <c r="I191" s="110">
        <v>6711447.9200695502</v>
      </c>
      <c r="J191" s="194"/>
      <c r="K191" s="110">
        <v>4524.91</v>
      </c>
      <c r="L191" s="194">
        <v>9.3667456511403202</v>
      </c>
      <c r="M191" s="194">
        <v>87.7359240931561</v>
      </c>
      <c r="N191" s="194">
        <v>10.459256410436801</v>
      </c>
      <c r="O191" s="110">
        <v>23262</v>
      </c>
      <c r="P191" s="110"/>
    </row>
    <row r="192" spans="1:16" ht="12.75" x14ac:dyDescent="0.2">
      <c r="A192" s="110" t="s">
        <v>501</v>
      </c>
      <c r="B192" s="110">
        <v>11885</v>
      </c>
      <c r="C192" s="110">
        <v>1560</v>
      </c>
      <c r="D192" s="165">
        <v>1.6718120633200599</v>
      </c>
      <c r="E192" s="110">
        <v>932.94156223639504</v>
      </c>
      <c r="F192" s="110">
        <v>932.94156223639504</v>
      </c>
      <c r="G192" s="182">
        <v>0</v>
      </c>
      <c r="H192" s="110">
        <v>1620053364.4839001</v>
      </c>
      <c r="I192" s="110">
        <v>4783130.7869479796</v>
      </c>
      <c r="J192" s="194"/>
      <c r="K192" s="110">
        <v>4524.91</v>
      </c>
      <c r="L192" s="194">
        <v>9.0678547236794298</v>
      </c>
      <c r="M192" s="194">
        <v>82.225989289755304</v>
      </c>
      <c r="N192" s="194">
        <v>16.381303946879999</v>
      </c>
      <c r="O192" s="110">
        <v>16050</v>
      </c>
      <c r="P192" s="110"/>
    </row>
    <row r="193" spans="1:16" ht="12.75" x14ac:dyDescent="0.2">
      <c r="A193" s="110" t="s">
        <v>502</v>
      </c>
      <c r="B193" s="110">
        <v>59249</v>
      </c>
      <c r="C193" s="110">
        <v>1560</v>
      </c>
      <c r="D193" s="165">
        <v>1.6718120633200599</v>
      </c>
      <c r="E193" s="110">
        <v>932.94156223639504</v>
      </c>
      <c r="F193" s="110">
        <v>932.94156223639504</v>
      </c>
      <c r="G193" s="182">
        <v>0</v>
      </c>
      <c r="H193" s="110">
        <v>1620053364.4839001</v>
      </c>
      <c r="I193" s="110">
        <v>39877828.507987797</v>
      </c>
      <c r="J193" s="194"/>
      <c r="K193" s="110">
        <v>4524.91</v>
      </c>
      <c r="L193" s="194">
        <v>10.904192959552599</v>
      </c>
      <c r="M193" s="194">
        <v>118.901424099157</v>
      </c>
      <c r="N193" s="194">
        <v>9.4524638420619294</v>
      </c>
      <c r="O193" s="110">
        <v>20949</v>
      </c>
      <c r="P193" s="110"/>
    </row>
    <row r="194" spans="1:16" ht="12.75" x14ac:dyDescent="0.2">
      <c r="A194" s="110" t="s">
        <v>503</v>
      </c>
      <c r="B194" s="110">
        <v>9281</v>
      </c>
      <c r="C194" s="110">
        <v>1560</v>
      </c>
      <c r="D194" s="165">
        <v>1.6718120633200599</v>
      </c>
      <c r="E194" s="110">
        <v>932.94156223639504</v>
      </c>
      <c r="F194" s="110">
        <v>932.94156223639504</v>
      </c>
      <c r="G194" s="182">
        <v>0</v>
      </c>
      <c r="H194" s="110">
        <v>1620053364.4839001</v>
      </c>
      <c r="I194" s="110">
        <v>4153170.12344258</v>
      </c>
      <c r="J194" s="194"/>
      <c r="K194" s="110">
        <v>4524.91</v>
      </c>
      <c r="L194" s="194">
        <v>8.6469926289510806</v>
      </c>
      <c r="M194" s="194">
        <v>74.770481525134301</v>
      </c>
      <c r="N194" s="194">
        <v>16.1048147377414</v>
      </c>
      <c r="O194" s="110">
        <v>20197</v>
      </c>
      <c r="P194" s="110"/>
    </row>
    <row r="195" spans="1:16" ht="12.75" x14ac:dyDescent="0.2">
      <c r="A195" s="110" t="s">
        <v>504</v>
      </c>
      <c r="B195" s="110">
        <v>56787</v>
      </c>
      <c r="C195" s="110">
        <v>1560</v>
      </c>
      <c r="D195" s="165">
        <v>1.6718120633200599</v>
      </c>
      <c r="E195" s="110">
        <v>932.94156223639504</v>
      </c>
      <c r="F195" s="110">
        <v>932.94156223639504</v>
      </c>
      <c r="G195" s="182">
        <v>0</v>
      </c>
      <c r="H195" s="110">
        <v>1620053364.4839001</v>
      </c>
      <c r="I195" s="110">
        <v>38961957.499300502</v>
      </c>
      <c r="J195" s="194"/>
      <c r="K195" s="110">
        <v>4524.91</v>
      </c>
      <c r="L195" s="194">
        <v>10.743307523067401</v>
      </c>
      <c r="M195" s="194">
        <v>115.41865653519601</v>
      </c>
      <c r="N195" s="194">
        <v>10.6708496017011</v>
      </c>
      <c r="O195" s="110">
        <v>23009</v>
      </c>
      <c r="P195" s="110"/>
    </row>
    <row r="196" spans="1:16" ht="12.75" x14ac:dyDescent="0.2">
      <c r="A196" s="110" t="s">
        <v>505</v>
      </c>
      <c r="B196" s="110">
        <v>24704</v>
      </c>
      <c r="C196" s="110">
        <v>1560</v>
      </c>
      <c r="D196" s="165">
        <v>1.6718120633200599</v>
      </c>
      <c r="E196" s="110">
        <v>932.94156223639504</v>
      </c>
      <c r="F196" s="110">
        <v>932.94156223639504</v>
      </c>
      <c r="G196" s="182">
        <v>0</v>
      </c>
      <c r="H196" s="110">
        <v>1620053364.4839001</v>
      </c>
      <c r="I196" s="110">
        <v>12767587.5718491</v>
      </c>
      <c r="J196" s="194"/>
      <c r="K196" s="110">
        <v>4524.91</v>
      </c>
      <c r="L196" s="194">
        <v>9.7417918135358299</v>
      </c>
      <c r="M196" s="194">
        <v>94.902507738273698</v>
      </c>
      <c r="N196" s="194">
        <v>14.8694159622278</v>
      </c>
      <c r="O196" s="110">
        <v>20490</v>
      </c>
      <c r="P196" s="110"/>
    </row>
    <row r="197" spans="1:16" ht="12.75" x14ac:dyDescent="0.2">
      <c r="A197" s="110" t="s">
        <v>506</v>
      </c>
      <c r="B197" s="110">
        <v>16096</v>
      </c>
      <c r="C197" s="110">
        <v>1560</v>
      </c>
      <c r="D197" s="165">
        <v>1.6718120633200599</v>
      </c>
      <c r="E197" s="110">
        <v>932.94156223639504</v>
      </c>
      <c r="F197" s="110">
        <v>932.94156223639504</v>
      </c>
      <c r="G197" s="182">
        <v>0</v>
      </c>
      <c r="H197" s="110">
        <v>1620053364.4839001</v>
      </c>
      <c r="I197" s="110">
        <v>6825484.7570901196</v>
      </c>
      <c r="J197" s="194"/>
      <c r="K197" s="110">
        <v>4524.91</v>
      </c>
      <c r="L197" s="194">
        <v>9.1523934120213308</v>
      </c>
      <c r="M197" s="194">
        <v>83.766305168411506</v>
      </c>
      <c r="N197" s="194">
        <v>14.952858906538999</v>
      </c>
      <c r="O197" s="110">
        <v>18919</v>
      </c>
      <c r="P197" s="110"/>
    </row>
    <row r="198" spans="1:16" ht="12.75" x14ac:dyDescent="0.2">
      <c r="A198" s="110" t="s">
        <v>507</v>
      </c>
      <c r="B198" s="110">
        <v>11946</v>
      </c>
      <c r="C198" s="110">
        <v>1560</v>
      </c>
      <c r="D198" s="165">
        <v>1.6718120633200599</v>
      </c>
      <c r="E198" s="110">
        <v>932.94156223639504</v>
      </c>
      <c r="F198" s="110">
        <v>932.94156223639504</v>
      </c>
      <c r="G198" s="182">
        <v>0</v>
      </c>
      <c r="H198" s="110">
        <v>1620053364.4839001</v>
      </c>
      <c r="I198" s="110">
        <v>5061611.82874439</v>
      </c>
      <c r="J198" s="194"/>
      <c r="K198" s="110">
        <v>4524.91</v>
      </c>
      <c r="L198" s="194">
        <v>8.7879833961978004</v>
      </c>
      <c r="M198" s="194">
        <v>77.228652171848196</v>
      </c>
      <c r="N198" s="194">
        <v>14.250067687933401</v>
      </c>
      <c r="O198" s="110">
        <v>21062</v>
      </c>
      <c r="P198" s="110"/>
    </row>
    <row r="199" spans="1:16" ht="12.75" x14ac:dyDescent="0.2">
      <c r="A199" s="110" t="s">
        <v>508</v>
      </c>
      <c r="B199" s="110">
        <v>39624</v>
      </c>
      <c r="C199" s="110">
        <v>1560</v>
      </c>
      <c r="D199" s="165">
        <v>1.6718120633200599</v>
      </c>
      <c r="E199" s="110">
        <v>932.94156223639504</v>
      </c>
      <c r="F199" s="110">
        <v>932.94156223639504</v>
      </c>
      <c r="G199" s="182">
        <v>0</v>
      </c>
      <c r="H199" s="110">
        <v>1620053364.4839001</v>
      </c>
      <c r="I199" s="110">
        <v>22567324.684461001</v>
      </c>
      <c r="J199" s="194"/>
      <c r="K199" s="110">
        <v>4524.91</v>
      </c>
      <c r="L199" s="194">
        <v>10.3793179233049</v>
      </c>
      <c r="M199" s="194">
        <v>107.73024055303701</v>
      </c>
      <c r="N199" s="194">
        <v>11.704129385839501</v>
      </c>
      <c r="O199" s="110">
        <v>20323</v>
      </c>
      <c r="P199" s="110"/>
    </row>
    <row r="200" spans="1:16" ht="12.75" x14ac:dyDescent="0.2">
      <c r="A200" s="110" t="s">
        <v>509</v>
      </c>
      <c r="B200" s="110">
        <v>12441</v>
      </c>
      <c r="C200" s="110">
        <v>1560</v>
      </c>
      <c r="D200" s="165">
        <v>1.6718120633200599</v>
      </c>
      <c r="E200" s="110">
        <v>932.94156223639504</v>
      </c>
      <c r="F200" s="110">
        <v>932.94156223639504</v>
      </c>
      <c r="G200" s="182">
        <v>0</v>
      </c>
      <c r="H200" s="110">
        <v>1620053364.4839001</v>
      </c>
      <c r="I200" s="110">
        <v>5653796.2535460498</v>
      </c>
      <c r="J200" s="194"/>
      <c r="K200" s="110">
        <v>4524.91</v>
      </c>
      <c r="L200" s="194">
        <v>9.2032150470335896</v>
      </c>
      <c r="M200" s="194">
        <v>84.699167201945599</v>
      </c>
      <c r="N200" s="194">
        <v>14.535677341084201</v>
      </c>
      <c r="O200" s="110">
        <v>21083</v>
      </c>
      <c r="P200" s="110"/>
    </row>
    <row r="201" spans="1:16" ht="12.75" x14ac:dyDescent="0.2">
      <c r="A201" s="110" t="s">
        <v>510</v>
      </c>
      <c r="B201" s="110">
        <v>12934</v>
      </c>
      <c r="C201" s="110">
        <v>1560</v>
      </c>
      <c r="D201" s="165">
        <v>1.6718120633200599</v>
      </c>
      <c r="E201" s="110">
        <v>932.94156223639504</v>
      </c>
      <c r="F201" s="110">
        <v>932.94156223639504</v>
      </c>
      <c r="G201" s="182">
        <v>0</v>
      </c>
      <c r="H201" s="110">
        <v>1620053364.4839001</v>
      </c>
      <c r="I201" s="110">
        <v>3708490.6674652402</v>
      </c>
      <c r="J201" s="194"/>
      <c r="K201" s="110">
        <v>4524.91</v>
      </c>
      <c r="L201" s="194">
        <v>9.4422454289589695</v>
      </c>
      <c r="M201" s="194">
        <v>89.155998740696504</v>
      </c>
      <c r="N201" s="194">
        <v>6.9243408250430099</v>
      </c>
      <c r="O201" s="110">
        <v>19655</v>
      </c>
      <c r="P201" s="110"/>
    </row>
    <row r="202" spans="1:16" ht="12.75" x14ac:dyDescent="0.2">
      <c r="A202" s="18" t="s">
        <v>511</v>
      </c>
      <c r="B202" s="110"/>
      <c r="C202" s="110"/>
      <c r="D202" s="165"/>
      <c r="E202" s="110"/>
      <c r="F202" s="110"/>
      <c r="G202" s="182"/>
      <c r="H202" s="110"/>
      <c r="I202" s="110"/>
      <c r="J202" s="194"/>
      <c r="K202" s="110"/>
      <c r="L202" s="194"/>
      <c r="M202" s="194"/>
      <c r="N202" s="194"/>
      <c r="O202" s="110"/>
      <c r="P202" s="110"/>
    </row>
    <row r="203" spans="1:16" ht="12.75" x14ac:dyDescent="0.2">
      <c r="A203" s="110" t="s">
        <v>512</v>
      </c>
      <c r="B203" s="110">
        <v>25932</v>
      </c>
      <c r="C203" s="110">
        <v>973</v>
      </c>
      <c r="D203" s="165">
        <v>1.6718120633200599</v>
      </c>
      <c r="E203" s="110">
        <v>582.00954719904405</v>
      </c>
      <c r="F203" s="110">
        <v>582.00954719904405</v>
      </c>
      <c r="G203" s="182">
        <v>0</v>
      </c>
      <c r="H203" s="110">
        <v>172585631.48196799</v>
      </c>
      <c r="I203" s="110">
        <v>13069738.760760801</v>
      </c>
      <c r="J203" s="194"/>
      <c r="K203" s="110">
        <v>4524.91</v>
      </c>
      <c r="L203" s="194">
        <v>9.7250783325620898</v>
      </c>
      <c r="M203" s="194">
        <v>94.577148574468595</v>
      </c>
      <c r="N203" s="194">
        <v>16.461226319066</v>
      </c>
      <c r="O203" s="110">
        <v>17717</v>
      </c>
      <c r="P203" s="110"/>
    </row>
    <row r="204" spans="1:16" ht="12.75" x14ac:dyDescent="0.2">
      <c r="A204" s="110" t="s">
        <v>513</v>
      </c>
      <c r="B204" s="110">
        <v>8550</v>
      </c>
      <c r="C204" s="110">
        <v>973</v>
      </c>
      <c r="D204" s="165">
        <v>1.6718120633200599</v>
      </c>
      <c r="E204" s="110">
        <v>582.00954719904405</v>
      </c>
      <c r="F204" s="110">
        <v>582.00954719904405</v>
      </c>
      <c r="G204" s="182">
        <v>0</v>
      </c>
      <c r="H204" s="110">
        <v>172585631.48196799</v>
      </c>
      <c r="I204" s="110">
        <v>3948790.7727148798</v>
      </c>
      <c r="J204" s="194"/>
      <c r="K204" s="110">
        <v>4524.91</v>
      </c>
      <c r="L204" s="194">
        <v>8.4730322956304693</v>
      </c>
      <c r="M204" s="194">
        <v>71.792276282796905</v>
      </c>
      <c r="N204" s="194">
        <v>18.243176484596798</v>
      </c>
      <c r="O204" s="110">
        <v>18200</v>
      </c>
      <c r="P204" s="110"/>
    </row>
    <row r="205" spans="1:16" ht="12.75" x14ac:dyDescent="0.2">
      <c r="A205" s="110" t="s">
        <v>514</v>
      </c>
      <c r="B205" s="110">
        <v>10503</v>
      </c>
      <c r="C205" s="110">
        <v>973</v>
      </c>
      <c r="D205" s="165">
        <v>1.6718120633200599</v>
      </c>
      <c r="E205" s="110">
        <v>582.00954719904405</v>
      </c>
      <c r="F205" s="110">
        <v>582.00954719904405</v>
      </c>
      <c r="G205" s="182">
        <v>0</v>
      </c>
      <c r="H205" s="110">
        <v>172585631.48196799</v>
      </c>
      <c r="I205" s="110">
        <v>6112742.9713111604</v>
      </c>
      <c r="J205" s="194"/>
      <c r="K205" s="110">
        <v>4524.91</v>
      </c>
      <c r="L205" s="194">
        <v>8.9757566305194203</v>
      </c>
      <c r="M205" s="194">
        <v>80.564207090313303</v>
      </c>
      <c r="N205" s="194">
        <v>20.265039935751702</v>
      </c>
      <c r="O205" s="110">
        <v>22107</v>
      </c>
      <c r="P205" s="110"/>
    </row>
    <row r="206" spans="1:16" ht="12.75" x14ac:dyDescent="0.2">
      <c r="A206" s="110" t="s">
        <v>515</v>
      </c>
      <c r="B206" s="110">
        <v>11524</v>
      </c>
      <c r="C206" s="110">
        <v>973</v>
      </c>
      <c r="D206" s="165">
        <v>1.6718120633200599</v>
      </c>
      <c r="E206" s="110">
        <v>582.00954719904405</v>
      </c>
      <c r="F206" s="110">
        <v>582.00954719904405</v>
      </c>
      <c r="G206" s="182">
        <v>0</v>
      </c>
      <c r="H206" s="110">
        <v>172585631.48196799</v>
      </c>
      <c r="I206" s="110">
        <v>5311744.9114840897</v>
      </c>
      <c r="J206" s="194"/>
      <c r="K206" s="110">
        <v>4524.91</v>
      </c>
      <c r="L206" s="194">
        <v>9.1488904096599608</v>
      </c>
      <c r="M206" s="194">
        <v>83.702195727968004</v>
      </c>
      <c r="N206" s="194">
        <v>13.6667221947279</v>
      </c>
      <c r="O206" s="110">
        <v>22921</v>
      </c>
      <c r="P206" s="110"/>
    </row>
    <row r="207" spans="1:16" ht="12.75" x14ac:dyDescent="0.2">
      <c r="A207" s="110" t="s">
        <v>516</v>
      </c>
      <c r="B207" s="110">
        <v>9043</v>
      </c>
      <c r="C207" s="110">
        <v>973</v>
      </c>
      <c r="D207" s="165">
        <v>1.6718120633200599</v>
      </c>
      <c r="E207" s="110">
        <v>582.00954719904405</v>
      </c>
      <c r="F207" s="110">
        <v>582.00954719904405</v>
      </c>
      <c r="G207" s="182">
        <v>0</v>
      </c>
      <c r="H207" s="110">
        <v>172585631.48196799</v>
      </c>
      <c r="I207" s="110">
        <v>3859767.42770404</v>
      </c>
      <c r="J207" s="194"/>
      <c r="K207" s="110">
        <v>4524.91</v>
      </c>
      <c r="L207" s="194">
        <v>8.7853865872841599</v>
      </c>
      <c r="M207" s="194">
        <v>77.183017488032306</v>
      </c>
      <c r="N207" s="194">
        <v>14.903657753753199</v>
      </c>
      <c r="O207" s="110">
        <v>20375</v>
      </c>
      <c r="P207" s="110"/>
    </row>
    <row r="208" spans="1:16" ht="12.75" x14ac:dyDescent="0.2">
      <c r="A208" s="110" t="s">
        <v>517</v>
      </c>
      <c r="B208" s="110">
        <v>11517</v>
      </c>
      <c r="C208" s="110">
        <v>973</v>
      </c>
      <c r="D208" s="165">
        <v>1.6718120633200599</v>
      </c>
      <c r="E208" s="110">
        <v>582.00954719904405</v>
      </c>
      <c r="F208" s="110">
        <v>582.00954719904405</v>
      </c>
      <c r="G208" s="182">
        <v>0</v>
      </c>
      <c r="H208" s="110">
        <v>172585631.48196799</v>
      </c>
      <c r="I208" s="110">
        <v>6036793.0469890703</v>
      </c>
      <c r="J208" s="194"/>
      <c r="K208" s="110">
        <v>4524.91</v>
      </c>
      <c r="L208" s="194">
        <v>8.9113951072456903</v>
      </c>
      <c r="M208" s="194">
        <v>79.412962757442401</v>
      </c>
      <c r="N208" s="194">
        <v>20.680003751902401</v>
      </c>
      <c r="O208" s="110">
        <v>18220</v>
      </c>
      <c r="P208" s="110"/>
    </row>
    <row r="209" spans="1:16" ht="12.75" x14ac:dyDescent="0.2">
      <c r="A209" s="110" t="s">
        <v>518</v>
      </c>
      <c r="B209" s="110">
        <v>16668</v>
      </c>
      <c r="C209" s="110">
        <v>973</v>
      </c>
      <c r="D209" s="165">
        <v>1.6718120633200599</v>
      </c>
      <c r="E209" s="110">
        <v>582.00954719904405</v>
      </c>
      <c r="F209" s="110">
        <v>582.00954719904405</v>
      </c>
      <c r="G209" s="182">
        <v>0</v>
      </c>
      <c r="H209" s="110">
        <v>172585631.48196799</v>
      </c>
      <c r="I209" s="110">
        <v>5064113.1846670201</v>
      </c>
      <c r="J209" s="194"/>
      <c r="K209" s="110">
        <v>4524.91</v>
      </c>
      <c r="L209" s="194">
        <v>9.6680816246497194</v>
      </c>
      <c r="M209" s="194">
        <v>93.471802300889493</v>
      </c>
      <c r="N209" s="194">
        <v>8.0109576136161103</v>
      </c>
      <c r="O209" s="110">
        <v>17428</v>
      </c>
      <c r="P209" s="110"/>
    </row>
    <row r="210" spans="1:16" ht="12.75" x14ac:dyDescent="0.2">
      <c r="A210" s="110" t="s">
        <v>519</v>
      </c>
      <c r="B210" s="110">
        <v>94828</v>
      </c>
      <c r="C210" s="110">
        <v>973</v>
      </c>
      <c r="D210" s="165">
        <v>1.6718120633200599</v>
      </c>
      <c r="E210" s="110">
        <v>582.00954719904405</v>
      </c>
      <c r="F210" s="110">
        <v>582.00954719904405</v>
      </c>
      <c r="G210" s="182">
        <v>0</v>
      </c>
      <c r="H210" s="110">
        <v>172585631.48196799</v>
      </c>
      <c r="I210" s="110">
        <v>78996501.432466596</v>
      </c>
      <c r="J210" s="194"/>
      <c r="K210" s="110">
        <v>4524.91</v>
      </c>
      <c r="L210" s="194">
        <v>11.3575106531313</v>
      </c>
      <c r="M210" s="194">
        <v>128.99304823599201</v>
      </c>
      <c r="N210" s="194">
        <v>10.9216799134976</v>
      </c>
      <c r="O210" s="110">
        <v>19426</v>
      </c>
      <c r="P210" s="110"/>
    </row>
    <row r="211" spans="1:16" ht="12.75" x14ac:dyDescent="0.2">
      <c r="A211" s="110" t="s">
        <v>520</v>
      </c>
      <c r="B211" s="110">
        <v>12115</v>
      </c>
      <c r="C211" s="110">
        <v>973</v>
      </c>
      <c r="D211" s="165">
        <v>1.6718120633200599</v>
      </c>
      <c r="E211" s="110">
        <v>582.00954719904405</v>
      </c>
      <c r="F211" s="110">
        <v>582.00954719904405</v>
      </c>
      <c r="G211" s="182">
        <v>0</v>
      </c>
      <c r="H211" s="110">
        <v>172585631.48196799</v>
      </c>
      <c r="I211" s="110">
        <v>5390386.9909864599</v>
      </c>
      <c r="J211" s="194"/>
      <c r="K211" s="110">
        <v>4524.91</v>
      </c>
      <c r="L211" s="194">
        <v>9.1081968983074795</v>
      </c>
      <c r="M211" s="194">
        <v>82.959250738338</v>
      </c>
      <c r="N211" s="194">
        <v>13.6076669103958</v>
      </c>
      <c r="O211" s="110">
        <v>22212</v>
      </c>
      <c r="P211" s="110"/>
    </row>
    <row r="212" spans="1:16" ht="12.75" x14ac:dyDescent="0.2">
      <c r="A212" s="110" t="s">
        <v>521</v>
      </c>
      <c r="B212" s="110">
        <v>24190</v>
      </c>
      <c r="C212" s="110">
        <v>973</v>
      </c>
      <c r="D212" s="165">
        <v>1.6718120633200599</v>
      </c>
      <c r="E212" s="110">
        <v>582.00954719904405</v>
      </c>
      <c r="F212" s="110">
        <v>582.00954719904405</v>
      </c>
      <c r="G212" s="182">
        <v>0</v>
      </c>
      <c r="H212" s="110">
        <v>172585631.48196799</v>
      </c>
      <c r="I212" s="110">
        <v>13052043.459136801</v>
      </c>
      <c r="J212" s="194"/>
      <c r="K212" s="110">
        <v>4524.91</v>
      </c>
      <c r="L212" s="194">
        <v>9.9141801820748707</v>
      </c>
      <c r="M212" s="194">
        <v>98.290968682646096</v>
      </c>
      <c r="N212" s="194">
        <v>13.779606275553499</v>
      </c>
      <c r="O212" s="110">
        <v>21597</v>
      </c>
      <c r="P212" s="110"/>
    </row>
    <row r="213" spans="1:16" ht="12.75" x14ac:dyDescent="0.2">
      <c r="A213" s="110" t="s">
        <v>522</v>
      </c>
      <c r="B213" s="110">
        <v>3725</v>
      </c>
      <c r="C213" s="110">
        <v>973</v>
      </c>
      <c r="D213" s="165">
        <v>1.6718120633200599</v>
      </c>
      <c r="E213" s="110">
        <v>582.00954719904405</v>
      </c>
      <c r="F213" s="110">
        <v>582.00954719904405</v>
      </c>
      <c r="G213" s="182">
        <v>0</v>
      </c>
      <c r="H213" s="110">
        <v>172585631.48196799</v>
      </c>
      <c r="I213" s="110">
        <v>1404960.43770764</v>
      </c>
      <c r="J213" s="194"/>
      <c r="K213" s="110">
        <v>4524.91</v>
      </c>
      <c r="L213" s="194">
        <v>7.97522083865341</v>
      </c>
      <c r="M213" s="194">
        <v>63.6041474252916</v>
      </c>
      <c r="N213" s="194">
        <v>14.4739227305648</v>
      </c>
      <c r="O213" s="110">
        <v>16828</v>
      </c>
      <c r="P213" s="110"/>
    </row>
    <row r="214" spans="1:16" ht="12.75" x14ac:dyDescent="0.2">
      <c r="A214" s="110" t="s">
        <v>523</v>
      </c>
      <c r="B214" s="110">
        <v>3990</v>
      </c>
      <c r="C214" s="110">
        <v>973</v>
      </c>
      <c r="D214" s="165">
        <v>1.6718120633200599</v>
      </c>
      <c r="E214" s="110">
        <v>582.00954719904405</v>
      </c>
      <c r="F214" s="110">
        <v>582.00954719904405</v>
      </c>
      <c r="G214" s="182">
        <v>0</v>
      </c>
      <c r="H214" s="110">
        <v>172585631.48196799</v>
      </c>
      <c r="I214" s="110">
        <v>2445834.7812443501</v>
      </c>
      <c r="J214" s="194"/>
      <c r="K214" s="110">
        <v>4524.91</v>
      </c>
      <c r="L214" s="194">
        <v>7.7531942698843404</v>
      </c>
      <c r="M214" s="194">
        <v>60.112021386567399</v>
      </c>
      <c r="N214" s="194">
        <v>18.349238881440801</v>
      </c>
      <c r="O214" s="110">
        <v>24772</v>
      </c>
      <c r="P214" s="110"/>
    </row>
    <row r="215" spans="1:16" ht="12.75" x14ac:dyDescent="0.2">
      <c r="A215" s="110" t="s">
        <v>524</v>
      </c>
      <c r="B215" s="110">
        <v>13335</v>
      </c>
      <c r="C215" s="110">
        <v>973</v>
      </c>
      <c r="D215" s="165">
        <v>1.6718120633200599</v>
      </c>
      <c r="E215" s="110">
        <v>582.00954719904405</v>
      </c>
      <c r="F215" s="110">
        <v>582.00954719904405</v>
      </c>
      <c r="G215" s="182">
        <v>0</v>
      </c>
      <c r="H215" s="110">
        <v>172585631.48196799</v>
      </c>
      <c r="I215" s="110">
        <v>6749361.9172868999</v>
      </c>
      <c r="J215" s="194"/>
      <c r="K215" s="110">
        <v>4524.91</v>
      </c>
      <c r="L215" s="194">
        <v>8.7803263909466107</v>
      </c>
      <c r="M215" s="194">
        <v>77.094131531553401</v>
      </c>
      <c r="N215" s="194">
        <v>18.274536340002101</v>
      </c>
      <c r="O215" s="110">
        <v>20674</v>
      </c>
      <c r="P215" s="110"/>
    </row>
    <row r="216" spans="1:16" ht="12.75" x14ac:dyDescent="0.2">
      <c r="A216" s="110" t="s">
        <v>525</v>
      </c>
      <c r="B216" s="110">
        <v>15420</v>
      </c>
      <c r="C216" s="110">
        <v>973</v>
      </c>
      <c r="D216" s="165">
        <v>1.6718120633200599</v>
      </c>
      <c r="E216" s="110">
        <v>582.00954719904405</v>
      </c>
      <c r="F216" s="110">
        <v>582.00954719904405</v>
      </c>
      <c r="G216" s="182">
        <v>0</v>
      </c>
      <c r="H216" s="110">
        <v>172585631.48196799</v>
      </c>
      <c r="I216" s="110">
        <v>7888558.18045492</v>
      </c>
      <c r="J216" s="194"/>
      <c r="K216" s="110">
        <v>4524.91</v>
      </c>
      <c r="L216" s="194">
        <v>9.2101403519735197</v>
      </c>
      <c r="M216" s="194">
        <v>84.826685303050795</v>
      </c>
      <c r="N216" s="194">
        <v>17.390232719903601</v>
      </c>
      <c r="O216" s="110">
        <v>20680</v>
      </c>
      <c r="P216" s="110"/>
    </row>
    <row r="217" spans="1:16" ht="12.75" x14ac:dyDescent="0.2">
      <c r="A217" s="110" t="s">
        <v>526</v>
      </c>
      <c r="B217" s="110">
        <v>11549</v>
      </c>
      <c r="C217" s="110">
        <v>973</v>
      </c>
      <c r="D217" s="165">
        <v>1.6718120633200599</v>
      </c>
      <c r="E217" s="110">
        <v>582.00954719904405</v>
      </c>
      <c r="F217" s="110">
        <v>582.00954719904405</v>
      </c>
      <c r="G217" s="182">
        <v>0</v>
      </c>
      <c r="H217" s="110">
        <v>172585631.48196799</v>
      </c>
      <c r="I217" s="110">
        <v>8196105.4846261004</v>
      </c>
      <c r="J217" s="194"/>
      <c r="K217" s="110">
        <v>4524.91</v>
      </c>
      <c r="L217" s="194">
        <v>8.6019019193431898</v>
      </c>
      <c r="M217" s="194">
        <v>73.992716630000103</v>
      </c>
      <c r="N217" s="194">
        <v>25.398820457395399</v>
      </c>
      <c r="O217" s="110">
        <v>23676</v>
      </c>
      <c r="P217" s="110"/>
    </row>
    <row r="218" spans="1:16" ht="12.75" x14ac:dyDescent="0.2">
      <c r="A218" s="110" t="s">
        <v>527</v>
      </c>
      <c r="B218" s="110">
        <v>9996</v>
      </c>
      <c r="C218" s="110">
        <v>973</v>
      </c>
      <c r="D218" s="165">
        <v>1.6718120633200599</v>
      </c>
      <c r="E218" s="110">
        <v>582.00954719904405</v>
      </c>
      <c r="F218" s="110">
        <v>582.00954719904405</v>
      </c>
      <c r="G218" s="182">
        <v>0</v>
      </c>
      <c r="H218" s="110">
        <v>172585631.48196799</v>
      </c>
      <c r="I218" s="110">
        <v>5058187.7224271595</v>
      </c>
      <c r="J218" s="194"/>
      <c r="K218" s="110">
        <v>4524.91</v>
      </c>
      <c r="L218" s="194">
        <v>8.4555305310241309</v>
      </c>
      <c r="M218" s="194">
        <v>71.495996561081199</v>
      </c>
      <c r="N218" s="194">
        <v>20.087446789112299</v>
      </c>
      <c r="O218" s="110">
        <v>18394</v>
      </c>
      <c r="P218" s="110"/>
    </row>
    <row r="219" spans="1:16" ht="12.75" x14ac:dyDescent="0.2">
      <c r="A219" s="18" t="s">
        <v>528</v>
      </c>
      <c r="B219" s="110"/>
      <c r="C219" s="110"/>
      <c r="D219" s="165"/>
      <c r="E219" s="110"/>
      <c r="F219" s="110"/>
      <c r="G219" s="182"/>
      <c r="H219" s="110"/>
      <c r="I219" s="110"/>
      <c r="J219" s="194"/>
      <c r="K219" s="110"/>
      <c r="L219" s="194"/>
      <c r="M219" s="194"/>
      <c r="N219" s="194"/>
      <c r="O219" s="110"/>
      <c r="P219" s="110"/>
    </row>
    <row r="220" spans="1:16" ht="12.75" x14ac:dyDescent="0.2">
      <c r="A220" s="110" t="s">
        <v>529</v>
      </c>
      <c r="B220" s="110">
        <v>11471</v>
      </c>
      <c r="C220" s="110">
        <v>928</v>
      </c>
      <c r="D220" s="165">
        <v>1.6718120633200599</v>
      </c>
      <c r="E220" s="110">
        <v>555.28273522740994</v>
      </c>
      <c r="F220" s="110">
        <v>555.28273522740994</v>
      </c>
      <c r="G220" s="182">
        <v>0</v>
      </c>
      <c r="H220" s="110">
        <v>222018735.96995699</v>
      </c>
      <c r="I220" s="110">
        <v>5836090.6683639996</v>
      </c>
      <c r="J220" s="194"/>
      <c r="K220" s="110">
        <v>4524.91</v>
      </c>
      <c r="L220" s="194">
        <v>8.88502565805085</v>
      </c>
      <c r="M220" s="194">
        <v>78.943680944221896</v>
      </c>
      <c r="N220" s="194">
        <v>16.9330031997596</v>
      </c>
      <c r="O220" s="110">
        <v>22410</v>
      </c>
      <c r="P220" s="110"/>
    </row>
    <row r="221" spans="1:16" ht="12.75" x14ac:dyDescent="0.2">
      <c r="A221" s="110" t="s">
        <v>530</v>
      </c>
      <c r="B221" s="110">
        <v>9631</v>
      </c>
      <c r="C221" s="110">
        <v>928</v>
      </c>
      <c r="D221" s="165">
        <v>1.6718120633200599</v>
      </c>
      <c r="E221" s="110">
        <v>555.28273522740994</v>
      </c>
      <c r="F221" s="110">
        <v>555.28273522740994</v>
      </c>
      <c r="G221" s="182">
        <v>0</v>
      </c>
      <c r="H221" s="110">
        <v>222018735.96995699</v>
      </c>
      <c r="I221" s="110">
        <v>3661300.8077689102</v>
      </c>
      <c r="J221" s="194"/>
      <c r="K221" s="110">
        <v>4524.91</v>
      </c>
      <c r="L221" s="194">
        <v>8.9553190817639496</v>
      </c>
      <c r="M221" s="194">
        <v>80.197739856205501</v>
      </c>
      <c r="N221" s="194">
        <v>14.647561714667001</v>
      </c>
      <c r="O221" s="110">
        <v>17442</v>
      </c>
      <c r="P221" s="110"/>
    </row>
    <row r="222" spans="1:16" ht="12.75" x14ac:dyDescent="0.2">
      <c r="A222" s="110" t="s">
        <v>531</v>
      </c>
      <c r="B222" s="110">
        <v>15990</v>
      </c>
      <c r="C222" s="110">
        <v>928</v>
      </c>
      <c r="D222" s="165">
        <v>1.6718120633200599</v>
      </c>
      <c r="E222" s="110">
        <v>555.28273522740994</v>
      </c>
      <c r="F222" s="110">
        <v>555.28273522740994</v>
      </c>
      <c r="G222" s="182">
        <v>0</v>
      </c>
      <c r="H222" s="110">
        <v>222018735.96995699</v>
      </c>
      <c r="I222" s="110">
        <v>7556375.06834976</v>
      </c>
      <c r="J222" s="194"/>
      <c r="K222" s="110">
        <v>4524.91</v>
      </c>
      <c r="L222" s="194">
        <v>9.4479389442599793</v>
      </c>
      <c r="M222" s="194">
        <v>89.263550294464295</v>
      </c>
      <c r="N222" s="194">
        <v>14.6435292626982</v>
      </c>
      <c r="O222" s="110">
        <v>20535</v>
      </c>
      <c r="P222" s="110"/>
    </row>
    <row r="223" spans="1:16" ht="12.75" x14ac:dyDescent="0.2">
      <c r="A223" s="110" t="s">
        <v>532</v>
      </c>
      <c r="B223" s="110">
        <v>6896</v>
      </c>
      <c r="C223" s="110">
        <v>928</v>
      </c>
      <c r="D223" s="165">
        <v>1.6718120633200599</v>
      </c>
      <c r="E223" s="110">
        <v>555.28273522740994</v>
      </c>
      <c r="F223" s="110">
        <v>555.28273522740994</v>
      </c>
      <c r="G223" s="182">
        <v>0</v>
      </c>
      <c r="H223" s="110">
        <v>222018735.96995699</v>
      </c>
      <c r="I223" s="110">
        <v>3496933.4172267001</v>
      </c>
      <c r="J223" s="194"/>
      <c r="K223" s="110">
        <v>4524.91</v>
      </c>
      <c r="L223" s="194">
        <v>8.5686464730051508</v>
      </c>
      <c r="M223" s="194">
        <v>73.4217023793436</v>
      </c>
      <c r="N223" s="194">
        <v>20.1521587183199</v>
      </c>
      <c r="O223" s="110">
        <v>18407</v>
      </c>
      <c r="P223" s="110"/>
    </row>
    <row r="224" spans="1:16" ht="12.75" x14ac:dyDescent="0.2">
      <c r="A224" s="110" t="s">
        <v>533</v>
      </c>
      <c r="B224" s="110">
        <v>30263</v>
      </c>
      <c r="C224" s="110">
        <v>928</v>
      </c>
      <c r="D224" s="165">
        <v>1.6718120633200599</v>
      </c>
      <c r="E224" s="110">
        <v>555.28273522740994</v>
      </c>
      <c r="F224" s="110">
        <v>555.28273522740994</v>
      </c>
      <c r="G224" s="182">
        <v>0</v>
      </c>
      <c r="H224" s="110">
        <v>222018735.96995699</v>
      </c>
      <c r="I224" s="110">
        <v>14146007.2453494</v>
      </c>
      <c r="J224" s="194"/>
      <c r="K224" s="110">
        <v>4524.91</v>
      </c>
      <c r="L224" s="194">
        <v>10.229692979658701</v>
      </c>
      <c r="M224" s="194">
        <v>104.646618458078</v>
      </c>
      <c r="N224" s="194">
        <v>11.5612948011435</v>
      </c>
      <c r="O224" s="110">
        <v>16374</v>
      </c>
      <c r="P224" s="110"/>
    </row>
    <row r="225" spans="1:16" ht="12.75" x14ac:dyDescent="0.2">
      <c r="A225" s="110" t="s">
        <v>534</v>
      </c>
      <c r="B225" s="110">
        <v>21862</v>
      </c>
      <c r="C225" s="110">
        <v>928</v>
      </c>
      <c r="D225" s="165">
        <v>1.6718120633200599</v>
      </c>
      <c r="E225" s="110">
        <v>555.28273522740994</v>
      </c>
      <c r="F225" s="110">
        <v>555.28273522740994</v>
      </c>
      <c r="G225" s="182">
        <v>0</v>
      </c>
      <c r="H225" s="110">
        <v>222018735.96995699</v>
      </c>
      <c r="I225" s="110">
        <v>8264579.9712535804</v>
      </c>
      <c r="J225" s="194"/>
      <c r="K225" s="110">
        <v>4524.91</v>
      </c>
      <c r="L225" s="194">
        <v>9.8663566541979204</v>
      </c>
      <c r="M225" s="194">
        <v>97.344993627835606</v>
      </c>
      <c r="N225" s="194">
        <v>10.1845683430133</v>
      </c>
      <c r="O225" s="110">
        <v>17104</v>
      </c>
      <c r="P225" s="110"/>
    </row>
    <row r="226" spans="1:16" ht="12.75" x14ac:dyDescent="0.2">
      <c r="A226" s="110" t="s">
        <v>535</v>
      </c>
      <c r="B226" s="110">
        <v>5659</v>
      </c>
      <c r="C226" s="110">
        <v>928</v>
      </c>
      <c r="D226" s="165">
        <v>1.6718120633200599</v>
      </c>
      <c r="E226" s="110">
        <v>555.28273522740994</v>
      </c>
      <c r="F226" s="110">
        <v>555.28273522740994</v>
      </c>
      <c r="G226" s="182">
        <v>0</v>
      </c>
      <c r="H226" s="110">
        <v>222018735.96995699</v>
      </c>
      <c r="I226" s="110">
        <v>3204778.0724003399</v>
      </c>
      <c r="J226" s="194"/>
      <c r="K226" s="110">
        <v>4524.91</v>
      </c>
      <c r="L226" s="194">
        <v>8.3238511313388202</v>
      </c>
      <c r="M226" s="194">
        <v>69.2864976566905</v>
      </c>
      <c r="N226" s="194">
        <v>18.720485691845202</v>
      </c>
      <c r="O226" s="110">
        <v>23748</v>
      </c>
      <c r="P226" s="110"/>
    </row>
    <row r="227" spans="1:16" ht="12.75" x14ac:dyDescent="0.2">
      <c r="A227" s="110" t="s">
        <v>536</v>
      </c>
      <c r="B227" s="110">
        <v>8472</v>
      </c>
      <c r="C227" s="110">
        <v>928</v>
      </c>
      <c r="D227" s="165">
        <v>1.6718120633200599</v>
      </c>
      <c r="E227" s="110">
        <v>555.28273522740994</v>
      </c>
      <c r="F227" s="110">
        <v>555.28273522740994</v>
      </c>
      <c r="G227" s="182">
        <v>0</v>
      </c>
      <c r="H227" s="110">
        <v>222018735.96995699</v>
      </c>
      <c r="I227" s="110">
        <v>3789244.85513912</v>
      </c>
      <c r="J227" s="194"/>
      <c r="K227" s="110">
        <v>4524.91</v>
      </c>
      <c r="L227" s="194">
        <v>8.4696822087451906</v>
      </c>
      <c r="M227" s="194">
        <v>71.735516717134701</v>
      </c>
      <c r="N227" s="194">
        <v>15.8506320227487</v>
      </c>
      <c r="O227" s="110">
        <v>20537</v>
      </c>
      <c r="P227" s="110"/>
    </row>
    <row r="228" spans="1:16" ht="12.75" x14ac:dyDescent="0.2">
      <c r="A228" s="110" t="s">
        <v>537</v>
      </c>
      <c r="B228" s="110">
        <v>23658</v>
      </c>
      <c r="C228" s="110">
        <v>928</v>
      </c>
      <c r="D228" s="165">
        <v>1.6718120633200599</v>
      </c>
      <c r="E228" s="110">
        <v>555.28273522740994</v>
      </c>
      <c r="F228" s="110">
        <v>555.28273522740994</v>
      </c>
      <c r="G228" s="182">
        <v>0</v>
      </c>
      <c r="H228" s="110">
        <v>222018735.96995699</v>
      </c>
      <c r="I228" s="110">
        <v>12204475.6478267</v>
      </c>
      <c r="J228" s="194"/>
      <c r="K228" s="110">
        <v>4524.91</v>
      </c>
      <c r="L228" s="194">
        <v>9.7609442457505899</v>
      </c>
      <c r="M228" s="194">
        <v>95.276032568651502</v>
      </c>
      <c r="N228" s="194">
        <v>16.102619295240299</v>
      </c>
      <c r="O228" s="110">
        <v>18585</v>
      </c>
      <c r="P228" s="110"/>
    </row>
    <row r="229" spans="1:16" ht="12.75" x14ac:dyDescent="0.2">
      <c r="A229" s="110" t="s">
        <v>538</v>
      </c>
      <c r="B229" s="110">
        <v>4674</v>
      </c>
      <c r="C229" s="110">
        <v>928</v>
      </c>
      <c r="D229" s="165">
        <v>1.6718120633200599</v>
      </c>
      <c r="E229" s="110">
        <v>555.28273522740994</v>
      </c>
      <c r="F229" s="110">
        <v>555.28273522740994</v>
      </c>
      <c r="G229" s="182">
        <v>0</v>
      </c>
      <c r="H229" s="110">
        <v>222018735.96995699</v>
      </c>
      <c r="I229" s="110">
        <v>2693905.09025745</v>
      </c>
      <c r="J229" s="194"/>
      <c r="K229" s="110">
        <v>4524.91</v>
      </c>
      <c r="L229" s="194">
        <v>8.1196962529572492</v>
      </c>
      <c r="M229" s="194">
        <v>65.929467240288005</v>
      </c>
      <c r="N229" s="194">
        <v>19.4183424913289</v>
      </c>
      <c r="O229" s="110">
        <v>22885</v>
      </c>
      <c r="P229" s="110"/>
    </row>
    <row r="230" spans="1:16" ht="12.75" x14ac:dyDescent="0.2">
      <c r="A230" s="110" t="s">
        <v>539</v>
      </c>
      <c r="B230" s="110">
        <v>10686</v>
      </c>
      <c r="C230" s="110">
        <v>928</v>
      </c>
      <c r="D230" s="165">
        <v>1.6718120633200599</v>
      </c>
      <c r="E230" s="110">
        <v>555.28273522740994</v>
      </c>
      <c r="F230" s="110">
        <v>555.28273522740994</v>
      </c>
      <c r="G230" s="182">
        <v>0</v>
      </c>
      <c r="H230" s="110">
        <v>222018735.96995699</v>
      </c>
      <c r="I230" s="110">
        <v>5320105.6118951403</v>
      </c>
      <c r="J230" s="194"/>
      <c r="K230" s="110">
        <v>4524.91</v>
      </c>
      <c r="L230" s="194">
        <v>9.0034391962078395</v>
      </c>
      <c r="M230" s="194">
        <v>81.061917359811602</v>
      </c>
      <c r="N230" s="194">
        <v>16.0791939348467</v>
      </c>
      <c r="O230" s="110">
        <v>22526</v>
      </c>
      <c r="P230" s="110"/>
    </row>
    <row r="231" spans="1:16" ht="12.75" x14ac:dyDescent="0.2">
      <c r="A231" s="110" t="s">
        <v>528</v>
      </c>
      <c r="B231" s="110">
        <v>156381</v>
      </c>
      <c r="C231" s="110">
        <v>928</v>
      </c>
      <c r="D231" s="165">
        <v>1.6718120633200599</v>
      </c>
      <c r="E231" s="110">
        <v>555.28273522740994</v>
      </c>
      <c r="F231" s="110">
        <v>555.28273522740994</v>
      </c>
      <c r="G231" s="182">
        <v>0</v>
      </c>
      <c r="H231" s="110">
        <v>222018735.96995699</v>
      </c>
      <c r="I231" s="110">
        <v>151844939.51412499</v>
      </c>
      <c r="J231" s="194"/>
      <c r="K231" s="110">
        <v>4524.91</v>
      </c>
      <c r="L231" s="194">
        <v>11.857273746815901</v>
      </c>
      <c r="M231" s="194">
        <v>140.59494070692901</v>
      </c>
      <c r="N231" s="194">
        <v>10.0343986815602</v>
      </c>
      <c r="O231" s="110">
        <v>16891</v>
      </c>
      <c r="P231" s="110"/>
    </row>
    <row r="232" spans="1:16" ht="12.75" x14ac:dyDescent="0.2">
      <c r="A232" s="18" t="s">
        <v>540</v>
      </c>
      <c r="B232" s="110"/>
      <c r="C232" s="110"/>
      <c r="D232" s="165"/>
      <c r="E232" s="110"/>
      <c r="F232" s="110"/>
      <c r="G232" s="182"/>
      <c r="H232" s="110"/>
      <c r="I232" s="110"/>
      <c r="J232" s="194"/>
      <c r="K232" s="110"/>
      <c r="L232" s="194"/>
      <c r="M232" s="194"/>
      <c r="N232" s="194"/>
      <c r="O232" s="110"/>
      <c r="P232" s="110"/>
    </row>
    <row r="233" spans="1:16" ht="12.75" x14ac:dyDescent="0.2">
      <c r="A233" s="110" t="s">
        <v>541</v>
      </c>
      <c r="B233" s="110">
        <v>14039</v>
      </c>
      <c r="C233" s="110">
        <v>507</v>
      </c>
      <c r="D233" s="165">
        <v>1.6718120633200599</v>
      </c>
      <c r="E233" s="110">
        <v>303.56140829000998</v>
      </c>
      <c r="F233" s="110">
        <v>552.233223302596</v>
      </c>
      <c r="G233" s="182">
        <v>2.7845782225060699E-2</v>
      </c>
      <c r="H233" s="110">
        <v>203571541.48684999</v>
      </c>
      <c r="I233" s="110">
        <v>5668608.8114627199</v>
      </c>
      <c r="J233" s="194"/>
      <c r="K233" s="110">
        <v>4508.6000000000004</v>
      </c>
      <c r="L233" s="194">
        <v>9.3471414134683304</v>
      </c>
      <c r="M233" s="194">
        <v>87.369052603374698</v>
      </c>
      <c r="N233" s="194">
        <v>12.7909961299799</v>
      </c>
      <c r="O233" s="110">
        <v>20512</v>
      </c>
      <c r="P233" s="110"/>
    </row>
    <row r="234" spans="1:16" ht="12.75" x14ac:dyDescent="0.2">
      <c r="A234" s="110" t="s">
        <v>542</v>
      </c>
      <c r="B234" s="110">
        <v>13267</v>
      </c>
      <c r="C234" s="110">
        <v>386</v>
      </c>
      <c r="D234" s="165">
        <v>1.6718120633200599</v>
      </c>
      <c r="E234" s="110">
        <v>230.60732172539301</v>
      </c>
      <c r="F234" s="110">
        <v>552.233223302596</v>
      </c>
      <c r="G234" s="182">
        <v>1.9990447231635601E-2</v>
      </c>
      <c r="H234" s="110">
        <v>203571541.48684999</v>
      </c>
      <c r="I234" s="110">
        <v>4069486.1579555902</v>
      </c>
      <c r="J234" s="194"/>
      <c r="K234" s="110">
        <v>4508.6000000000004</v>
      </c>
      <c r="L234" s="194">
        <v>9.3780557763807693</v>
      </c>
      <c r="M234" s="194">
        <v>87.947930144908796</v>
      </c>
      <c r="N234" s="194">
        <v>12.3700171539118</v>
      </c>
      <c r="O234" s="110">
        <v>14961</v>
      </c>
      <c r="P234" s="110"/>
    </row>
    <row r="235" spans="1:16" ht="12.75" x14ac:dyDescent="0.2">
      <c r="A235" s="110" t="s">
        <v>543</v>
      </c>
      <c r="B235" s="110">
        <v>16400</v>
      </c>
      <c r="C235" s="110">
        <v>455</v>
      </c>
      <c r="D235" s="165">
        <v>1.6718120633200599</v>
      </c>
      <c r="E235" s="110">
        <v>272.37745180288402</v>
      </c>
      <c r="F235" s="110">
        <v>552.233223302596</v>
      </c>
      <c r="G235" s="182">
        <v>2.91871499914408E-2</v>
      </c>
      <c r="H235" s="110">
        <v>203571541.48684999</v>
      </c>
      <c r="I235" s="110">
        <v>5941673.1153654996</v>
      </c>
      <c r="J235" s="194"/>
      <c r="K235" s="110">
        <v>4508.6000000000004</v>
      </c>
      <c r="L235" s="194">
        <v>9.5795563474092305</v>
      </c>
      <c r="M235" s="194">
        <v>91.767899813188393</v>
      </c>
      <c r="N235" s="194">
        <v>10.4522939763139</v>
      </c>
      <c r="O235" s="110">
        <v>19451</v>
      </c>
      <c r="P235" s="110"/>
    </row>
    <row r="236" spans="1:16" ht="12.75" x14ac:dyDescent="0.2">
      <c r="A236" s="110" t="s">
        <v>544</v>
      </c>
      <c r="B236" s="110">
        <v>8745</v>
      </c>
      <c r="C236" s="110">
        <v>452</v>
      </c>
      <c r="D236" s="165">
        <v>1.6718120633200599</v>
      </c>
      <c r="E236" s="110">
        <v>270.43561092083701</v>
      </c>
      <c r="F236" s="110">
        <v>552.233223302596</v>
      </c>
      <c r="G236" s="182">
        <v>1.54525579873632E-2</v>
      </c>
      <c r="H236" s="110">
        <v>203571541.48684999</v>
      </c>
      <c r="I236" s="110">
        <v>3145701.0494024698</v>
      </c>
      <c r="J236" s="194"/>
      <c r="K236" s="110">
        <v>4508.6000000000004</v>
      </c>
      <c r="L236" s="194">
        <v>8.8381165976478204</v>
      </c>
      <c r="M236" s="194">
        <v>78.112304993617897</v>
      </c>
      <c r="N236" s="194">
        <v>12.789177288328201</v>
      </c>
      <c r="O236" s="110">
        <v>20020</v>
      </c>
      <c r="P236" s="110"/>
    </row>
    <row r="237" spans="1:16" ht="12.75" x14ac:dyDescent="0.2">
      <c r="A237" s="110" t="s">
        <v>545</v>
      </c>
      <c r="B237" s="110">
        <v>26085</v>
      </c>
      <c r="C237" s="110">
        <v>555</v>
      </c>
      <c r="D237" s="165">
        <v>1.6718120633200599</v>
      </c>
      <c r="E237" s="110">
        <v>332.14039072540498</v>
      </c>
      <c r="F237" s="110">
        <v>552.233223302596</v>
      </c>
      <c r="G237" s="182">
        <v>5.6609487432470698E-2</v>
      </c>
      <c r="H237" s="110">
        <v>203571541.48684999</v>
      </c>
      <c r="I237" s="110">
        <v>11524080.619408499</v>
      </c>
      <c r="J237" s="194"/>
      <c r="K237" s="110">
        <v>4508.6000000000004</v>
      </c>
      <c r="L237" s="194">
        <v>9.9855743235342391</v>
      </c>
      <c r="M237" s="194">
        <v>99.711694570826197</v>
      </c>
      <c r="N237" s="194">
        <v>12.7889937074717</v>
      </c>
      <c r="O237" s="110">
        <v>17170</v>
      </c>
      <c r="P237" s="110"/>
    </row>
    <row r="238" spans="1:16" ht="12.75" x14ac:dyDescent="0.2">
      <c r="A238" s="110" t="s">
        <v>546</v>
      </c>
      <c r="B238" s="110">
        <v>5729</v>
      </c>
      <c r="C238" s="110">
        <v>586</v>
      </c>
      <c r="D238" s="165">
        <v>1.6718120633200599</v>
      </c>
      <c r="E238" s="110">
        <v>350.54610007780201</v>
      </c>
      <c r="F238" s="110">
        <v>552.233223302596</v>
      </c>
      <c r="G238" s="182">
        <v>1.31220186719146E-2</v>
      </c>
      <c r="H238" s="110">
        <v>203571541.48684999</v>
      </c>
      <c r="I238" s="110">
        <v>2671269.5684608798</v>
      </c>
      <c r="J238" s="194"/>
      <c r="K238" s="110">
        <v>4508.6000000000004</v>
      </c>
      <c r="L238" s="194">
        <v>8.4162672728262802</v>
      </c>
      <c r="M238" s="194">
        <v>70.833554807646607</v>
      </c>
      <c r="N238" s="194">
        <v>17.035211944680299</v>
      </c>
      <c r="O238" s="110">
        <v>21047</v>
      </c>
      <c r="P238" s="110"/>
    </row>
    <row r="239" spans="1:16" ht="12.75" x14ac:dyDescent="0.2">
      <c r="A239" s="110" t="s">
        <v>547</v>
      </c>
      <c r="B239" s="110">
        <v>22867</v>
      </c>
      <c r="C239" s="110">
        <v>666</v>
      </c>
      <c r="D239" s="165">
        <v>1.6718120633200599</v>
      </c>
      <c r="E239" s="110">
        <v>398.18897547180597</v>
      </c>
      <c r="F239" s="110">
        <v>552.233223302596</v>
      </c>
      <c r="G239" s="182">
        <v>5.9494266261823602E-2</v>
      </c>
      <c r="H239" s="110">
        <v>203571541.48684999</v>
      </c>
      <c r="I239" s="110">
        <v>12111339.492548499</v>
      </c>
      <c r="J239" s="194"/>
      <c r="K239" s="110">
        <v>4508.6000000000004</v>
      </c>
      <c r="L239" s="194">
        <v>9.6817804690078795</v>
      </c>
      <c r="M239" s="194">
        <v>93.7368730500624</v>
      </c>
      <c r="N239" s="194">
        <v>15.580115134905199</v>
      </c>
      <c r="O239" s="110">
        <v>21862</v>
      </c>
      <c r="P239" s="110"/>
    </row>
    <row r="240" spans="1:16" ht="12.75" x14ac:dyDescent="0.2">
      <c r="A240" s="110" t="s">
        <v>548</v>
      </c>
      <c r="B240" s="110">
        <v>4366</v>
      </c>
      <c r="C240" s="110">
        <v>813</v>
      </c>
      <c r="D240" s="165">
        <v>1.6718120633200599</v>
      </c>
      <c r="E240" s="110">
        <v>486.536612971615</v>
      </c>
      <c r="F240" s="110">
        <v>552.233223302596</v>
      </c>
      <c r="G240" s="182">
        <v>1.38795679744299E-2</v>
      </c>
      <c r="H240" s="110">
        <v>203571541.48684999</v>
      </c>
      <c r="I240" s="110">
        <v>2825485.0477262102</v>
      </c>
      <c r="J240" s="194"/>
      <c r="K240" s="110">
        <v>4508.6000000000004</v>
      </c>
      <c r="L240" s="194">
        <v>7.8454160365924803</v>
      </c>
      <c r="M240" s="194">
        <v>61.5505527872225</v>
      </c>
      <c r="N240" s="194">
        <v>20.4354236201678</v>
      </c>
      <c r="O240" s="110">
        <v>25587</v>
      </c>
      <c r="P240" s="110"/>
    </row>
    <row r="241" spans="1:16" ht="12.75" x14ac:dyDescent="0.2">
      <c r="A241" s="110" t="s">
        <v>549</v>
      </c>
      <c r="B241" s="110">
        <v>10092</v>
      </c>
      <c r="C241" s="110">
        <v>574</v>
      </c>
      <c r="D241" s="165">
        <v>1.6718120633200599</v>
      </c>
      <c r="E241" s="110">
        <v>343.45837785290001</v>
      </c>
      <c r="F241" s="110">
        <v>552.233223302596</v>
      </c>
      <c r="G241" s="182">
        <v>2.2647905570716401E-2</v>
      </c>
      <c r="H241" s="110">
        <v>203571541.48684999</v>
      </c>
      <c r="I241" s="110">
        <v>4610469.0484793596</v>
      </c>
      <c r="J241" s="194"/>
      <c r="K241" s="110">
        <v>4508.6000000000004</v>
      </c>
      <c r="L241" s="194">
        <v>9.1000789777186508</v>
      </c>
      <c r="M241" s="194">
        <v>82.811437400716798</v>
      </c>
      <c r="N241" s="194">
        <v>14.084266452413299</v>
      </c>
      <c r="O241" s="110">
        <v>23326</v>
      </c>
      <c r="P241" s="110"/>
    </row>
    <row r="242" spans="1:16" ht="12.75" x14ac:dyDescent="0.2">
      <c r="A242" s="110" t="s">
        <v>550</v>
      </c>
      <c r="B242" s="110">
        <v>155551</v>
      </c>
      <c r="C242" s="110">
        <v>1220</v>
      </c>
      <c r="D242" s="165">
        <v>1.6718120633200599</v>
      </c>
      <c r="E242" s="110">
        <v>729.82753798344697</v>
      </c>
      <c r="F242" s="110">
        <v>552.233223302596</v>
      </c>
      <c r="G242" s="182">
        <v>0.74177081665314504</v>
      </c>
      <c r="H242" s="110">
        <v>203571541.48684999</v>
      </c>
      <c r="I242" s="110">
        <v>151003428.57604</v>
      </c>
      <c r="J242" s="194"/>
      <c r="K242" s="110">
        <v>4508.6000000000004</v>
      </c>
      <c r="L242" s="194">
        <v>11.892477716292801</v>
      </c>
      <c r="M242" s="194">
        <v>141.43102623252099</v>
      </c>
      <c r="N242" s="194">
        <v>9.1839880494157899</v>
      </c>
      <c r="O242" s="110">
        <v>18089</v>
      </c>
      <c r="P242" s="110"/>
    </row>
    <row r="243" spans="1:16" ht="12.75" x14ac:dyDescent="0.2">
      <c r="A243" s="18" t="s">
        <v>551</v>
      </c>
      <c r="B243" s="110"/>
      <c r="C243" s="110"/>
      <c r="D243" s="165"/>
      <c r="E243" s="110"/>
      <c r="F243" s="110"/>
      <c r="G243" s="182"/>
      <c r="H243" s="110"/>
      <c r="I243" s="110"/>
      <c r="J243" s="194"/>
      <c r="K243" s="110"/>
      <c r="L243" s="194"/>
      <c r="M243" s="194"/>
      <c r="N243" s="194"/>
      <c r="O243" s="110"/>
      <c r="P243" s="110"/>
    </row>
    <row r="244" spans="1:16" ht="12.75" x14ac:dyDescent="0.2">
      <c r="A244" s="110" t="s">
        <v>552</v>
      </c>
      <c r="B244" s="110">
        <v>23067</v>
      </c>
      <c r="C244" s="110">
        <v>965</v>
      </c>
      <c r="D244" s="165">
        <v>1.6718120633200599</v>
      </c>
      <c r="E244" s="110">
        <v>577.37288275887295</v>
      </c>
      <c r="F244" s="110">
        <v>577.37288275887295</v>
      </c>
      <c r="G244" s="182">
        <v>0</v>
      </c>
      <c r="H244" s="110">
        <v>176114868.46107599</v>
      </c>
      <c r="I244" s="110">
        <v>10247612.9771847</v>
      </c>
      <c r="J244" s="194"/>
      <c r="K244" s="110">
        <v>4524.91</v>
      </c>
      <c r="L244" s="194">
        <v>9.84336592919475</v>
      </c>
      <c r="M244" s="194">
        <v>96.891852816031999</v>
      </c>
      <c r="N244" s="194">
        <v>13.2362447106684</v>
      </c>
      <c r="O244" s="110">
        <v>17264</v>
      </c>
      <c r="P244" s="110"/>
    </row>
    <row r="245" spans="1:16" ht="12.75" x14ac:dyDescent="0.2">
      <c r="A245" s="110" t="s">
        <v>553</v>
      </c>
      <c r="B245" s="110">
        <v>52394</v>
      </c>
      <c r="C245" s="110">
        <v>965</v>
      </c>
      <c r="D245" s="165">
        <v>1.6718120633200599</v>
      </c>
      <c r="E245" s="110">
        <v>577.37288275887295</v>
      </c>
      <c r="F245" s="110">
        <v>577.37288275887295</v>
      </c>
      <c r="G245" s="182">
        <v>0</v>
      </c>
      <c r="H245" s="110">
        <v>176114868.46107599</v>
      </c>
      <c r="I245" s="110">
        <v>30926585.783440199</v>
      </c>
      <c r="J245" s="194"/>
      <c r="K245" s="110">
        <v>4524.91</v>
      </c>
      <c r="L245" s="194">
        <v>10.770272864506399</v>
      </c>
      <c r="M245" s="194">
        <v>115.998777575924</v>
      </c>
      <c r="N245" s="194">
        <v>10.6506470629114</v>
      </c>
      <c r="O245" s="110">
        <v>16717</v>
      </c>
      <c r="P245" s="110"/>
    </row>
    <row r="246" spans="1:16" ht="12.75" x14ac:dyDescent="0.2">
      <c r="A246" s="110" t="s">
        <v>554</v>
      </c>
      <c r="B246" s="110">
        <v>59528</v>
      </c>
      <c r="C246" s="110">
        <v>965</v>
      </c>
      <c r="D246" s="165">
        <v>1.6718120633200599</v>
      </c>
      <c r="E246" s="110">
        <v>577.37288275887295</v>
      </c>
      <c r="F246" s="110">
        <v>577.37288275887295</v>
      </c>
      <c r="G246" s="182">
        <v>0</v>
      </c>
      <c r="H246" s="110">
        <v>176114868.46107599</v>
      </c>
      <c r="I246" s="110">
        <v>44430085.397322699</v>
      </c>
      <c r="J246" s="194"/>
      <c r="K246" s="110">
        <v>4524.91</v>
      </c>
      <c r="L246" s="194">
        <v>10.858171732397199</v>
      </c>
      <c r="M246" s="194">
        <v>117.89989337022899</v>
      </c>
      <c r="N246" s="194">
        <v>14.1043845612772</v>
      </c>
      <c r="O246" s="110">
        <v>19997</v>
      </c>
      <c r="P246" s="110"/>
    </row>
    <row r="247" spans="1:16" ht="12.75" x14ac:dyDescent="0.2">
      <c r="A247" s="110" t="s">
        <v>555</v>
      </c>
      <c r="B247" s="110">
        <v>10378</v>
      </c>
      <c r="C247" s="110">
        <v>965</v>
      </c>
      <c r="D247" s="165">
        <v>1.6718120633200599</v>
      </c>
      <c r="E247" s="110">
        <v>577.37288275887295</v>
      </c>
      <c r="F247" s="110">
        <v>577.37288275887295</v>
      </c>
      <c r="G247" s="182">
        <v>0</v>
      </c>
      <c r="H247" s="110">
        <v>176114868.46107599</v>
      </c>
      <c r="I247" s="110">
        <v>5527159.7096881904</v>
      </c>
      <c r="J247" s="194"/>
      <c r="K247" s="110">
        <v>4524.91</v>
      </c>
      <c r="L247" s="194">
        <v>8.9667389787595795</v>
      </c>
      <c r="M247" s="194">
        <v>80.402407913206304</v>
      </c>
      <c r="N247" s="194">
        <v>17.0930797749402</v>
      </c>
      <c r="O247" s="110">
        <v>23403</v>
      </c>
      <c r="P247" s="110"/>
    </row>
    <row r="248" spans="1:16" ht="12.75" x14ac:dyDescent="0.2">
      <c r="A248" s="110" t="s">
        <v>556</v>
      </c>
      <c r="B248" s="110">
        <v>15462</v>
      </c>
      <c r="C248" s="110">
        <v>965</v>
      </c>
      <c r="D248" s="165">
        <v>1.6718120633200599</v>
      </c>
      <c r="E248" s="110">
        <v>577.37288275887295</v>
      </c>
      <c r="F248" s="110">
        <v>577.37288275887295</v>
      </c>
      <c r="G248" s="182">
        <v>0</v>
      </c>
      <c r="H248" s="110">
        <v>176114868.46107599</v>
      </c>
      <c r="I248" s="110">
        <v>7198981.7231319603</v>
      </c>
      <c r="J248" s="194"/>
      <c r="K248" s="110">
        <v>4524.91</v>
      </c>
      <c r="L248" s="194">
        <v>9.3104571633109607</v>
      </c>
      <c r="M248" s="194">
        <v>86.6846125898483</v>
      </c>
      <c r="N248" s="194">
        <v>15.804841228312201</v>
      </c>
      <c r="O248" s="110">
        <v>19448</v>
      </c>
      <c r="P248" s="110"/>
    </row>
    <row r="249" spans="1:16" ht="12.75" x14ac:dyDescent="0.2">
      <c r="A249" s="110" t="s">
        <v>557</v>
      </c>
      <c r="B249" s="110">
        <v>15801</v>
      </c>
      <c r="C249" s="110">
        <v>965</v>
      </c>
      <c r="D249" s="165">
        <v>1.6718120633200599</v>
      </c>
      <c r="E249" s="110">
        <v>577.37288275887295</v>
      </c>
      <c r="F249" s="110">
        <v>577.37288275887295</v>
      </c>
      <c r="G249" s="182">
        <v>0</v>
      </c>
      <c r="H249" s="110">
        <v>176114868.46107599</v>
      </c>
      <c r="I249" s="110">
        <v>9452714.4059668705</v>
      </c>
      <c r="J249" s="194"/>
      <c r="K249" s="110">
        <v>4524.91</v>
      </c>
      <c r="L249" s="194">
        <v>9.4597752572444591</v>
      </c>
      <c r="M249" s="194">
        <v>89.487347917574496</v>
      </c>
      <c r="N249" s="194">
        <v>17.283839727586201</v>
      </c>
      <c r="O249" s="110">
        <v>24553</v>
      </c>
      <c r="P249" s="110"/>
    </row>
    <row r="250" spans="1:16" ht="12.75" x14ac:dyDescent="0.2">
      <c r="A250" s="110" t="s">
        <v>558</v>
      </c>
      <c r="B250" s="110">
        <v>26604</v>
      </c>
      <c r="C250" s="110">
        <v>965</v>
      </c>
      <c r="D250" s="165">
        <v>1.6718120633200599</v>
      </c>
      <c r="E250" s="110">
        <v>577.37288275887295</v>
      </c>
      <c r="F250" s="110">
        <v>577.37288275887295</v>
      </c>
      <c r="G250" s="182">
        <v>0</v>
      </c>
      <c r="H250" s="110">
        <v>176114868.46107599</v>
      </c>
      <c r="I250" s="110">
        <v>14495824.159122201</v>
      </c>
      <c r="J250" s="194"/>
      <c r="K250" s="110">
        <v>4524.91</v>
      </c>
      <c r="L250" s="194">
        <v>10.048928988186301</v>
      </c>
      <c r="M250" s="194">
        <v>100.980973809611</v>
      </c>
      <c r="N250" s="194">
        <v>15.947842823416501</v>
      </c>
      <c r="O250" s="110">
        <v>17462</v>
      </c>
      <c r="P250" s="110"/>
    </row>
    <row r="251" spans="1:16" ht="12.75" x14ac:dyDescent="0.2">
      <c r="A251" s="110" t="s">
        <v>559</v>
      </c>
      <c r="B251" s="110">
        <v>10177</v>
      </c>
      <c r="C251" s="110">
        <v>965</v>
      </c>
      <c r="D251" s="165">
        <v>1.6718120633200599</v>
      </c>
      <c r="E251" s="110">
        <v>577.37288275887295</v>
      </c>
      <c r="F251" s="110">
        <v>577.37288275887295</v>
      </c>
      <c r="G251" s="182">
        <v>0</v>
      </c>
      <c r="H251" s="110">
        <v>176114868.46107599</v>
      </c>
      <c r="I251" s="110">
        <v>8036306.8548652297</v>
      </c>
      <c r="J251" s="194"/>
      <c r="K251" s="110">
        <v>4524.91</v>
      </c>
      <c r="L251" s="194">
        <v>8.9054443187897103</v>
      </c>
      <c r="M251" s="194">
        <v>79.306938515064004</v>
      </c>
      <c r="N251" s="194">
        <v>26.092198838329299</v>
      </c>
      <c r="O251" s="110">
        <v>27129</v>
      </c>
      <c r="P251" s="110"/>
    </row>
    <row r="252" spans="1:16" ht="12.75" x14ac:dyDescent="0.2">
      <c r="A252" s="110" t="s">
        <v>560</v>
      </c>
      <c r="B252" s="110">
        <v>20492</v>
      </c>
      <c r="C252" s="110">
        <v>965</v>
      </c>
      <c r="D252" s="165">
        <v>1.6718120633200599</v>
      </c>
      <c r="E252" s="110">
        <v>577.37288275887295</v>
      </c>
      <c r="F252" s="110">
        <v>577.37288275887295</v>
      </c>
      <c r="G252" s="182">
        <v>0</v>
      </c>
      <c r="H252" s="110">
        <v>176114868.46107599</v>
      </c>
      <c r="I252" s="110">
        <v>12559168.849182099</v>
      </c>
      <c r="J252" s="194"/>
      <c r="K252" s="110">
        <v>4524.91</v>
      </c>
      <c r="L252" s="194">
        <v>9.7885816240347694</v>
      </c>
      <c r="M252" s="194">
        <v>95.8163302103912</v>
      </c>
      <c r="N252" s="194">
        <v>19.9523121174106</v>
      </c>
      <c r="O252" s="110">
        <v>19039</v>
      </c>
      <c r="P252" s="110"/>
    </row>
    <row r="253" spans="1:16" ht="12.75" x14ac:dyDescent="0.2">
      <c r="A253" s="110" t="s">
        <v>561</v>
      </c>
      <c r="B253" s="110">
        <v>6877</v>
      </c>
      <c r="C253" s="110">
        <v>965</v>
      </c>
      <c r="D253" s="165">
        <v>1.6718120633200599</v>
      </c>
      <c r="E253" s="110">
        <v>577.37288275887295</v>
      </c>
      <c r="F253" s="110">
        <v>577.37288275887295</v>
      </c>
      <c r="G253" s="182">
        <v>0</v>
      </c>
      <c r="H253" s="110">
        <v>176114868.46107599</v>
      </c>
      <c r="I253" s="110">
        <v>4275673.8347509801</v>
      </c>
      <c r="J253" s="194"/>
      <c r="K253" s="110">
        <v>4524.91</v>
      </c>
      <c r="L253" s="194">
        <v>8.7031747090416793</v>
      </c>
      <c r="M253" s="194">
        <v>75.745250016102702</v>
      </c>
      <c r="N253" s="194">
        <v>23.2180058568246</v>
      </c>
      <c r="O253" s="110">
        <v>21172</v>
      </c>
      <c r="P253" s="110"/>
    </row>
    <row r="254" spans="1:16" ht="12.75" x14ac:dyDescent="0.2">
      <c r="A254" s="110" t="s">
        <v>562</v>
      </c>
      <c r="B254" s="110">
        <v>11047</v>
      </c>
      <c r="C254" s="110">
        <v>965</v>
      </c>
      <c r="D254" s="165">
        <v>1.6718120633200599</v>
      </c>
      <c r="E254" s="110">
        <v>577.37288275887295</v>
      </c>
      <c r="F254" s="110">
        <v>577.37288275887295</v>
      </c>
      <c r="G254" s="182">
        <v>0</v>
      </c>
      <c r="H254" s="110">
        <v>176114868.46107599</v>
      </c>
      <c r="I254" s="110">
        <v>7565477.9794012401</v>
      </c>
      <c r="J254" s="194"/>
      <c r="K254" s="110">
        <v>4524.91</v>
      </c>
      <c r="L254" s="194">
        <v>9.0891891704120304</v>
      </c>
      <c r="M254" s="194">
        <v>82.6133597755354</v>
      </c>
      <c r="N254" s="194">
        <v>21.1677968958778</v>
      </c>
      <c r="O254" s="110">
        <v>26728</v>
      </c>
      <c r="P254" s="110"/>
    </row>
    <row r="255" spans="1:16" ht="12.75" x14ac:dyDescent="0.2">
      <c r="A255" s="110" t="s">
        <v>563</v>
      </c>
      <c r="B255" s="110">
        <v>10854</v>
      </c>
      <c r="C255" s="110">
        <v>965</v>
      </c>
      <c r="D255" s="165">
        <v>1.6718120633200599</v>
      </c>
      <c r="E255" s="110">
        <v>577.37288275887295</v>
      </c>
      <c r="F255" s="110">
        <v>577.37288275887295</v>
      </c>
      <c r="G255" s="182">
        <v>0</v>
      </c>
      <c r="H255" s="110">
        <v>176114868.46107599</v>
      </c>
      <c r="I255" s="110">
        <v>4970153.8885500496</v>
      </c>
      <c r="J255" s="194"/>
      <c r="K255" s="110">
        <v>4524.91</v>
      </c>
      <c r="L255" s="194">
        <v>8.9179807099732908</v>
      </c>
      <c r="M255" s="194">
        <v>79.530379943455699</v>
      </c>
      <c r="N255" s="194">
        <v>17.820491644464798</v>
      </c>
      <c r="O255" s="110">
        <v>18018</v>
      </c>
      <c r="P255" s="110"/>
    </row>
    <row r="256" spans="1:16" ht="12.75" x14ac:dyDescent="0.2">
      <c r="A256" s="110" t="s">
        <v>564</v>
      </c>
      <c r="B256" s="110">
        <v>11161</v>
      </c>
      <c r="C256" s="110">
        <v>965</v>
      </c>
      <c r="D256" s="165">
        <v>1.6718120633200599</v>
      </c>
      <c r="E256" s="110">
        <v>577.37288275887295</v>
      </c>
      <c r="F256" s="110">
        <v>577.37288275887295</v>
      </c>
      <c r="G256" s="182">
        <v>0</v>
      </c>
      <c r="H256" s="110">
        <v>176114868.46107599</v>
      </c>
      <c r="I256" s="110">
        <v>5191607.11572312</v>
      </c>
      <c r="J256" s="194"/>
      <c r="K256" s="110">
        <v>4524.91</v>
      </c>
      <c r="L256" s="194">
        <v>8.9054443187897103</v>
      </c>
      <c r="M256" s="194">
        <v>79.306938515064004</v>
      </c>
      <c r="N256" s="194">
        <v>15.5854487621076</v>
      </c>
      <c r="O256" s="110">
        <v>21512</v>
      </c>
      <c r="P256" s="110"/>
    </row>
    <row r="257" spans="1:16" ht="12.75" x14ac:dyDescent="0.2">
      <c r="A257" s="110" t="s">
        <v>565</v>
      </c>
      <c r="B257" s="110">
        <v>6801</v>
      </c>
      <c r="C257" s="110">
        <v>965</v>
      </c>
      <c r="D257" s="165">
        <v>1.6718120633200599</v>
      </c>
      <c r="E257" s="110">
        <v>577.37288275887295</v>
      </c>
      <c r="F257" s="110">
        <v>577.37288275887295</v>
      </c>
      <c r="G257" s="182">
        <v>0</v>
      </c>
      <c r="H257" s="110">
        <v>176114868.46107599</v>
      </c>
      <c r="I257" s="110">
        <v>4309976.6685064798</v>
      </c>
      <c r="J257" s="194"/>
      <c r="K257" s="110">
        <v>4524.91</v>
      </c>
      <c r="L257" s="194">
        <v>8.4790758693031094</v>
      </c>
      <c r="M257" s="194">
        <v>71.894727597398301</v>
      </c>
      <c r="N257" s="194">
        <v>22.612909447488502</v>
      </c>
      <c r="O257" s="110">
        <v>22792</v>
      </c>
      <c r="P257" s="110"/>
    </row>
    <row r="258" spans="1:16" ht="12.75" x14ac:dyDescent="0.2">
      <c r="A258" s="110" t="s">
        <v>566</v>
      </c>
      <c r="B258" s="110">
        <v>7033</v>
      </c>
      <c r="C258" s="110">
        <v>965</v>
      </c>
      <c r="D258" s="165">
        <v>1.6718120633200599</v>
      </c>
      <c r="E258" s="110">
        <v>577.37288275887295</v>
      </c>
      <c r="F258" s="110">
        <v>577.37288275887295</v>
      </c>
      <c r="G258" s="182">
        <v>0</v>
      </c>
      <c r="H258" s="110">
        <v>176114868.46107599</v>
      </c>
      <c r="I258" s="110">
        <v>6927539.11424015</v>
      </c>
      <c r="J258" s="194"/>
      <c r="K258" s="110">
        <v>4524.91</v>
      </c>
      <c r="L258" s="194">
        <v>8.4747031397952792</v>
      </c>
      <c r="M258" s="194">
        <v>71.820593307656097</v>
      </c>
      <c r="N258" s="194">
        <v>32.5905906419244</v>
      </c>
      <c r="O258" s="110">
        <v>30754</v>
      </c>
      <c r="P258" s="110"/>
    </row>
    <row r="259" spans="1:16" ht="12.75" x14ac:dyDescent="0.2">
      <c r="A259" s="18" t="s">
        <v>567</v>
      </c>
      <c r="B259" s="110"/>
      <c r="C259" s="110"/>
      <c r="D259" s="165"/>
      <c r="E259" s="110"/>
      <c r="F259" s="110"/>
      <c r="G259" s="182"/>
      <c r="H259" s="110"/>
      <c r="I259" s="110"/>
      <c r="J259" s="194"/>
      <c r="K259" s="110"/>
      <c r="L259" s="194"/>
      <c r="M259" s="194"/>
      <c r="N259" s="194"/>
      <c r="O259" s="110"/>
      <c r="P259" s="110"/>
    </row>
    <row r="260" spans="1:16" ht="12.75" x14ac:dyDescent="0.2">
      <c r="A260" s="110" t="s">
        <v>568</v>
      </c>
      <c r="B260" s="110">
        <v>26809</v>
      </c>
      <c r="C260" s="110">
        <v>804</v>
      </c>
      <c r="D260" s="165">
        <v>1.6718120633200599</v>
      </c>
      <c r="E260" s="110">
        <v>481.16110744502799</v>
      </c>
      <c r="F260" s="110">
        <v>481.16110744502799</v>
      </c>
      <c r="G260" s="182">
        <v>0</v>
      </c>
      <c r="H260" s="110">
        <v>212719717.19702199</v>
      </c>
      <c r="I260" s="110">
        <v>17855891.470451899</v>
      </c>
      <c r="J260" s="194"/>
      <c r="K260" s="110">
        <v>4524.91</v>
      </c>
      <c r="L260" s="194">
        <v>9.8459643662924599</v>
      </c>
      <c r="M260" s="194">
        <v>96.943014302300895</v>
      </c>
      <c r="N260" s="194">
        <v>16.718969353431898</v>
      </c>
      <c r="O260" s="110">
        <v>26067</v>
      </c>
      <c r="P260" s="110"/>
    </row>
    <row r="261" spans="1:16" ht="12.75" x14ac:dyDescent="0.2">
      <c r="A261" s="110" t="s">
        <v>569</v>
      </c>
      <c r="B261" s="110">
        <v>102904</v>
      </c>
      <c r="C261" s="110">
        <v>804</v>
      </c>
      <c r="D261" s="165">
        <v>1.6718120633200599</v>
      </c>
      <c r="E261" s="110">
        <v>481.16110744502799</v>
      </c>
      <c r="F261" s="110">
        <v>481.16110744502799</v>
      </c>
      <c r="G261" s="182">
        <v>0</v>
      </c>
      <c r="H261" s="110">
        <v>212719717.19702199</v>
      </c>
      <c r="I261" s="110">
        <v>93666314.191302598</v>
      </c>
      <c r="J261" s="194"/>
      <c r="K261" s="110">
        <v>4524.91</v>
      </c>
      <c r="L261" s="194">
        <v>11.480887692619699</v>
      </c>
      <c r="M261" s="194">
        <v>131.81078221054699</v>
      </c>
      <c r="N261" s="194">
        <v>11.598982390611599</v>
      </c>
      <c r="O261" s="110">
        <v>20406</v>
      </c>
      <c r="P261" s="110"/>
    </row>
    <row r="262" spans="1:16" ht="12.75" x14ac:dyDescent="0.2">
      <c r="A262" s="110" t="s">
        <v>570</v>
      </c>
      <c r="B262" s="110">
        <v>9570</v>
      </c>
      <c r="C262" s="110">
        <v>804</v>
      </c>
      <c r="D262" s="165">
        <v>1.6718120633200599</v>
      </c>
      <c r="E262" s="110">
        <v>481.16110744502799</v>
      </c>
      <c r="F262" s="110">
        <v>481.16110744502799</v>
      </c>
      <c r="G262" s="182">
        <v>0</v>
      </c>
      <c r="H262" s="110">
        <v>212719717.19702199</v>
      </c>
      <c r="I262" s="110">
        <v>3897375.1910700002</v>
      </c>
      <c r="J262" s="194"/>
      <c r="K262" s="110">
        <v>4524.91</v>
      </c>
      <c r="L262" s="194">
        <v>8.9183825046616096</v>
      </c>
      <c r="M262" s="194">
        <v>79.537546499454393</v>
      </c>
      <c r="N262" s="194">
        <v>14.9128787206231</v>
      </c>
      <c r="O262" s="110">
        <v>18850</v>
      </c>
      <c r="P262" s="110"/>
    </row>
    <row r="263" spans="1:16" ht="12.75" x14ac:dyDescent="0.2">
      <c r="A263" s="110" t="s">
        <v>571</v>
      </c>
      <c r="B263" s="110">
        <v>37531</v>
      </c>
      <c r="C263" s="110">
        <v>804</v>
      </c>
      <c r="D263" s="165">
        <v>1.6718120633200599</v>
      </c>
      <c r="E263" s="110">
        <v>481.16110744502799</v>
      </c>
      <c r="F263" s="110">
        <v>481.16110744502799</v>
      </c>
      <c r="G263" s="182">
        <v>0</v>
      </c>
      <c r="H263" s="110">
        <v>212719717.19702199</v>
      </c>
      <c r="I263" s="110">
        <v>25763659.936634101</v>
      </c>
      <c r="J263" s="194"/>
      <c r="K263" s="110">
        <v>4524.91</v>
      </c>
      <c r="L263" s="194">
        <v>10.207399701847899</v>
      </c>
      <c r="M263" s="194">
        <v>104.191008673284</v>
      </c>
      <c r="N263" s="194">
        <v>16.631446484766499</v>
      </c>
      <c r="O263" s="110">
        <v>23189</v>
      </c>
      <c r="P263" s="110"/>
    </row>
    <row r="264" spans="1:16" ht="12" customHeight="1" x14ac:dyDescent="0.2">
      <c r="A264" s="110" t="s">
        <v>572</v>
      </c>
      <c r="B264" s="110">
        <v>18867</v>
      </c>
      <c r="C264" s="110">
        <v>804</v>
      </c>
      <c r="D264" s="165">
        <v>1.6718120633200599</v>
      </c>
      <c r="E264" s="110">
        <v>481.16110744502799</v>
      </c>
      <c r="F264" s="110">
        <v>481.16110744502799</v>
      </c>
      <c r="G264" s="182">
        <v>0</v>
      </c>
      <c r="H264" s="110">
        <v>212719717.19702199</v>
      </c>
      <c r="I264" s="110">
        <v>15214693.0147932</v>
      </c>
      <c r="J264" s="194"/>
      <c r="K264" s="110">
        <v>4524.91</v>
      </c>
      <c r="L264" s="194">
        <v>9.3562572468763392</v>
      </c>
      <c r="M264" s="194">
        <v>87.539549669726</v>
      </c>
      <c r="N264" s="194">
        <v>23.8157208596235</v>
      </c>
      <c r="O264" s="110">
        <v>29144</v>
      </c>
      <c r="P264" s="110"/>
    </row>
    <row r="265" spans="1:16" ht="12.75" x14ac:dyDescent="0.2">
      <c r="A265" s="110" t="s">
        <v>573</v>
      </c>
      <c r="B265" s="110">
        <v>9483</v>
      </c>
      <c r="C265" s="110">
        <v>804</v>
      </c>
      <c r="D265" s="165">
        <v>1.6718120633200599</v>
      </c>
      <c r="E265" s="110">
        <v>481.16110744502799</v>
      </c>
      <c r="F265" s="110">
        <v>481.16110744502799</v>
      </c>
      <c r="G265" s="182">
        <v>0</v>
      </c>
      <c r="H265" s="110">
        <v>212719717.19702199</v>
      </c>
      <c r="I265" s="110">
        <v>6486183.5930845402</v>
      </c>
      <c r="J265" s="194"/>
      <c r="K265" s="110">
        <v>4524.91</v>
      </c>
      <c r="L265" s="194">
        <v>8.4969904840987205</v>
      </c>
      <c r="M265" s="194">
        <v>72.198847286864194</v>
      </c>
      <c r="N265" s="194">
        <v>20.209976157912902</v>
      </c>
      <c r="O265" s="110">
        <v>29109</v>
      </c>
      <c r="P265" s="110"/>
    </row>
    <row r="266" spans="1:16" ht="12.75" x14ac:dyDescent="0.2">
      <c r="A266" s="110" t="s">
        <v>574</v>
      </c>
      <c r="B266" s="110">
        <v>5884</v>
      </c>
      <c r="C266" s="110">
        <v>804</v>
      </c>
      <c r="D266" s="165">
        <v>1.6718120633200599</v>
      </c>
      <c r="E266" s="110">
        <v>481.16110744502799</v>
      </c>
      <c r="F266" s="110">
        <v>481.16110744502799</v>
      </c>
      <c r="G266" s="182">
        <v>0</v>
      </c>
      <c r="H266" s="110">
        <v>212719717.19702199</v>
      </c>
      <c r="I266" s="110">
        <v>3949555.3018110599</v>
      </c>
      <c r="J266" s="194"/>
      <c r="K266" s="110">
        <v>4524.91</v>
      </c>
      <c r="L266" s="194">
        <v>8.1553621203281406</v>
      </c>
      <c r="M266" s="194">
        <v>66.509931313682998</v>
      </c>
      <c r="N266" s="194">
        <v>21.3798153502423</v>
      </c>
      <c r="O266" s="110">
        <v>26143</v>
      </c>
      <c r="P266" s="110"/>
    </row>
    <row r="267" spans="1:16" ht="12.75" x14ac:dyDescent="0.2">
      <c r="A267" s="110" t="s">
        <v>575</v>
      </c>
      <c r="B267" s="110">
        <v>11672</v>
      </c>
      <c r="C267" s="110">
        <v>804</v>
      </c>
      <c r="D267" s="165">
        <v>1.6718120633200599</v>
      </c>
      <c r="E267" s="110">
        <v>481.16110744502799</v>
      </c>
      <c r="F267" s="110">
        <v>481.16110744502799</v>
      </c>
      <c r="G267" s="182">
        <v>0</v>
      </c>
      <c r="H267" s="110">
        <v>212719717.19702199</v>
      </c>
      <c r="I267" s="110">
        <v>6225516.8742274204</v>
      </c>
      <c r="J267" s="194"/>
      <c r="K267" s="110">
        <v>4524.91</v>
      </c>
      <c r="L267" s="194">
        <v>8.9474159506501305</v>
      </c>
      <c r="M267" s="194">
        <v>80.056252193948396</v>
      </c>
      <c r="N267" s="194">
        <v>20.7483714692281</v>
      </c>
      <c r="O267" s="110">
        <v>18581</v>
      </c>
      <c r="P267" s="110"/>
    </row>
    <row r="268" spans="1:16" ht="12.75" x14ac:dyDescent="0.2">
      <c r="A268" s="110" t="s">
        <v>576</v>
      </c>
      <c r="B268" s="110">
        <v>39290</v>
      </c>
      <c r="C268" s="110">
        <v>804</v>
      </c>
      <c r="D268" s="165">
        <v>1.6718120633200599</v>
      </c>
      <c r="E268" s="110">
        <v>481.16110744502799</v>
      </c>
      <c r="F268" s="110">
        <v>481.16110744502799</v>
      </c>
      <c r="G268" s="182">
        <v>0</v>
      </c>
      <c r="H268" s="110">
        <v>212719717.19702199</v>
      </c>
      <c r="I268" s="110">
        <v>23376188.047675099</v>
      </c>
      <c r="J268" s="194"/>
      <c r="K268" s="110">
        <v>4524.91</v>
      </c>
      <c r="L268" s="194">
        <v>10.430580148765999</v>
      </c>
      <c r="M268" s="194">
        <v>108.797002239831</v>
      </c>
      <c r="N268" s="194">
        <v>13.6044928452752</v>
      </c>
      <c r="O268" s="110">
        <v>18554</v>
      </c>
      <c r="P268" s="110"/>
    </row>
    <row r="269" spans="1:16" ht="12.75" x14ac:dyDescent="0.2">
      <c r="A269" s="110" t="s">
        <v>577</v>
      </c>
      <c r="B269" s="110">
        <v>25492</v>
      </c>
      <c r="C269" s="110">
        <v>804</v>
      </c>
      <c r="D269" s="165">
        <v>1.6718120633200599</v>
      </c>
      <c r="E269" s="110">
        <v>481.16110744502799</v>
      </c>
      <c r="F269" s="110">
        <v>481.16110744502799</v>
      </c>
      <c r="G269" s="182">
        <v>0</v>
      </c>
      <c r="H269" s="110">
        <v>212719717.19702199</v>
      </c>
      <c r="I269" s="110">
        <v>16284339.575972</v>
      </c>
      <c r="J269" s="194"/>
      <c r="K269" s="110">
        <v>4524.91</v>
      </c>
      <c r="L269" s="194">
        <v>9.8857308309468692</v>
      </c>
      <c r="M269" s="194">
        <v>97.727674061933499</v>
      </c>
      <c r="N269" s="194">
        <v>14.8007392126684</v>
      </c>
      <c r="O269" s="110">
        <v>26578</v>
      </c>
      <c r="P269" s="110"/>
    </row>
    <row r="270" spans="1:16" ht="12.75" x14ac:dyDescent="0.2">
      <c r="A270" s="18" t="s">
        <v>578</v>
      </c>
      <c r="B270" s="110"/>
      <c r="C270" s="110"/>
      <c r="D270" s="165"/>
      <c r="E270" s="110"/>
      <c r="F270" s="110"/>
      <c r="G270" s="182"/>
      <c r="H270" s="110"/>
      <c r="I270" s="110"/>
      <c r="J270" s="194"/>
      <c r="K270" s="110"/>
      <c r="L270" s="194"/>
      <c r="M270" s="194"/>
      <c r="N270" s="194"/>
      <c r="O270" s="110"/>
      <c r="P270" s="110"/>
    </row>
    <row r="271" spans="1:16" ht="12.75" x14ac:dyDescent="0.2">
      <c r="A271" s="110" t="s">
        <v>579</v>
      </c>
      <c r="B271" s="110">
        <v>25114</v>
      </c>
      <c r="C271" s="110">
        <v>539</v>
      </c>
      <c r="D271" s="165">
        <v>1.6718120633200599</v>
      </c>
      <c r="E271" s="110">
        <v>322.15670427887301</v>
      </c>
      <c r="F271" s="110">
        <v>411.49909008918701</v>
      </c>
      <c r="G271" s="182">
        <v>8.0396920453130002E-2</v>
      </c>
      <c r="H271" s="110">
        <v>213091922.645098</v>
      </c>
      <c r="I271" s="110">
        <v>17131934.3541025</v>
      </c>
      <c r="J271" s="194"/>
      <c r="K271" s="110">
        <v>4575.8500000000004</v>
      </c>
      <c r="L271" s="194">
        <v>9.8954553808388592</v>
      </c>
      <c r="M271" s="194">
        <v>97.920037194172806</v>
      </c>
      <c r="N271" s="194">
        <v>14.8520872139116</v>
      </c>
      <c r="O271" s="110">
        <v>25943</v>
      </c>
      <c r="P271" s="110"/>
    </row>
    <row r="272" spans="1:16" ht="12.75" x14ac:dyDescent="0.2">
      <c r="A272" s="110" t="s">
        <v>580</v>
      </c>
      <c r="B272" s="110">
        <v>18133</v>
      </c>
      <c r="C272" s="110">
        <v>514</v>
      </c>
      <c r="D272" s="165">
        <v>1.6718120633200599</v>
      </c>
      <c r="E272" s="110">
        <v>307.37000905631299</v>
      </c>
      <c r="F272" s="110">
        <v>411.49909008918701</v>
      </c>
      <c r="G272" s="182">
        <v>5.5384405912841397E-2</v>
      </c>
      <c r="H272" s="110">
        <v>213091922.645098</v>
      </c>
      <c r="I272" s="110">
        <v>11801969.5405239</v>
      </c>
      <c r="J272" s="194"/>
      <c r="K272" s="110">
        <v>4575.8500000000004</v>
      </c>
      <c r="L272" s="194">
        <v>9.4312414107376092</v>
      </c>
      <c r="M272" s="194">
        <v>88.948314547612</v>
      </c>
      <c r="N272" s="194">
        <v>18.124609122611101</v>
      </c>
      <c r="O272" s="110">
        <v>23724</v>
      </c>
      <c r="P272" s="110"/>
    </row>
    <row r="273" spans="1:16" ht="12.75" x14ac:dyDescent="0.2">
      <c r="A273" s="110" t="s">
        <v>581</v>
      </c>
      <c r="B273" s="110">
        <v>18872</v>
      </c>
      <c r="C273" s="110">
        <v>643</v>
      </c>
      <c r="D273" s="165">
        <v>1.6718120633200599</v>
      </c>
      <c r="E273" s="110">
        <v>384.82627977715498</v>
      </c>
      <c r="F273" s="110">
        <v>411.49909008918701</v>
      </c>
      <c r="G273" s="182">
        <v>7.2167057888794503E-2</v>
      </c>
      <c r="H273" s="110">
        <v>213091922.645098</v>
      </c>
      <c r="I273" s="110">
        <v>15378217.117163301</v>
      </c>
      <c r="J273" s="194"/>
      <c r="K273" s="110">
        <v>4575.8500000000004</v>
      </c>
      <c r="L273" s="194">
        <v>9.4069756634096002</v>
      </c>
      <c r="M273" s="194">
        <v>88.491191131980401</v>
      </c>
      <c r="N273" s="194">
        <v>23.9713623192496</v>
      </c>
      <c r="O273" s="110">
        <v>26007</v>
      </c>
      <c r="P273" s="110"/>
    </row>
    <row r="274" spans="1:16" ht="12.75" x14ac:dyDescent="0.2">
      <c r="A274" s="110" t="s">
        <v>582</v>
      </c>
      <c r="B274" s="110">
        <v>99439</v>
      </c>
      <c r="C274" s="110">
        <v>796</v>
      </c>
      <c r="D274" s="165">
        <v>1.6718120633200599</v>
      </c>
      <c r="E274" s="110">
        <v>476.19692184297099</v>
      </c>
      <c r="F274" s="110">
        <v>411.49909008918701</v>
      </c>
      <c r="G274" s="182">
        <v>0.47054339550563301</v>
      </c>
      <c r="H274" s="110">
        <v>213091922.645098</v>
      </c>
      <c r="I274" s="110">
        <v>100268996.836248</v>
      </c>
      <c r="J274" s="194"/>
      <c r="K274" s="110">
        <v>4575.8500000000004</v>
      </c>
      <c r="L274" s="194">
        <v>11.374593998975699</v>
      </c>
      <c r="M274" s="194">
        <v>129.38138864153399</v>
      </c>
      <c r="N274" s="194">
        <v>13.872238639206101</v>
      </c>
      <c r="O274" s="110">
        <v>22648</v>
      </c>
      <c r="P274" s="110"/>
    </row>
    <row r="275" spans="1:16" ht="12.75" x14ac:dyDescent="0.2">
      <c r="A275" s="110" t="s">
        <v>583</v>
      </c>
      <c r="B275" s="110">
        <v>17963</v>
      </c>
      <c r="C275" s="110">
        <v>463</v>
      </c>
      <c r="D275" s="165">
        <v>1.6718120633200599</v>
      </c>
      <c r="E275" s="110">
        <v>277.01639697791398</v>
      </c>
      <c r="F275" s="110">
        <v>411.49909008918701</v>
      </c>
      <c r="G275" s="182">
        <v>4.94470852391867E-2</v>
      </c>
      <c r="H275" s="110">
        <v>213091922.645098</v>
      </c>
      <c r="I275" s="110">
        <v>10536774.462814299</v>
      </c>
      <c r="J275" s="194"/>
      <c r="K275" s="110">
        <v>4575.8500000000004</v>
      </c>
      <c r="L275" s="194">
        <v>9.6200630703369896</v>
      </c>
      <c r="M275" s="194">
        <v>92.545613477261497</v>
      </c>
      <c r="N275" s="194">
        <v>14.979083751807799</v>
      </c>
      <c r="O275" s="110">
        <v>22584</v>
      </c>
      <c r="P275" s="110"/>
    </row>
    <row r="276" spans="1:16" ht="12.75" x14ac:dyDescent="0.2">
      <c r="A276" s="110" t="s">
        <v>584</v>
      </c>
      <c r="B276" s="110">
        <v>9226</v>
      </c>
      <c r="C276" s="110">
        <v>617</v>
      </c>
      <c r="D276" s="165">
        <v>1.6718120633200599</v>
      </c>
      <c r="E276" s="110">
        <v>369.26489716244799</v>
      </c>
      <c r="F276" s="110">
        <v>411.49909008918701</v>
      </c>
      <c r="G276" s="182">
        <v>3.3853831271888603E-2</v>
      </c>
      <c r="H276" s="110">
        <v>213091922.645098</v>
      </c>
      <c r="I276" s="110">
        <v>7213977.9946294799</v>
      </c>
      <c r="J276" s="194"/>
      <c r="K276" s="110">
        <v>4575.8500000000004</v>
      </c>
      <c r="L276" s="194">
        <v>8.61613313927114</v>
      </c>
      <c r="M276" s="194">
        <v>74.237750273646398</v>
      </c>
      <c r="N276" s="194">
        <v>24.856786999790899</v>
      </c>
      <c r="O276" s="110">
        <v>25700</v>
      </c>
      <c r="P276" s="110"/>
    </row>
    <row r="277" spans="1:16" ht="12.75" x14ac:dyDescent="0.2">
      <c r="A277" s="110" t="s">
        <v>585</v>
      </c>
      <c r="B277" s="110">
        <v>55807</v>
      </c>
      <c r="C277" s="110">
        <v>718</v>
      </c>
      <c r="D277" s="165">
        <v>1.6718120633200599</v>
      </c>
      <c r="E277" s="110">
        <v>429.54636316162299</v>
      </c>
      <c r="F277" s="110">
        <v>411.49909008918701</v>
      </c>
      <c r="G277" s="182">
        <v>0.238207303728526</v>
      </c>
      <c r="H277" s="110">
        <v>213091922.645098</v>
      </c>
      <c r="I277" s="110">
        <v>50760052.339616403</v>
      </c>
      <c r="J277" s="194"/>
      <c r="K277" s="110">
        <v>4575.8500000000004</v>
      </c>
      <c r="L277" s="194">
        <v>10.6514069689431</v>
      </c>
      <c r="M277" s="194">
        <v>113.452470418049</v>
      </c>
      <c r="N277" s="194">
        <v>19.058612263270501</v>
      </c>
      <c r="O277" s="110">
        <v>23783</v>
      </c>
      <c r="P277" s="110"/>
    </row>
    <row r="278" spans="1:16" ht="12.75" x14ac:dyDescent="0.2">
      <c r="A278" s="18" t="s">
        <v>586</v>
      </c>
      <c r="B278" s="110"/>
      <c r="C278" s="110"/>
      <c r="D278" s="165"/>
      <c r="E278" s="110"/>
      <c r="F278" s="110"/>
      <c r="G278" s="182"/>
      <c r="H278" s="110"/>
      <c r="I278" s="110"/>
      <c r="J278" s="194"/>
      <c r="K278" s="110"/>
      <c r="L278" s="194"/>
      <c r="M278" s="194"/>
      <c r="N278" s="194"/>
      <c r="O278" s="110"/>
      <c r="P278" s="110"/>
    </row>
    <row r="279" spans="1:16" ht="12.75" x14ac:dyDescent="0.2">
      <c r="A279" s="110" t="s">
        <v>587</v>
      </c>
      <c r="B279" s="110">
        <v>7120</v>
      </c>
      <c r="C279" s="110">
        <v>853</v>
      </c>
      <c r="D279" s="165">
        <v>1.6718120633200599</v>
      </c>
      <c r="E279" s="110">
        <v>510.52205783735099</v>
      </c>
      <c r="F279" s="110">
        <v>510.52205783735099</v>
      </c>
      <c r="G279" s="182">
        <v>0</v>
      </c>
      <c r="H279" s="110">
        <v>123200287.21495999</v>
      </c>
      <c r="I279" s="110">
        <v>7393142.3094061902</v>
      </c>
      <c r="J279" s="194"/>
      <c r="K279" s="110">
        <v>4524.91</v>
      </c>
      <c r="L279" s="194">
        <v>7.8811822022270999</v>
      </c>
      <c r="M279" s="194">
        <v>62.1130329047012</v>
      </c>
      <c r="N279" s="194">
        <v>31.021394338107399</v>
      </c>
      <c r="O279" s="110">
        <v>34367</v>
      </c>
      <c r="P279" s="110"/>
    </row>
    <row r="280" spans="1:16" ht="12.75" x14ac:dyDescent="0.2">
      <c r="A280" s="110" t="s">
        <v>588</v>
      </c>
      <c r="B280" s="110">
        <v>6181</v>
      </c>
      <c r="C280" s="110">
        <v>853</v>
      </c>
      <c r="D280" s="165">
        <v>1.6718120633200599</v>
      </c>
      <c r="E280" s="110">
        <v>510.52205783735099</v>
      </c>
      <c r="F280" s="110">
        <v>510.52205783735099</v>
      </c>
      <c r="G280" s="182">
        <v>0</v>
      </c>
      <c r="H280" s="110">
        <v>123200287.21495999</v>
      </c>
      <c r="I280" s="110">
        <v>5903982.1120360298</v>
      </c>
      <c r="J280" s="194"/>
      <c r="K280" s="110">
        <v>4524.91</v>
      </c>
      <c r="L280" s="194">
        <v>7.9755646584952</v>
      </c>
      <c r="M280" s="194">
        <v>63.6096316218377</v>
      </c>
      <c r="N280" s="194">
        <v>28.247546907608299</v>
      </c>
      <c r="O280" s="110">
        <v>33503</v>
      </c>
      <c r="P280" s="110"/>
    </row>
    <row r="281" spans="1:16" ht="12.75" x14ac:dyDescent="0.2">
      <c r="A281" s="110" t="s">
        <v>589</v>
      </c>
      <c r="B281" s="110">
        <v>10070</v>
      </c>
      <c r="C281" s="110">
        <v>853</v>
      </c>
      <c r="D281" s="165">
        <v>1.6718120633200599</v>
      </c>
      <c r="E281" s="110">
        <v>510.52205783735099</v>
      </c>
      <c r="F281" s="110">
        <v>510.52205783735099</v>
      </c>
      <c r="G281" s="182">
        <v>0</v>
      </c>
      <c r="H281" s="110">
        <v>123200287.21495999</v>
      </c>
      <c r="I281" s="110">
        <v>10953416.770682501</v>
      </c>
      <c r="J281" s="194"/>
      <c r="K281" s="110">
        <v>4524.91</v>
      </c>
      <c r="L281" s="194">
        <v>8.7943702792228695</v>
      </c>
      <c r="M281" s="194">
        <v>77.340948608078605</v>
      </c>
      <c r="N281" s="194">
        <v>33.726824686432202</v>
      </c>
      <c r="O281" s="110">
        <v>35274</v>
      </c>
      <c r="P281" s="110"/>
    </row>
    <row r="282" spans="1:16" ht="12.75" x14ac:dyDescent="0.2">
      <c r="A282" s="110" t="s">
        <v>590</v>
      </c>
      <c r="B282" s="110">
        <v>15054</v>
      </c>
      <c r="C282" s="110">
        <v>853</v>
      </c>
      <c r="D282" s="165">
        <v>1.6718120633200599</v>
      </c>
      <c r="E282" s="110">
        <v>510.52205783735099</v>
      </c>
      <c r="F282" s="110">
        <v>510.52205783735099</v>
      </c>
      <c r="G282" s="182">
        <v>0</v>
      </c>
      <c r="H282" s="110">
        <v>123200287.21495999</v>
      </c>
      <c r="I282" s="110">
        <v>12295894.5438051</v>
      </c>
      <c r="J282" s="194"/>
      <c r="K282" s="110">
        <v>4524.91</v>
      </c>
      <c r="L282" s="194">
        <v>9.0756654686495803</v>
      </c>
      <c r="M282" s="194">
        <v>82.367703698838397</v>
      </c>
      <c r="N282" s="194">
        <v>26.212091547320998</v>
      </c>
      <c r="O282" s="110">
        <v>28027</v>
      </c>
      <c r="P282" s="110"/>
    </row>
    <row r="283" spans="1:16" ht="12.75" x14ac:dyDescent="0.2">
      <c r="A283" s="110" t="s">
        <v>591</v>
      </c>
      <c r="B283" s="110">
        <v>5208</v>
      </c>
      <c r="C283" s="110">
        <v>853</v>
      </c>
      <c r="D283" s="165">
        <v>1.6718120633200599</v>
      </c>
      <c r="E283" s="110">
        <v>510.52205783735099</v>
      </c>
      <c r="F283" s="110">
        <v>510.52205783735099</v>
      </c>
      <c r="G283" s="182">
        <v>0</v>
      </c>
      <c r="H283" s="110">
        <v>123200287.21495999</v>
      </c>
      <c r="I283" s="110">
        <v>4978643.2574689304</v>
      </c>
      <c r="J283" s="194"/>
      <c r="K283" s="110">
        <v>4524.91</v>
      </c>
      <c r="L283" s="194">
        <v>7.7819732344343802</v>
      </c>
      <c r="M283" s="194">
        <v>60.559107421453199</v>
      </c>
      <c r="N283" s="194">
        <v>27.315334295723599</v>
      </c>
      <c r="O283" s="110">
        <v>33774</v>
      </c>
      <c r="P283" s="110"/>
    </row>
    <row r="284" spans="1:16" ht="12.75" x14ac:dyDescent="0.2">
      <c r="A284" s="110" t="s">
        <v>592</v>
      </c>
      <c r="B284" s="110">
        <v>11488</v>
      </c>
      <c r="C284" s="110">
        <v>853</v>
      </c>
      <c r="D284" s="165">
        <v>1.6718120633200599</v>
      </c>
      <c r="E284" s="110">
        <v>510.52205783735099</v>
      </c>
      <c r="F284" s="110">
        <v>510.52205783735099</v>
      </c>
      <c r="G284" s="182">
        <v>0</v>
      </c>
      <c r="H284" s="110">
        <v>123200287.21495999</v>
      </c>
      <c r="I284" s="110">
        <v>11000227.0886639</v>
      </c>
      <c r="J284" s="194"/>
      <c r="K284" s="110">
        <v>4524.91</v>
      </c>
      <c r="L284" s="194">
        <v>8.8129922319699698</v>
      </c>
      <c r="M284" s="194">
        <v>77.668832080762996</v>
      </c>
      <c r="N284" s="194">
        <v>32.024543724755297</v>
      </c>
      <c r="O284" s="110">
        <v>29592</v>
      </c>
      <c r="P284" s="110"/>
    </row>
    <row r="285" spans="1:16" ht="12.75" x14ac:dyDescent="0.2">
      <c r="A285" s="110" t="s">
        <v>593</v>
      </c>
      <c r="B285" s="110">
        <v>12049</v>
      </c>
      <c r="C285" s="110">
        <v>853</v>
      </c>
      <c r="D285" s="165">
        <v>1.6718120633200599</v>
      </c>
      <c r="E285" s="110">
        <v>510.52205783735099</v>
      </c>
      <c r="F285" s="110">
        <v>510.52205783735099</v>
      </c>
      <c r="G285" s="182">
        <v>0</v>
      </c>
      <c r="H285" s="110">
        <v>123200287.21495999</v>
      </c>
      <c r="I285" s="110">
        <v>15733958.2764103</v>
      </c>
      <c r="J285" s="194"/>
      <c r="K285" s="110">
        <v>4524.91</v>
      </c>
      <c r="L285" s="194">
        <v>8.94180711836316</v>
      </c>
      <c r="M285" s="194">
        <v>79.955914542010106</v>
      </c>
      <c r="N285" s="194">
        <v>28.8162385387832</v>
      </c>
      <c r="O285" s="110">
        <v>54833</v>
      </c>
      <c r="P285" s="110"/>
    </row>
    <row r="286" spans="1:16" ht="12.75" x14ac:dyDescent="0.2">
      <c r="A286" s="110" t="s">
        <v>594</v>
      </c>
      <c r="B286" s="110">
        <v>63985</v>
      </c>
      <c r="C286" s="110">
        <v>853</v>
      </c>
      <c r="D286" s="165">
        <v>1.6718120633200599</v>
      </c>
      <c r="E286" s="110">
        <v>510.52205783735099</v>
      </c>
      <c r="F286" s="110">
        <v>510.52205783735099</v>
      </c>
      <c r="G286" s="182">
        <v>0</v>
      </c>
      <c r="H286" s="110">
        <v>123200287.21495999</v>
      </c>
      <c r="I286" s="110">
        <v>54941022.8564867</v>
      </c>
      <c r="J286" s="194"/>
      <c r="K286" s="110">
        <v>4524.91</v>
      </c>
      <c r="L286" s="194">
        <v>10.9542742117216</v>
      </c>
      <c r="M286" s="194">
        <v>119.99612350559001</v>
      </c>
      <c r="N286" s="194">
        <v>14.129108979203799</v>
      </c>
      <c r="O286" s="110">
        <v>25013</v>
      </c>
      <c r="P286" s="110"/>
    </row>
    <row r="287" spans="1:16" ht="12.75" x14ac:dyDescent="0.2">
      <c r="A287" s="18" t="s">
        <v>595</v>
      </c>
      <c r="B287" s="110"/>
      <c r="C287" s="110"/>
      <c r="D287" s="165"/>
      <c r="E287" s="110"/>
      <c r="F287" s="110"/>
      <c r="G287" s="182"/>
      <c r="H287" s="110"/>
      <c r="I287" s="110"/>
      <c r="J287" s="194"/>
      <c r="K287" s="110"/>
      <c r="L287" s="194"/>
      <c r="M287" s="194"/>
      <c r="N287" s="194"/>
      <c r="O287" s="110"/>
      <c r="P287" s="110"/>
    </row>
    <row r="288" spans="1:16" ht="12.75" x14ac:dyDescent="0.2">
      <c r="A288" s="110" t="s">
        <v>596</v>
      </c>
      <c r="B288" s="110">
        <v>2387</v>
      </c>
      <c r="C288" s="110">
        <v>720</v>
      </c>
      <c r="D288" s="165">
        <v>1.6718120633200599</v>
      </c>
      <c r="E288" s="110">
        <v>430.42706218399798</v>
      </c>
      <c r="F288" s="110">
        <v>400.02649418567597</v>
      </c>
      <c r="G288" s="182">
        <v>9.4014589526534003E-3</v>
      </c>
      <c r="H288" s="110">
        <v>293429939.13696498</v>
      </c>
      <c r="I288" s="110">
        <v>2758669.5282757599</v>
      </c>
      <c r="J288" s="194"/>
      <c r="K288" s="110">
        <v>4573.97</v>
      </c>
      <c r="L288" s="194">
        <v>6.9206715042486797</v>
      </c>
      <c r="M288" s="194">
        <v>47.895694069719703</v>
      </c>
      <c r="N288" s="194">
        <v>28.196803116799899</v>
      </c>
      <c r="O288" s="110">
        <v>33562</v>
      </c>
      <c r="P288" s="110"/>
    </row>
    <row r="289" spans="1:16" ht="12.75" x14ac:dyDescent="0.2">
      <c r="A289" s="110" t="s">
        <v>597</v>
      </c>
      <c r="B289" s="110">
        <v>2498</v>
      </c>
      <c r="C289" s="110">
        <v>742</v>
      </c>
      <c r="D289" s="165">
        <v>1.6718120633200599</v>
      </c>
      <c r="E289" s="110">
        <v>443.803628177284</v>
      </c>
      <c r="F289" s="110">
        <v>400.02649418567597</v>
      </c>
      <c r="G289" s="182">
        <v>1.0144404283370099E-2</v>
      </c>
      <c r="H289" s="110">
        <v>293429939.13696498</v>
      </c>
      <c r="I289" s="110">
        <v>2976671.9314500699</v>
      </c>
      <c r="J289" s="194"/>
      <c r="K289" s="110">
        <v>4573.97</v>
      </c>
      <c r="L289" s="194">
        <v>7.18538701558042</v>
      </c>
      <c r="M289" s="194">
        <v>51.629786563671601</v>
      </c>
      <c r="N289" s="194">
        <v>33.621805050624701</v>
      </c>
      <c r="O289" s="110">
        <v>31585</v>
      </c>
      <c r="P289" s="110"/>
    </row>
    <row r="290" spans="1:16" ht="12.75" x14ac:dyDescent="0.2">
      <c r="A290" s="110" t="s">
        <v>598</v>
      </c>
      <c r="B290" s="110">
        <v>12324</v>
      </c>
      <c r="C290" s="110">
        <v>457</v>
      </c>
      <c r="D290" s="165">
        <v>1.6718120633200599</v>
      </c>
      <c r="E290" s="110">
        <v>273.39811146443998</v>
      </c>
      <c r="F290" s="110">
        <v>400.02649418567597</v>
      </c>
      <c r="G290" s="182">
        <v>3.08312026839722E-2</v>
      </c>
      <c r="H290" s="110">
        <v>293429939.13696498</v>
      </c>
      <c r="I290" s="110">
        <v>9046797.9270773903</v>
      </c>
      <c r="J290" s="194"/>
      <c r="K290" s="110">
        <v>4573.97</v>
      </c>
      <c r="L290" s="194">
        <v>9.1154800909522198</v>
      </c>
      <c r="M290" s="194">
        <v>83.091977288546403</v>
      </c>
      <c r="N290" s="194">
        <v>26.814987468688699</v>
      </c>
      <c r="O290" s="110">
        <v>19003</v>
      </c>
      <c r="P290" s="110"/>
    </row>
    <row r="291" spans="1:16" ht="12.75" x14ac:dyDescent="0.2">
      <c r="A291" s="110" t="s">
        <v>599</v>
      </c>
      <c r="B291" s="110">
        <v>3024</v>
      </c>
      <c r="C291" s="110">
        <v>582</v>
      </c>
      <c r="D291" s="165">
        <v>1.6718120633200599</v>
      </c>
      <c r="E291" s="110">
        <v>347.93416338153401</v>
      </c>
      <c r="F291" s="110">
        <v>400.02649418567597</v>
      </c>
      <c r="G291" s="182">
        <v>9.6276906428902805E-3</v>
      </c>
      <c r="H291" s="110">
        <v>293429939.13696498</v>
      </c>
      <c r="I291" s="110">
        <v>2825052.6793728201</v>
      </c>
      <c r="J291" s="194"/>
      <c r="K291" s="110">
        <v>4573.97</v>
      </c>
      <c r="L291" s="194">
        <v>7.5983993293239598</v>
      </c>
      <c r="M291" s="194">
        <v>57.735672367870897</v>
      </c>
      <c r="N291" s="194">
        <v>27.949906300900299</v>
      </c>
      <c r="O291" s="110">
        <v>27342</v>
      </c>
      <c r="P291" s="110"/>
    </row>
    <row r="292" spans="1:16" ht="12.75" x14ac:dyDescent="0.2">
      <c r="A292" s="110" t="s">
        <v>600</v>
      </c>
      <c r="B292" s="110">
        <v>7108</v>
      </c>
      <c r="C292" s="110">
        <v>505</v>
      </c>
      <c r="D292" s="165">
        <v>1.6718120633200599</v>
      </c>
      <c r="E292" s="110">
        <v>302.12209412356998</v>
      </c>
      <c r="F292" s="110">
        <v>400.02649418567597</v>
      </c>
      <c r="G292" s="182">
        <v>1.9650480384324001E-2</v>
      </c>
      <c r="H292" s="110">
        <v>293429939.13696498</v>
      </c>
      <c r="I292" s="110">
        <v>5766039.2631843202</v>
      </c>
      <c r="J292" s="194"/>
      <c r="K292" s="110">
        <v>4573.97</v>
      </c>
      <c r="L292" s="194">
        <v>8.3007769608514508</v>
      </c>
      <c r="M292" s="194">
        <v>68.902898153802298</v>
      </c>
      <c r="N292" s="194">
        <v>21.145356354611302</v>
      </c>
      <c r="O292" s="110">
        <v>32378</v>
      </c>
      <c r="P292" s="110"/>
    </row>
    <row r="293" spans="1:16" ht="12.75" x14ac:dyDescent="0.2">
      <c r="A293" s="110" t="s">
        <v>601</v>
      </c>
      <c r="B293" s="110">
        <v>3945</v>
      </c>
      <c r="C293" s="110">
        <v>543</v>
      </c>
      <c r="D293" s="165">
        <v>1.6718120633200599</v>
      </c>
      <c r="E293" s="110">
        <v>324.72321047613599</v>
      </c>
      <c r="F293" s="110">
        <v>400.02649418567597</v>
      </c>
      <c r="G293" s="182">
        <v>1.17220509854638E-2</v>
      </c>
      <c r="H293" s="110">
        <v>293429939.13696498</v>
      </c>
      <c r="I293" s="110">
        <v>3439600.7072250298</v>
      </c>
      <c r="J293" s="194"/>
      <c r="K293" s="110">
        <v>4573.97</v>
      </c>
      <c r="L293" s="194">
        <v>7.7655690810973201</v>
      </c>
      <c r="M293" s="194">
        <v>60.304063153294599</v>
      </c>
      <c r="N293" s="194">
        <v>26.710904947389299</v>
      </c>
      <c r="O293" s="110">
        <v>26367</v>
      </c>
      <c r="P293" s="110"/>
    </row>
    <row r="294" spans="1:16" ht="12.75" x14ac:dyDescent="0.2">
      <c r="A294" s="110" t="s">
        <v>602</v>
      </c>
      <c r="B294" s="110">
        <v>6748</v>
      </c>
      <c r="C294" s="110">
        <v>500</v>
      </c>
      <c r="D294" s="165">
        <v>1.6718120633200599</v>
      </c>
      <c r="E294" s="110">
        <v>299.240326239713</v>
      </c>
      <c r="F294" s="110">
        <v>400.02649418567597</v>
      </c>
      <c r="G294" s="182">
        <v>1.84772978600358E-2</v>
      </c>
      <c r="H294" s="110">
        <v>293429939.13696498</v>
      </c>
      <c r="I294" s="110">
        <v>5421792.38648587</v>
      </c>
      <c r="J294" s="194"/>
      <c r="K294" s="110">
        <v>4573.97</v>
      </c>
      <c r="L294" s="194">
        <v>8.0349550245021604</v>
      </c>
      <c r="M294" s="194">
        <v>64.560502245772497</v>
      </c>
      <c r="N294" s="194">
        <v>21.6853746715739</v>
      </c>
      <c r="O294" s="110">
        <v>30368</v>
      </c>
      <c r="P294" s="110"/>
    </row>
    <row r="295" spans="1:16" ht="12.75" x14ac:dyDescent="0.2">
      <c r="A295" s="110" t="s">
        <v>603</v>
      </c>
      <c r="B295" s="110">
        <v>72840</v>
      </c>
      <c r="C295" s="110">
        <v>631</v>
      </c>
      <c r="D295" s="165">
        <v>1.6718120633200599</v>
      </c>
      <c r="E295" s="110">
        <v>377.16428584590801</v>
      </c>
      <c r="F295" s="110">
        <v>400.02649418567597</v>
      </c>
      <c r="G295" s="182">
        <v>0.25138755012990299</v>
      </c>
      <c r="H295" s="110">
        <v>293429939.13696498</v>
      </c>
      <c r="I295" s="110">
        <v>73764633.534408107</v>
      </c>
      <c r="J295" s="194"/>
      <c r="K295" s="110">
        <v>4573.97</v>
      </c>
      <c r="L295" s="194">
        <v>10.9915948565591</v>
      </c>
      <c r="M295" s="194">
        <v>120.815157490736</v>
      </c>
      <c r="N295" s="194">
        <v>18.121297154950099</v>
      </c>
      <c r="O295" s="110">
        <v>25311</v>
      </c>
      <c r="P295" s="110"/>
    </row>
    <row r="296" spans="1:16" ht="12.75" x14ac:dyDescent="0.2">
      <c r="A296" s="110" t="s">
        <v>604</v>
      </c>
      <c r="B296" s="110">
        <v>2442</v>
      </c>
      <c r="C296" s="110">
        <v>1019</v>
      </c>
      <c r="D296" s="165">
        <v>1.6718120633200599</v>
      </c>
      <c r="E296" s="110">
        <v>609.68220979551904</v>
      </c>
      <c r="F296" s="110">
        <v>400.02649418567597</v>
      </c>
      <c r="G296" s="182">
        <v>1.3623617717406E-2</v>
      </c>
      <c r="H296" s="110">
        <v>293429939.13696498</v>
      </c>
      <c r="I296" s="110">
        <v>3997577.3176437202</v>
      </c>
      <c r="J296" s="194"/>
      <c r="K296" s="110">
        <v>4573.97</v>
      </c>
      <c r="L296" s="194">
        <v>7.0148143512755397</v>
      </c>
      <c r="M296" s="194">
        <v>49.2076203828613</v>
      </c>
      <c r="N296" s="194">
        <v>43.201417226195602</v>
      </c>
      <c r="O296" s="110">
        <v>43860</v>
      </c>
      <c r="P296" s="110"/>
    </row>
    <row r="297" spans="1:16" ht="12.75" x14ac:dyDescent="0.2">
      <c r="A297" s="110" t="s">
        <v>605</v>
      </c>
      <c r="B297" s="110">
        <v>5826</v>
      </c>
      <c r="C297" s="110">
        <v>788</v>
      </c>
      <c r="D297" s="165">
        <v>1.6718120633200599</v>
      </c>
      <c r="E297" s="110">
        <v>471.25101832909502</v>
      </c>
      <c r="F297" s="110">
        <v>400.02649418567597</v>
      </c>
      <c r="G297" s="182">
        <v>2.5122684730921298E-2</v>
      </c>
      <c r="H297" s="110">
        <v>293429939.13696498</v>
      </c>
      <c r="I297" s="110">
        <v>7371747.8515514098</v>
      </c>
      <c r="J297" s="194"/>
      <c r="K297" s="110">
        <v>4573.97</v>
      </c>
      <c r="L297" s="194">
        <v>8.1131271042217801</v>
      </c>
      <c r="M297" s="194">
        <v>65.8228314092581</v>
      </c>
      <c r="N297" s="194">
        <v>34.680749959462403</v>
      </c>
      <c r="O297" s="110">
        <v>41302</v>
      </c>
      <c r="P297" s="110"/>
    </row>
    <row r="298" spans="1:16" ht="12.75" x14ac:dyDescent="0.2">
      <c r="A298" s="110" t="s">
        <v>606</v>
      </c>
      <c r="B298" s="110">
        <v>130224</v>
      </c>
      <c r="C298" s="110">
        <v>733</v>
      </c>
      <c r="D298" s="165">
        <v>1.6718120633200599</v>
      </c>
      <c r="E298" s="110">
        <v>438.42574181085098</v>
      </c>
      <c r="F298" s="110">
        <v>400.02649418567597</v>
      </c>
      <c r="G298" s="182">
        <v>0.52243268867681403</v>
      </c>
      <c r="H298" s="110">
        <v>293429939.13696498</v>
      </c>
      <c r="I298" s="110">
        <v>153297392.04159901</v>
      </c>
      <c r="J298" s="194"/>
      <c r="K298" s="110">
        <v>4573.97</v>
      </c>
      <c r="L298" s="194">
        <v>11.673512529618201</v>
      </c>
      <c r="M298" s="194">
        <v>136.270894779153</v>
      </c>
      <c r="N298" s="194">
        <v>11.971858229744299</v>
      </c>
      <c r="O298" s="110">
        <v>28559</v>
      </c>
      <c r="P298" s="110"/>
    </row>
    <row r="299" spans="1:16" ht="12.75" x14ac:dyDescent="0.2">
      <c r="A299" s="110" t="s">
        <v>607</v>
      </c>
      <c r="B299" s="110">
        <v>6539</v>
      </c>
      <c r="C299" s="110">
        <v>817</v>
      </c>
      <c r="D299" s="165">
        <v>1.6718120633200599</v>
      </c>
      <c r="E299" s="110">
        <v>488.56623176998602</v>
      </c>
      <c r="F299" s="110">
        <v>400.02649418567597</v>
      </c>
      <c r="G299" s="182">
        <v>2.92333139223536E-2</v>
      </c>
      <c r="H299" s="110">
        <v>293429939.13696498</v>
      </c>
      <c r="I299" s="110">
        <v>8577929.5250080004</v>
      </c>
      <c r="J299" s="194"/>
      <c r="K299" s="110">
        <v>4573.97</v>
      </c>
      <c r="L299" s="194">
        <v>8.1185050675870993</v>
      </c>
      <c r="M299" s="194">
        <v>65.910124532437393</v>
      </c>
      <c r="N299" s="194">
        <v>34.526363729347402</v>
      </c>
      <c r="O299" s="110">
        <v>44365</v>
      </c>
      <c r="P299" s="110"/>
    </row>
    <row r="300" spans="1:16" ht="12.75" x14ac:dyDescent="0.2">
      <c r="A300" s="110" t="s">
        <v>608</v>
      </c>
      <c r="B300" s="110">
        <v>5485</v>
      </c>
      <c r="C300" s="110">
        <v>557</v>
      </c>
      <c r="D300" s="165">
        <v>1.6718120633200599</v>
      </c>
      <c r="E300" s="110">
        <v>332.93328385670497</v>
      </c>
      <c r="F300" s="110">
        <v>400.02649418567597</v>
      </c>
      <c r="G300" s="182">
        <v>1.6710025502179499E-2</v>
      </c>
      <c r="H300" s="110">
        <v>293429939.13696498</v>
      </c>
      <c r="I300" s="110">
        <v>4903221.7660816703</v>
      </c>
      <c r="J300" s="194"/>
      <c r="K300" s="110">
        <v>4573.97</v>
      </c>
      <c r="L300" s="194">
        <v>8.0287811624871495</v>
      </c>
      <c r="M300" s="194">
        <v>64.461326955108504</v>
      </c>
      <c r="N300" s="194">
        <v>27.278285786075099</v>
      </c>
      <c r="O300" s="110">
        <v>28314</v>
      </c>
      <c r="P300" s="110"/>
    </row>
    <row r="301" spans="1:16" ht="12.75" x14ac:dyDescent="0.2">
      <c r="A301" s="110" t="s">
        <v>609</v>
      </c>
      <c r="B301" s="110">
        <v>8997</v>
      </c>
      <c r="C301" s="110">
        <v>412</v>
      </c>
      <c r="D301" s="165">
        <v>1.6718120633200599</v>
      </c>
      <c r="E301" s="110">
        <v>246.72175516407901</v>
      </c>
      <c r="F301" s="110">
        <v>400.02649418567597</v>
      </c>
      <c r="G301" s="182">
        <v>2.0311800989819599E-2</v>
      </c>
      <c r="H301" s="110">
        <v>293429939.13696498</v>
      </c>
      <c r="I301" s="110">
        <v>5960090.5282049105</v>
      </c>
      <c r="J301" s="194"/>
      <c r="K301" s="110">
        <v>4573.97</v>
      </c>
      <c r="L301" s="194">
        <v>8.7505246691179401</v>
      </c>
      <c r="M301" s="194">
        <v>76.571681984841604</v>
      </c>
      <c r="N301" s="194">
        <v>16.145870079659499</v>
      </c>
      <c r="O301" s="110">
        <v>30140</v>
      </c>
      <c r="P301" s="110"/>
    </row>
    <row r="302" spans="1:16" ht="12.75" x14ac:dyDescent="0.2">
      <c r="A302" s="110" t="s">
        <v>610</v>
      </c>
      <c r="B302" s="110">
        <v>2805</v>
      </c>
      <c r="C302" s="110">
        <v>738</v>
      </c>
      <c r="D302" s="165">
        <v>1.6718120633200599</v>
      </c>
      <c r="E302" s="110">
        <v>441.17761745745298</v>
      </c>
      <c r="F302" s="110">
        <v>400.02649418567597</v>
      </c>
      <c r="G302" s="182">
        <v>1.13237325378935E-2</v>
      </c>
      <c r="H302" s="110">
        <v>293429939.13696498</v>
      </c>
      <c r="I302" s="110">
        <v>3322722.1493973602</v>
      </c>
      <c r="J302" s="194"/>
      <c r="K302" s="110">
        <v>4573.97</v>
      </c>
      <c r="L302" s="194">
        <v>7.4253578870271504</v>
      </c>
      <c r="M302" s="194">
        <v>55.1359397504363</v>
      </c>
      <c r="N302" s="194">
        <v>36.3120664890725</v>
      </c>
      <c r="O302" s="110">
        <v>29901</v>
      </c>
      <c r="P302" s="110"/>
    </row>
    <row r="303" spans="1:16" ht="12.75" x14ac:dyDescent="0.2">
      <c r="A303" s="18" t="s">
        <v>611</v>
      </c>
      <c r="B303" s="110"/>
      <c r="C303" s="110"/>
      <c r="D303" s="165"/>
      <c r="E303" s="110"/>
      <c r="F303" s="110"/>
      <c r="G303" s="182"/>
      <c r="H303" s="110"/>
      <c r="I303" s="110"/>
      <c r="J303" s="194"/>
      <c r="K303" s="110"/>
      <c r="L303" s="194"/>
      <c r="M303" s="194"/>
      <c r="N303" s="194"/>
      <c r="O303" s="110"/>
      <c r="P303" s="110"/>
    </row>
    <row r="304" spans="1:16" ht="12.75" x14ac:dyDescent="0.2">
      <c r="A304" s="110" t="s">
        <v>612</v>
      </c>
      <c r="B304" s="110">
        <v>2718</v>
      </c>
      <c r="C304" s="110">
        <v>1527</v>
      </c>
      <c r="D304" s="165">
        <v>1.6718120633200599</v>
      </c>
      <c r="E304" s="110">
        <v>913.37871330664802</v>
      </c>
      <c r="F304" s="110">
        <v>456.47637723122801</v>
      </c>
      <c r="G304" s="182">
        <v>2.1787785497896901E-2</v>
      </c>
      <c r="H304" s="110">
        <v>152417524.31736299</v>
      </c>
      <c r="I304" s="110">
        <v>3320840.3259471902</v>
      </c>
      <c r="J304" s="194"/>
      <c r="K304" s="110">
        <v>4160.17</v>
      </c>
      <c r="L304" s="194">
        <v>7.4389715923958599</v>
      </c>
      <c r="M304" s="194">
        <v>55.338298352472599</v>
      </c>
      <c r="N304" s="194">
        <v>48.058932287500902</v>
      </c>
      <c r="O304" s="110">
        <v>41684</v>
      </c>
      <c r="P304" s="110"/>
    </row>
    <row r="305" spans="1:16" ht="12.75" x14ac:dyDescent="0.2">
      <c r="A305" s="110" t="s">
        <v>613</v>
      </c>
      <c r="B305" s="110">
        <v>6145</v>
      </c>
      <c r="C305" s="110">
        <v>898</v>
      </c>
      <c r="D305" s="165">
        <v>1.6718120633200599</v>
      </c>
      <c r="E305" s="110">
        <v>537.35051819688999</v>
      </c>
      <c r="F305" s="110">
        <v>456.47637723122801</v>
      </c>
      <c r="G305" s="182">
        <v>2.8979595006327501E-2</v>
      </c>
      <c r="H305" s="110">
        <v>152417524.31736299</v>
      </c>
      <c r="I305" s="110">
        <v>4416998.1265842495</v>
      </c>
      <c r="J305" s="194"/>
      <c r="K305" s="110">
        <v>4160.17</v>
      </c>
      <c r="L305" s="194">
        <v>8.4495565427004298</v>
      </c>
      <c r="M305" s="194">
        <v>71.395005768291597</v>
      </c>
      <c r="N305" s="194">
        <v>32.107276646103799</v>
      </c>
      <c r="O305" s="110">
        <v>37399</v>
      </c>
      <c r="P305" s="110"/>
    </row>
    <row r="306" spans="1:16" ht="12.75" x14ac:dyDescent="0.2">
      <c r="A306" s="110" t="s">
        <v>614</v>
      </c>
      <c r="B306" s="110">
        <v>28060</v>
      </c>
      <c r="C306" s="110">
        <v>744</v>
      </c>
      <c r="D306" s="165">
        <v>1.6718120633200599</v>
      </c>
      <c r="E306" s="110">
        <v>444.762113791557</v>
      </c>
      <c r="F306" s="110">
        <v>456.47637723122801</v>
      </c>
      <c r="G306" s="182">
        <v>0.10952876856287699</v>
      </c>
      <c r="H306" s="110">
        <v>152417524.31736299</v>
      </c>
      <c r="I306" s="110">
        <v>16694103.7458831</v>
      </c>
      <c r="J306" s="194"/>
      <c r="K306" s="110">
        <v>4160.17</v>
      </c>
      <c r="L306" s="194">
        <v>10.0676451387024</v>
      </c>
      <c r="M306" s="194">
        <v>101.357478638838</v>
      </c>
      <c r="N306" s="194">
        <v>20.1598265875311</v>
      </c>
      <c r="O306" s="110">
        <v>36858</v>
      </c>
      <c r="P306" s="110"/>
    </row>
    <row r="307" spans="1:16" ht="12.75" x14ac:dyDescent="0.2">
      <c r="A307" s="110" t="s">
        <v>615</v>
      </c>
      <c r="B307" s="110">
        <v>17462</v>
      </c>
      <c r="C307" s="110">
        <v>712</v>
      </c>
      <c r="D307" s="165">
        <v>1.6718120633200599</v>
      </c>
      <c r="E307" s="110">
        <v>425.68174962223702</v>
      </c>
      <c r="F307" s="110">
        <v>456.47637723122801</v>
      </c>
      <c r="G307" s="182">
        <v>6.5236667449397101E-2</v>
      </c>
      <c r="H307" s="110">
        <v>152417524.31736299</v>
      </c>
      <c r="I307" s="110">
        <v>9943211.3473521993</v>
      </c>
      <c r="J307" s="194"/>
      <c r="K307" s="110">
        <v>4160.17</v>
      </c>
      <c r="L307" s="194">
        <v>9.5708778467292106</v>
      </c>
      <c r="M307" s="194">
        <v>91.601702757012006</v>
      </c>
      <c r="N307" s="194">
        <v>31.9160241567313</v>
      </c>
      <c r="O307" s="110">
        <v>24448</v>
      </c>
      <c r="P307" s="110"/>
    </row>
    <row r="308" spans="1:16" ht="12.75" x14ac:dyDescent="0.2">
      <c r="A308" s="110" t="s">
        <v>616</v>
      </c>
      <c r="B308" s="110">
        <v>9601</v>
      </c>
      <c r="C308" s="110">
        <v>604</v>
      </c>
      <c r="D308" s="165">
        <v>1.6718120633200599</v>
      </c>
      <c r="E308" s="110">
        <v>361.28971478356198</v>
      </c>
      <c r="F308" s="110">
        <v>456.47637723122801</v>
      </c>
      <c r="G308" s="182">
        <v>3.04428158430168E-2</v>
      </c>
      <c r="H308" s="110">
        <v>152417524.31736299</v>
      </c>
      <c r="I308" s="110">
        <v>4640018.6240420099</v>
      </c>
      <c r="J308" s="194"/>
      <c r="K308" s="110">
        <v>4160.17</v>
      </c>
      <c r="L308" s="194">
        <v>8.9411528821605692</v>
      </c>
      <c r="M308" s="194">
        <v>79.944214862168195</v>
      </c>
      <c r="N308" s="194">
        <v>18.242793531434799</v>
      </c>
      <c r="O308" s="110">
        <v>41176</v>
      </c>
      <c r="P308" s="110"/>
    </row>
    <row r="309" spans="1:16" ht="12.75" x14ac:dyDescent="0.2">
      <c r="A309" s="110" t="s">
        <v>617</v>
      </c>
      <c r="B309" s="110">
        <v>4851</v>
      </c>
      <c r="C309" s="110">
        <v>1314</v>
      </c>
      <c r="D309" s="165">
        <v>1.6718120633200599</v>
      </c>
      <c r="E309" s="110">
        <v>786.23243164924997</v>
      </c>
      <c r="F309" s="110">
        <v>456.47637723122801</v>
      </c>
      <c r="G309" s="182">
        <v>3.3473026511547502E-2</v>
      </c>
      <c r="H309" s="110">
        <v>152417524.31736299</v>
      </c>
      <c r="I309" s="110">
        <v>5101875.8322995296</v>
      </c>
      <c r="J309" s="194"/>
      <c r="K309" s="110">
        <v>4160.17</v>
      </c>
      <c r="L309" s="194">
        <v>8.2035777369379499</v>
      </c>
      <c r="M309" s="194">
        <v>67.298687685984007</v>
      </c>
      <c r="N309" s="194">
        <v>45.242112170466903</v>
      </c>
      <c r="O309" s="110">
        <v>39545</v>
      </c>
      <c r="P309" s="110"/>
    </row>
    <row r="310" spans="1:16" ht="12.75" x14ac:dyDescent="0.2">
      <c r="A310" s="110" t="s">
        <v>618</v>
      </c>
      <c r="B310" s="110">
        <v>15812</v>
      </c>
      <c r="C310" s="110">
        <v>422</v>
      </c>
      <c r="D310" s="165">
        <v>1.6718120633200599</v>
      </c>
      <c r="E310" s="110">
        <v>252.336407840188</v>
      </c>
      <c r="F310" s="110">
        <v>456.47637723122801</v>
      </c>
      <c r="G310" s="182">
        <v>3.5017043413386899E-2</v>
      </c>
      <c r="H310" s="110">
        <v>152417524.31736299</v>
      </c>
      <c r="I310" s="110">
        <v>5337211.06598204</v>
      </c>
      <c r="J310" s="194"/>
      <c r="K310" s="110">
        <v>4160.17</v>
      </c>
      <c r="L310" s="194">
        <v>9.4241605958295107</v>
      </c>
      <c r="M310" s="194">
        <v>88.814802935985597</v>
      </c>
      <c r="N310" s="194">
        <v>19.049360956150199</v>
      </c>
      <c r="O310" s="110">
        <v>28770</v>
      </c>
      <c r="P310" s="110"/>
    </row>
    <row r="311" spans="1:16" ht="12.75" x14ac:dyDescent="0.2">
      <c r="A311" s="110" t="s">
        <v>619</v>
      </c>
      <c r="B311" s="110">
        <v>22664</v>
      </c>
      <c r="C311" s="110">
        <v>753</v>
      </c>
      <c r="D311" s="165">
        <v>1.6718120633200599</v>
      </c>
      <c r="E311" s="110">
        <v>450.56018983720901</v>
      </c>
      <c r="F311" s="110">
        <v>456.47637723122801</v>
      </c>
      <c r="G311" s="182">
        <v>8.9619420270956804E-2</v>
      </c>
      <c r="H311" s="110">
        <v>152417524.31736299</v>
      </c>
      <c r="I311" s="110">
        <v>13659570.1684565</v>
      </c>
      <c r="J311" s="194"/>
      <c r="K311" s="110">
        <v>4160.17</v>
      </c>
      <c r="L311" s="194">
        <v>9.9128931806102205</v>
      </c>
      <c r="M311" s="194">
        <v>98.265451210188701</v>
      </c>
      <c r="N311" s="194">
        <v>31.434048800717701</v>
      </c>
      <c r="O311" s="110">
        <v>23889</v>
      </c>
      <c r="P311" s="110"/>
    </row>
    <row r="312" spans="1:16" ht="12.75" x14ac:dyDescent="0.2">
      <c r="A312" s="110" t="s">
        <v>620</v>
      </c>
      <c r="B312" s="110">
        <v>78549</v>
      </c>
      <c r="C312" s="110">
        <v>863</v>
      </c>
      <c r="D312" s="165">
        <v>1.6718120633200599</v>
      </c>
      <c r="E312" s="110">
        <v>515.92538188345998</v>
      </c>
      <c r="F312" s="110">
        <v>456.47637723122801</v>
      </c>
      <c r="G312" s="182">
        <v>0.35566432664051201</v>
      </c>
      <c r="H312" s="110">
        <v>152417524.31736299</v>
      </c>
      <c r="I312" s="110">
        <v>54209476.154548697</v>
      </c>
      <c r="J312" s="194"/>
      <c r="K312" s="110">
        <v>4160.17</v>
      </c>
      <c r="L312" s="194">
        <v>11.168644821937001</v>
      </c>
      <c r="M312" s="194">
        <v>124.73862715858</v>
      </c>
      <c r="N312" s="194">
        <v>13.236863128724</v>
      </c>
      <c r="O312" s="110">
        <v>33907</v>
      </c>
      <c r="P312" s="110"/>
    </row>
    <row r="313" spans="1:16" ht="12.75" x14ac:dyDescent="0.2">
      <c r="A313" s="110" t="s">
        <v>621</v>
      </c>
      <c r="B313" s="110">
        <v>5966</v>
      </c>
      <c r="C313" s="110">
        <v>1051</v>
      </c>
      <c r="D313" s="165">
        <v>1.6718120633200599</v>
      </c>
      <c r="E313" s="110">
        <v>628.90326947322603</v>
      </c>
      <c r="F313" s="110">
        <v>456.47637723122801</v>
      </c>
      <c r="G313" s="182">
        <v>3.2929099480683899E-2</v>
      </c>
      <c r="H313" s="110">
        <v>152417524.31736299</v>
      </c>
      <c r="I313" s="110">
        <v>5018971.8208459998</v>
      </c>
      <c r="J313" s="194"/>
      <c r="K313" s="110">
        <v>4160.17</v>
      </c>
      <c r="L313" s="194">
        <v>8.0153273090217194</v>
      </c>
      <c r="M313" s="194">
        <v>64.245471870749398</v>
      </c>
      <c r="N313" s="194">
        <v>35.097224665356599</v>
      </c>
      <c r="O313" s="110">
        <v>39736</v>
      </c>
      <c r="P313" s="110"/>
    </row>
    <row r="314" spans="1:16" ht="12.75" x14ac:dyDescent="0.2">
      <c r="A314" s="110" t="s">
        <v>622</v>
      </c>
      <c r="B314" s="110">
        <v>42226</v>
      </c>
      <c r="C314" s="110">
        <v>618</v>
      </c>
      <c r="D314" s="165">
        <v>1.6718120633200599</v>
      </c>
      <c r="E314" s="110">
        <v>369.38666108003798</v>
      </c>
      <c r="F314" s="110">
        <v>456.47637723122801</v>
      </c>
      <c r="G314" s="182">
        <v>0.13689068747388</v>
      </c>
      <c r="H314" s="110">
        <v>152417524.31736299</v>
      </c>
      <c r="I314" s="110">
        <v>20864539.686870702</v>
      </c>
      <c r="J314" s="194"/>
      <c r="K314" s="110">
        <v>4160.17</v>
      </c>
      <c r="L314" s="194">
        <v>10.464673535641101</v>
      </c>
      <c r="M314" s="194">
        <v>109.50939220754699</v>
      </c>
      <c r="N314" s="194">
        <v>17.044158275779999</v>
      </c>
      <c r="O314" s="110">
        <v>29496</v>
      </c>
      <c r="P314" s="110"/>
    </row>
    <row r="315" spans="1:16" ht="12.75" x14ac:dyDescent="0.2">
      <c r="A315" s="110" t="s">
        <v>623</v>
      </c>
      <c r="B315" s="110">
        <v>8054</v>
      </c>
      <c r="C315" s="110">
        <v>577</v>
      </c>
      <c r="D315" s="165">
        <v>1.6718120633200599</v>
      </c>
      <c r="E315" s="110">
        <v>345.411126730371</v>
      </c>
      <c r="F315" s="110">
        <v>456.47637723122801</v>
      </c>
      <c r="G315" s="182">
        <v>2.4415223333547599E-2</v>
      </c>
      <c r="H315" s="110">
        <v>152417524.31736299</v>
      </c>
      <c r="I315" s="110">
        <v>3721307.89615484</v>
      </c>
      <c r="J315" s="194"/>
      <c r="K315" s="110">
        <v>4160.17</v>
      </c>
      <c r="L315" s="194">
        <v>8.7093000489449892</v>
      </c>
      <c r="M315" s="194">
        <v>75.851907342553204</v>
      </c>
      <c r="N315" s="194">
        <v>22.2166593195</v>
      </c>
      <c r="O315" s="110">
        <v>35024</v>
      </c>
      <c r="P315" s="110"/>
    </row>
    <row r="316" spans="1:16" ht="12.75" x14ac:dyDescent="0.2">
      <c r="A316" s="110" t="s">
        <v>624</v>
      </c>
      <c r="B316" s="110">
        <v>3289</v>
      </c>
      <c r="C316" s="110">
        <v>839</v>
      </c>
      <c r="D316" s="165">
        <v>1.6718120633200599</v>
      </c>
      <c r="E316" s="110">
        <v>501.83566842724701</v>
      </c>
      <c r="F316" s="110">
        <v>456.47637723122801</v>
      </c>
      <c r="G316" s="182">
        <v>1.44856554835573E-2</v>
      </c>
      <c r="H316" s="110">
        <v>152417524.31736299</v>
      </c>
      <c r="I316" s="110">
        <v>2207867.7469180399</v>
      </c>
      <c r="J316" s="194"/>
      <c r="K316" s="110">
        <v>4160.17</v>
      </c>
      <c r="L316" s="194">
        <v>7.4866133131399497</v>
      </c>
      <c r="M316" s="194">
        <v>56.049378900484399</v>
      </c>
      <c r="N316" s="194">
        <v>31.388150991181199</v>
      </c>
      <c r="O316" s="110">
        <v>31010</v>
      </c>
      <c r="P316" s="110"/>
    </row>
    <row r="317" spans="1:16" ht="12.75" x14ac:dyDescent="0.2">
      <c r="A317" s="110" t="s">
        <v>625</v>
      </c>
      <c r="B317" s="110">
        <v>4217</v>
      </c>
      <c r="C317" s="110">
        <v>973</v>
      </c>
      <c r="D317" s="165">
        <v>1.6718120633200599</v>
      </c>
      <c r="E317" s="110">
        <v>581.73521869961803</v>
      </c>
      <c r="F317" s="110">
        <v>456.47637723122801</v>
      </c>
      <c r="G317" s="182">
        <v>2.1529885032412301E-2</v>
      </c>
      <c r="H317" s="110">
        <v>152417524.31736299</v>
      </c>
      <c r="I317" s="110">
        <v>3281531.7754777302</v>
      </c>
      <c r="J317" s="194"/>
      <c r="K317" s="110">
        <v>4160.17</v>
      </c>
      <c r="L317" s="194">
        <v>7.8038433035387698</v>
      </c>
      <c r="M317" s="194">
        <v>60.899970306186901</v>
      </c>
      <c r="N317" s="194">
        <v>28.346782623507401</v>
      </c>
      <c r="O317" s="110">
        <v>43918</v>
      </c>
      <c r="P317" s="110"/>
    </row>
    <row r="318" spans="1:16" ht="5.25" customHeight="1" thickBot="1" x14ac:dyDescent="0.25">
      <c r="A318" s="193"/>
      <c r="B318" s="193"/>
      <c r="C318" s="193"/>
      <c r="D318" s="202"/>
      <c r="E318" s="193"/>
      <c r="F318" s="193"/>
      <c r="G318" s="193"/>
      <c r="H318" s="193"/>
      <c r="I318" s="195"/>
      <c r="J318" s="195"/>
      <c r="K318" s="195"/>
      <c r="L318" s="195"/>
      <c r="M318" s="195"/>
      <c r="N318" s="195"/>
      <c r="O318" s="301"/>
      <c r="P318" s="17"/>
    </row>
    <row r="319" spans="1:16" x14ac:dyDescent="0.2">
      <c r="A319" s="200" t="s">
        <v>735</v>
      </c>
    </row>
    <row r="320" spans="1:16" ht="12.75" x14ac:dyDescent="0.2">
      <c r="A320" t="s">
        <v>278</v>
      </c>
      <c r="H320"/>
    </row>
    <row r="321" spans="1:8" ht="12.75" x14ac:dyDescent="0.2">
      <c r="A321" s="200" t="s">
        <v>277</v>
      </c>
      <c r="H321"/>
    </row>
    <row r="322" spans="1:8" ht="12.75" x14ac:dyDescent="0.2">
      <c r="A322" s="200" t="s">
        <v>275</v>
      </c>
      <c r="H322"/>
    </row>
    <row r="323" spans="1:8" x14ac:dyDescent="0.2"/>
    <row r="324" spans="1:8" ht="14.25" hidden="1" customHeight="1" x14ac:dyDescent="0.2"/>
  </sheetData>
  <mergeCells count="1">
    <mergeCell ref="K3:O3"/>
  </mergeCells>
  <conditionalFormatting sqref="P8:S8">
    <cfRule type="cellIs" dxfId="31" priority="4" operator="lessThan">
      <formula>0</formula>
    </cfRule>
  </conditionalFormatting>
  <conditionalFormatting sqref="P9:S317">
    <cfRule type="cellIs" dxfId="30" priority="3" operator="lessThan">
      <formula>0</formula>
    </cfRule>
  </conditionalFormatting>
  <conditionalFormatting sqref="B8:E318 F8:F317 G8:O318">
    <cfRule type="cellIs" dxfId="29" priority="2" operator="lessThan">
      <formula>0</formula>
    </cfRule>
  </conditionalFormatting>
  <conditionalFormatting sqref="F318">
    <cfRule type="cellIs" dxfId="2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EZ35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0" customHeight="1" zeroHeight="1" x14ac:dyDescent="0.2"/>
  <cols>
    <col min="1" max="1" width="17.5703125" style="209" customWidth="1"/>
    <col min="2" max="2" width="9.5703125" style="209" customWidth="1"/>
    <col min="3" max="5" width="9.140625" style="209" customWidth="1"/>
    <col min="6" max="7" width="8.28515625" style="209" customWidth="1"/>
    <col min="8" max="11" width="9.140625" style="209" customWidth="1"/>
    <col min="12" max="12" width="2.7109375" style="209" customWidth="1"/>
    <col min="13" max="14" width="9.140625" style="209" customWidth="1"/>
    <col min="15" max="16384" width="9.140625" style="209" hidden="1"/>
  </cols>
  <sheetData>
    <row r="1" spans="1:16380" ht="16.5" thickBot="1" x14ac:dyDescent="0.3">
      <c r="A1" s="204" t="str">
        <f>"Tabell 13 Länsvisa skattesatser, utjämningsåret "&amp;Innehåll!C31&amp;", procent"</f>
        <v>Tabell 13 Länsvisa skattesatser, utjämningsåret 2022, procent</v>
      </c>
      <c r="B1" s="205"/>
      <c r="C1" s="205"/>
      <c r="D1" s="205"/>
      <c r="E1" s="205"/>
      <c r="F1" s="205"/>
      <c r="G1" s="206"/>
      <c r="H1" s="206"/>
      <c r="I1" s="206"/>
      <c r="J1" s="205"/>
      <c r="K1" s="205"/>
      <c r="L1" s="207"/>
      <c r="M1" s="207"/>
      <c r="N1" s="205"/>
    </row>
    <row r="2" spans="1:16380" ht="12.75" x14ac:dyDescent="0.2">
      <c r="A2" s="210" t="s">
        <v>19</v>
      </c>
      <c r="B2" s="211" t="s">
        <v>20</v>
      </c>
      <c r="C2" s="411" t="s">
        <v>21</v>
      </c>
      <c r="D2" s="411"/>
      <c r="E2" s="211" t="s">
        <v>22</v>
      </c>
      <c r="F2" s="411" t="s">
        <v>21</v>
      </c>
      <c r="G2" s="412"/>
      <c r="H2" s="212" t="s">
        <v>23</v>
      </c>
      <c r="I2" s="212" t="s">
        <v>23</v>
      </c>
      <c r="J2" s="413" t="str">
        <f>"Länsvis skattesats "&amp;Innehåll!C31&amp;" för"</f>
        <v>Länsvis skattesats 2022 för</v>
      </c>
      <c r="K2" s="414"/>
      <c r="L2" s="414"/>
      <c r="M2" s="414"/>
      <c r="N2" s="414"/>
    </row>
    <row r="3" spans="1:16380" ht="12.75" x14ac:dyDescent="0.2">
      <c r="A3" s="205"/>
      <c r="B3" s="213" t="s">
        <v>38</v>
      </c>
      <c r="C3" s="214" t="str">
        <f>Innehåll!C36&amp;"%"</f>
        <v>95%</v>
      </c>
      <c r="D3" s="214" t="str">
        <f>Innehåll!C37&amp;"%"</f>
        <v>85%</v>
      </c>
      <c r="E3" s="213" t="s">
        <v>24</v>
      </c>
      <c r="F3" s="214" t="str">
        <f>Innehåll!C39&amp;"%"</f>
        <v>90%</v>
      </c>
      <c r="G3" s="214" t="str">
        <f>Innehåll!C40&amp;"%"</f>
        <v>85%</v>
      </c>
      <c r="H3" s="215" t="s">
        <v>25</v>
      </c>
      <c r="I3" s="215" t="s">
        <v>25</v>
      </c>
      <c r="J3" s="415" t="s">
        <v>26</v>
      </c>
      <c r="K3" s="415"/>
      <c r="L3" s="216"/>
      <c r="M3" s="416" t="s">
        <v>26</v>
      </c>
      <c r="N3" s="416"/>
    </row>
    <row r="4" spans="1:16380" ht="12.75" x14ac:dyDescent="0.2">
      <c r="A4" s="205" t="s">
        <v>27</v>
      </c>
      <c r="B4" s="213" t="s">
        <v>28</v>
      </c>
      <c r="C4" s="205"/>
      <c r="D4" s="205"/>
      <c r="E4" s="213" t="s">
        <v>28</v>
      </c>
      <c r="F4" s="206"/>
      <c r="G4" s="206"/>
      <c r="H4" s="215" t="s">
        <v>29</v>
      </c>
      <c r="I4" s="215" t="s">
        <v>29</v>
      </c>
      <c r="J4" s="410" t="s">
        <v>30</v>
      </c>
      <c r="K4" s="410"/>
      <c r="L4" s="217"/>
      <c r="M4" s="410" t="s">
        <v>31</v>
      </c>
      <c r="N4" s="410"/>
    </row>
    <row r="5" spans="1:16380" ht="12.75" x14ac:dyDescent="0.2">
      <c r="A5" s="205" t="s">
        <v>32</v>
      </c>
      <c r="B5" s="213" t="s">
        <v>33</v>
      </c>
      <c r="C5" s="205"/>
      <c r="D5" s="205"/>
      <c r="E5" s="213" t="s">
        <v>33</v>
      </c>
      <c r="F5" s="206"/>
      <c r="G5" s="206"/>
      <c r="H5" s="215" t="s">
        <v>34</v>
      </c>
      <c r="I5" s="215" t="s">
        <v>34</v>
      </c>
      <c r="J5" s="213" t="s">
        <v>20</v>
      </c>
      <c r="K5" s="213" t="s">
        <v>22</v>
      </c>
      <c r="L5" s="217"/>
      <c r="M5" s="213" t="s">
        <v>20</v>
      </c>
      <c r="N5" s="213" t="s">
        <v>22</v>
      </c>
    </row>
    <row r="6" spans="1:16380" ht="14.25" x14ac:dyDescent="0.2">
      <c r="A6" s="218"/>
      <c r="B6" s="219" t="s">
        <v>25</v>
      </c>
      <c r="C6" s="220"/>
      <c r="D6" s="220"/>
      <c r="E6" s="219" t="s">
        <v>25</v>
      </c>
      <c r="F6" s="221"/>
      <c r="G6" s="221"/>
      <c r="H6" s="222" t="s">
        <v>35</v>
      </c>
      <c r="I6" s="223" t="str">
        <f>Innehåll!C33+1&amp;"-"</f>
        <v>2004-</v>
      </c>
      <c r="J6" s="213" t="s">
        <v>36</v>
      </c>
      <c r="K6" s="213" t="s">
        <v>37</v>
      </c>
      <c r="L6" s="217"/>
      <c r="M6" s="213" t="s">
        <v>36</v>
      </c>
      <c r="N6" s="213" t="s">
        <v>37</v>
      </c>
    </row>
    <row r="7" spans="1:16380" ht="14.25" x14ac:dyDescent="0.2">
      <c r="A7" s="220"/>
      <c r="B7" s="219" t="s">
        <v>39</v>
      </c>
      <c r="C7" s="220"/>
      <c r="D7" s="220"/>
      <c r="E7" s="219" t="s">
        <v>39</v>
      </c>
      <c r="F7" s="221"/>
      <c r="G7" s="221"/>
      <c r="H7" s="223" t="str">
        <f>Innehåll!C33</f>
        <v>2003</v>
      </c>
      <c r="I7" s="224" t="str">
        <f>Innehåll!C31</f>
        <v>2022</v>
      </c>
      <c r="J7" s="225" t="str">
        <f>"("&amp;Innehåll!C36&amp;"%)"</f>
        <v>(95%)</v>
      </c>
      <c r="K7" s="225" t="str">
        <f>"("&amp;Innehåll!C39&amp;"%)"</f>
        <v>(90%)</v>
      </c>
      <c r="L7" s="216"/>
      <c r="M7" s="225" t="str">
        <f>"("&amp;Innehåll!C37&amp;"%)"</f>
        <v>(85%)</v>
      </c>
      <c r="N7" s="225" t="str">
        <f>"("&amp;Innehåll!C40&amp;"%)"</f>
        <v>(85%)</v>
      </c>
    </row>
    <row r="8" spans="1:16380" ht="12.75" x14ac:dyDescent="0.2">
      <c r="A8" s="226"/>
      <c r="B8" s="227" t="str">
        <f>Innehåll!C33</f>
        <v>2003</v>
      </c>
      <c r="C8" s="226"/>
      <c r="D8" s="226"/>
      <c r="E8" s="227" t="str">
        <f>Innehåll!C33</f>
        <v>2003</v>
      </c>
      <c r="F8" s="228"/>
      <c r="G8" s="228"/>
      <c r="H8" s="228"/>
      <c r="I8" s="228"/>
      <c r="J8" s="8"/>
      <c r="K8" s="8"/>
      <c r="L8" s="229"/>
      <c r="M8" s="8"/>
      <c r="N8" s="8"/>
    </row>
    <row r="9" spans="1:16380" customFormat="1" ht="18" customHeight="1" x14ac:dyDescent="0.2">
      <c r="A9" s="6" t="s">
        <v>321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5"/>
      <c r="M9" s="65">
        <v>16.98</v>
      </c>
      <c r="N9" s="65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ht="12.75" x14ac:dyDescent="0.2">
      <c r="A10" s="6" t="s">
        <v>347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5"/>
      <c r="M10" s="65">
        <v>17.07</v>
      </c>
      <c r="N10" s="65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ht="12.75" x14ac:dyDescent="0.2">
      <c r="A11" s="6" t="s">
        <v>355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5"/>
      <c r="M11" s="65">
        <v>17.8</v>
      </c>
      <c r="N11" s="65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ht="12.75" x14ac:dyDescent="0.2">
      <c r="A12" s="6" t="s">
        <v>365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5"/>
      <c r="M12" s="65">
        <v>16.86</v>
      </c>
      <c r="N12" s="65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ht="12.75" x14ac:dyDescent="0.2">
      <c r="A13" s="6" t="s">
        <v>379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5"/>
      <c r="M13" s="65">
        <v>17.07</v>
      </c>
      <c r="N13" s="65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ht="18" customHeight="1" x14ac:dyDescent="0.2">
      <c r="A14" s="6" t="s">
        <v>392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5"/>
      <c r="M14" s="65">
        <v>17.7</v>
      </c>
      <c r="N14" s="65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ht="12.75" x14ac:dyDescent="0.2">
      <c r="A15" s="6" t="s">
        <v>401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5"/>
      <c r="M15" s="65">
        <v>18.29</v>
      </c>
      <c r="N15" s="65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ht="12.75" x14ac:dyDescent="0.2">
      <c r="A16" s="6" t="s">
        <v>414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5"/>
      <c r="M16" s="65">
        <v>17.04</v>
      </c>
      <c r="N16" s="65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ht="12.75" x14ac:dyDescent="0.2">
      <c r="A17" s="6" t="s">
        <v>420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5"/>
      <c r="M17" s="65">
        <v>17.63</v>
      </c>
      <c r="N17" s="65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ht="12.75" x14ac:dyDescent="0.2">
      <c r="A18" s="6" t="s">
        <v>454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5"/>
      <c r="M18" s="65">
        <v>17.21</v>
      </c>
      <c r="N18" s="65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ht="18" customHeight="1" x14ac:dyDescent="0.2">
      <c r="A19" s="6" t="s">
        <v>461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5"/>
      <c r="M19" s="65">
        <v>17.34</v>
      </c>
      <c r="N19" s="65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ht="12.75" x14ac:dyDescent="0.2">
      <c r="A20" s="6" t="s">
        <v>511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5"/>
      <c r="M20" s="65">
        <v>17.899999999999999</v>
      </c>
      <c r="N20" s="65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ht="12.75" x14ac:dyDescent="0.2">
      <c r="A21" s="6" t="s">
        <v>528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5"/>
      <c r="M21" s="65">
        <v>16.93</v>
      </c>
      <c r="N21" s="65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ht="12.75" x14ac:dyDescent="0.2">
      <c r="A22" s="6" t="s">
        <v>540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5"/>
      <c r="M22" s="65">
        <v>18.12</v>
      </c>
      <c r="N22" s="65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ht="12.75" x14ac:dyDescent="0.2">
      <c r="A23" s="6" t="s">
        <v>551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-0.24</v>
      </c>
      <c r="J23" s="9">
        <v>19.52</v>
      </c>
      <c r="K23" s="9">
        <v>9.56</v>
      </c>
      <c r="L23" s="65"/>
      <c r="M23" s="65">
        <v>17.45</v>
      </c>
      <c r="N23" s="65">
        <v>9.0399999999999991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ht="18" customHeight="1" x14ac:dyDescent="0.2">
      <c r="A24" s="6" t="s">
        <v>567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5"/>
      <c r="M24" s="65">
        <v>17.239999999999998</v>
      </c>
      <c r="N24" s="65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ht="12.75" x14ac:dyDescent="0.2">
      <c r="A25" s="6" t="s">
        <v>578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5"/>
      <c r="M25" s="65">
        <v>18.97</v>
      </c>
      <c r="N25" s="65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ht="12.75" x14ac:dyDescent="0.2">
      <c r="A26" s="6" t="s">
        <v>586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5"/>
      <c r="M26" s="65">
        <v>18.100000000000001</v>
      </c>
      <c r="N26" s="65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ht="12.75" x14ac:dyDescent="0.2">
      <c r="A27" s="6" t="s">
        <v>595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5"/>
      <c r="M27" s="65">
        <v>18.48</v>
      </c>
      <c r="N27" s="65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ht="12.75" x14ac:dyDescent="0.2">
      <c r="A28" s="6" t="s">
        <v>611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5"/>
      <c r="M28" s="65">
        <v>18.38</v>
      </c>
      <c r="N28" s="65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ht="18" customHeight="1" x14ac:dyDescent="0.2">
      <c r="A29" s="6" t="s">
        <v>626</v>
      </c>
      <c r="B29" s="302"/>
      <c r="C29" s="302"/>
      <c r="D29" s="302"/>
      <c r="E29" s="302"/>
      <c r="F29" s="302"/>
      <c r="G29" s="302"/>
      <c r="H29" s="302">
        <v>4.1581790004073103</v>
      </c>
      <c r="I29" s="302"/>
      <c r="J29" s="302"/>
      <c r="K29" s="302"/>
      <c r="L29" s="303"/>
      <c r="M29" s="65"/>
      <c r="N29" s="65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ht="18" customHeight="1" x14ac:dyDescent="0.2">
      <c r="A30" s="6" t="s">
        <v>413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5"/>
      <c r="M30" s="65">
        <v>17.54</v>
      </c>
      <c r="N30" s="65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.5" thickBot="1" x14ac:dyDescent="0.25">
      <c r="A31" s="208"/>
      <c r="B31" s="230"/>
      <c r="C31" s="231"/>
      <c r="D31" s="231"/>
      <c r="E31" s="231"/>
      <c r="F31" s="231"/>
      <c r="G31" s="231"/>
      <c r="H31" s="232"/>
      <c r="I31" s="232"/>
      <c r="J31" s="231"/>
      <c r="K31" s="231"/>
      <c r="L31" s="233"/>
      <c r="M31" s="231"/>
      <c r="N31" s="231"/>
    </row>
    <row r="32" spans="1:16380" ht="12.75" x14ac:dyDescent="0.2">
      <c r="A32" s="234" t="s">
        <v>733</v>
      </c>
      <c r="B32" s="235"/>
      <c r="C32" s="221"/>
      <c r="D32" s="221"/>
      <c r="E32" s="235"/>
      <c r="F32" s="235"/>
      <c r="G32" s="221"/>
      <c r="H32" s="221"/>
      <c r="I32" s="221"/>
      <c r="J32" s="221"/>
      <c r="K32" s="221"/>
      <c r="L32" s="236"/>
      <c r="M32" s="221"/>
      <c r="N32" s="221"/>
    </row>
    <row r="33" spans="1:14" ht="12.75" x14ac:dyDescent="0.2">
      <c r="A33" s="234" t="str">
        <f>"2) Genomsnittlig skattesats "&amp;Innehåll!C33&amp;" (därav "&amp;Innehåll!C36&amp;" respektive "&amp;Innehåll!C37&amp;" procent) ökad med länets avvikelse från genomsnittlig skatteväxlingsnivå."</f>
        <v>2) Genomsnittlig skattesats 2003 (därav 95 respektive 85 procent) ökad med länets avvikelse från genomsnittlig skatteväxlingsnivå.</v>
      </c>
      <c r="B33" s="205"/>
      <c r="C33" s="205"/>
      <c r="D33" s="205"/>
      <c r="E33" s="205"/>
      <c r="F33" s="205"/>
      <c r="G33" s="206"/>
      <c r="H33" s="206"/>
      <c r="I33" s="206"/>
      <c r="J33" s="205"/>
      <c r="K33" s="205"/>
      <c r="L33" s="207"/>
      <c r="M33" s="207"/>
      <c r="N33" s="218"/>
    </row>
    <row r="34" spans="1:14" ht="12.75" x14ac:dyDescent="0.2">
      <c r="A34" s="234" t="str">
        <f>"3) Genomsnittlig skattesats "&amp;Innehåll!C33&amp;" (därav "&amp;Innehåll!C39&amp;" respektive "&amp;Innehåll!C40&amp;" procent) minskad med länets avvikelse från genomsnittlig skatteväxlingsnivå."</f>
        <v>3) Genomsnittlig skattesats 2003 (därav 90 respektive 85 procent) minskad med länets avvikelse från genomsnittlig skatteväxlingsnivå.</v>
      </c>
      <c r="B34" s="205"/>
      <c r="C34" s="205"/>
      <c r="D34" s="205"/>
      <c r="E34" s="205"/>
      <c r="F34" s="205"/>
      <c r="G34" s="206"/>
      <c r="H34" s="206"/>
      <c r="I34" s="206"/>
      <c r="J34" s="205"/>
      <c r="K34" s="205"/>
      <c r="L34" s="207"/>
      <c r="M34" s="207"/>
      <c r="N34" s="218"/>
    </row>
    <row r="35" spans="1:14" ht="12.75" x14ac:dyDescent="0.2"/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L29:M29">
    <cfRule type="expression" dxfId="27" priority="4" stopIfTrue="1">
      <formula>IF(#REF!&lt;0,TRUE,FALSE)</formula>
    </cfRule>
  </conditionalFormatting>
  <conditionalFormatting sqref="N9:N30">
    <cfRule type="expression" dxfId="26" priority="3" stopIfTrue="1">
      <formula>IF(#REF!&lt;0,TRUE,FALSE)</formula>
    </cfRule>
  </conditionalFormatting>
  <conditionalFormatting sqref="L30:M30 L20:M23 L15:M18 L25:M28 L9:N9 M10:N30">
    <cfRule type="expression" dxfId="25" priority="9" stopIfTrue="1">
      <formula>IF(#REF!&lt;0,TRUE,FALSE)</formula>
    </cfRule>
  </conditionalFormatting>
  <conditionalFormatting sqref="L10:M13">
    <cfRule type="expression" dxfId="24" priority="8" stopIfTrue="1">
      <formula>IF(#REF!&lt;0,TRUE,FALSE)</formula>
    </cfRule>
  </conditionalFormatting>
  <conditionalFormatting sqref="L14:M14">
    <cfRule type="expression" dxfId="23" priority="7" stopIfTrue="1">
      <formula>IF(#REF!&lt;0,TRUE,FALSE)</formula>
    </cfRule>
  </conditionalFormatting>
  <conditionalFormatting sqref="L19:M19">
    <cfRule type="expression" dxfId="22" priority="6" stopIfTrue="1">
      <formula>IF(#REF!&lt;0,TRUE,FALSE)</formula>
    </cfRule>
  </conditionalFormatting>
  <conditionalFormatting sqref="L24:M24">
    <cfRule type="expression" dxfId="21" priority="5" stopIfTrue="1">
      <formula>IF(#REF!&lt;0,TRUE,FALSE)</formula>
    </cfRule>
  </conditionalFormatting>
  <conditionalFormatting sqref="B9:N30">
    <cfRule type="cellIs" dxfId="20" priority="1" operator="lessThan">
      <formula>0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43A1D-D973-4A3E-93E5-17C05DB0246C}">
  <dimension ref="A1:J319"/>
  <sheetViews>
    <sheetView showGridLines="0" workbookViewId="0">
      <pane ySplit="8" topLeftCell="A9" activePane="bottomLeft" state="frozen"/>
      <selection activeCell="E11" sqref="E11"/>
      <selection pane="bottomLeft" activeCell="A9" sqref="A9"/>
    </sheetView>
  </sheetViews>
  <sheetFormatPr defaultColWidth="0" defaultRowHeight="12.75" zeroHeight="1" x14ac:dyDescent="0.2"/>
  <cols>
    <col min="1" max="1" width="16.85546875" style="328" customWidth="1"/>
    <col min="2" max="5" width="9.140625" style="328" customWidth="1"/>
    <col min="6" max="6" width="10.85546875" style="328" customWidth="1"/>
    <col min="7" max="7" width="12.85546875" style="328" bestFit="1" customWidth="1"/>
    <col min="8" max="8" width="9.140625" style="328" customWidth="1"/>
    <col min="9" max="9" width="9.140625" customWidth="1"/>
    <col min="10" max="10" width="0" hidden="1" customWidth="1"/>
    <col min="11" max="16384" width="9.140625" hidden="1"/>
  </cols>
  <sheetData>
    <row r="1" spans="1:8" ht="16.5" thickBot="1" x14ac:dyDescent="0.3">
      <c r="A1" s="324" t="s">
        <v>627</v>
      </c>
      <c r="B1" s="324"/>
      <c r="C1" s="324"/>
      <c r="D1" s="324"/>
      <c r="E1" s="324"/>
      <c r="F1" s="325"/>
      <c r="G1" s="325"/>
      <c r="H1" s="325"/>
    </row>
    <row r="2" spans="1:8" x14ac:dyDescent="0.2">
      <c r="A2" s="12" t="s">
        <v>19</v>
      </c>
      <c r="B2" s="417" t="s">
        <v>628</v>
      </c>
      <c r="C2" s="417"/>
      <c r="D2" s="417"/>
      <c r="E2" s="417"/>
      <c r="F2" s="418" t="s">
        <v>629</v>
      </c>
      <c r="G2" s="418"/>
      <c r="H2" s="418"/>
    </row>
    <row r="3" spans="1:8" x14ac:dyDescent="0.2">
      <c r="A3" s="26"/>
      <c r="B3" s="26">
        <v>2020</v>
      </c>
      <c r="C3" s="26">
        <v>2021</v>
      </c>
      <c r="D3" s="26">
        <v>2022</v>
      </c>
      <c r="E3" s="26">
        <v>2023</v>
      </c>
      <c r="F3" s="326" t="s">
        <v>630</v>
      </c>
      <c r="G3" s="327" t="s">
        <v>631</v>
      </c>
      <c r="H3" s="327" t="s">
        <v>23</v>
      </c>
    </row>
    <row r="4" spans="1:8" x14ac:dyDescent="0.2">
      <c r="A4" s="26" t="s">
        <v>46</v>
      </c>
      <c r="B4" s="26"/>
      <c r="C4" s="26"/>
      <c r="D4" s="26"/>
      <c r="E4" s="26"/>
      <c r="F4" s="327" t="s">
        <v>632</v>
      </c>
      <c r="G4" s="327" t="s">
        <v>633</v>
      </c>
      <c r="H4" s="327" t="s">
        <v>634</v>
      </c>
    </row>
    <row r="5" spans="1:8" x14ac:dyDescent="0.2">
      <c r="A5" s="26"/>
      <c r="B5" s="26"/>
      <c r="C5" s="26"/>
      <c r="D5" s="26"/>
      <c r="E5" s="26"/>
      <c r="F5" s="327" t="s">
        <v>635</v>
      </c>
      <c r="G5" s="327" t="s">
        <v>636</v>
      </c>
      <c r="H5" s="327" t="s">
        <v>30</v>
      </c>
    </row>
    <row r="6" spans="1:8" x14ac:dyDescent="0.2">
      <c r="A6" s="26"/>
      <c r="C6" s="26"/>
      <c r="D6" s="26"/>
      <c r="E6" s="26"/>
      <c r="G6" s="327" t="s">
        <v>637</v>
      </c>
      <c r="H6" s="327"/>
    </row>
    <row r="7" spans="1:8" x14ac:dyDescent="0.2">
      <c r="A7" s="26"/>
      <c r="B7" s="329" t="s">
        <v>638</v>
      </c>
      <c r="C7" s="26"/>
      <c r="D7" s="26"/>
      <c r="E7" s="26"/>
      <c r="F7" s="327"/>
      <c r="G7" s="327" t="s">
        <v>201</v>
      </c>
    </row>
    <row r="8" spans="1:8" x14ac:dyDescent="0.2">
      <c r="A8" s="330" t="s">
        <v>320</v>
      </c>
      <c r="B8" s="330">
        <v>275.71167103203817</v>
      </c>
      <c r="C8" s="330">
        <v>88.255601909128501</v>
      </c>
      <c r="D8" s="330">
        <v>23.13893771513332</v>
      </c>
      <c r="E8" s="330">
        <v>2.6041014885159348</v>
      </c>
      <c r="F8" s="331">
        <v>54</v>
      </c>
      <c r="G8" s="331">
        <v>55</v>
      </c>
      <c r="H8" s="331">
        <v>109</v>
      </c>
    </row>
    <row r="9" spans="1:8" ht="25.5" x14ac:dyDescent="0.2">
      <c r="A9" s="332" t="s">
        <v>639</v>
      </c>
      <c r="B9" s="333">
        <v>0</v>
      </c>
      <c r="C9" s="333">
        <v>0</v>
      </c>
      <c r="D9" s="333">
        <v>0</v>
      </c>
      <c r="E9" s="333">
        <v>0</v>
      </c>
      <c r="F9" s="334">
        <v>0</v>
      </c>
      <c r="G9" s="334">
        <v>0</v>
      </c>
      <c r="H9" s="334">
        <v>0</v>
      </c>
    </row>
    <row r="10" spans="1:8" x14ac:dyDescent="0.2">
      <c r="A10" s="328" t="s">
        <v>323</v>
      </c>
      <c r="B10" s="333">
        <v>0</v>
      </c>
      <c r="C10" s="333">
        <v>0</v>
      </c>
      <c r="D10" s="333">
        <v>0</v>
      </c>
      <c r="E10" s="333">
        <v>0</v>
      </c>
      <c r="F10" s="334">
        <v>0</v>
      </c>
      <c r="G10" s="334">
        <v>0</v>
      </c>
      <c r="H10" s="334">
        <v>0</v>
      </c>
    </row>
    <row r="11" spans="1:8" x14ac:dyDescent="0.2">
      <c r="A11" s="328" t="s">
        <v>324</v>
      </c>
      <c r="B11" s="333">
        <v>558</v>
      </c>
      <c r="C11" s="333">
        <v>121</v>
      </c>
      <c r="D11" s="333">
        <v>0</v>
      </c>
      <c r="E11" s="333">
        <v>0</v>
      </c>
      <c r="F11" s="334">
        <v>0</v>
      </c>
      <c r="G11" s="334">
        <v>0</v>
      </c>
      <c r="H11" s="334">
        <v>0</v>
      </c>
    </row>
    <row r="12" spans="1:8" x14ac:dyDescent="0.2">
      <c r="A12" s="328" t="s">
        <v>325</v>
      </c>
      <c r="B12" s="333">
        <v>114</v>
      </c>
      <c r="C12" s="333">
        <v>0</v>
      </c>
      <c r="D12" s="333">
        <v>0</v>
      </c>
      <c r="E12" s="333">
        <v>0</v>
      </c>
      <c r="F12" s="334">
        <v>0</v>
      </c>
      <c r="G12" s="334">
        <v>0</v>
      </c>
      <c r="H12" s="334">
        <v>0</v>
      </c>
    </row>
    <row r="13" spans="1:8" x14ac:dyDescent="0.2">
      <c r="A13" s="328" t="s">
        <v>326</v>
      </c>
      <c r="B13" s="333">
        <v>0</v>
      </c>
      <c r="C13" s="333">
        <v>0</v>
      </c>
      <c r="D13" s="333">
        <v>0</v>
      </c>
      <c r="E13" s="333">
        <v>0</v>
      </c>
      <c r="F13" s="334">
        <v>0</v>
      </c>
      <c r="G13" s="334">
        <v>0</v>
      </c>
      <c r="H13" s="334">
        <v>0</v>
      </c>
    </row>
    <row r="14" spans="1:8" x14ac:dyDescent="0.2">
      <c r="A14" s="328" t="s">
        <v>327</v>
      </c>
      <c r="B14" s="333">
        <v>45</v>
      </c>
      <c r="C14" s="333">
        <v>0</v>
      </c>
      <c r="D14" s="333">
        <v>0</v>
      </c>
      <c r="E14" s="333">
        <v>0</v>
      </c>
      <c r="F14" s="334">
        <v>0</v>
      </c>
      <c r="G14" s="334">
        <v>0</v>
      </c>
      <c r="H14" s="334">
        <v>0</v>
      </c>
    </row>
    <row r="15" spans="1:8" x14ac:dyDescent="0.2">
      <c r="A15" s="328" t="s">
        <v>328</v>
      </c>
      <c r="B15" s="333">
        <v>122</v>
      </c>
      <c r="C15" s="333">
        <v>0</v>
      </c>
      <c r="D15" s="333">
        <v>0</v>
      </c>
      <c r="E15" s="333">
        <v>0</v>
      </c>
      <c r="F15" s="334">
        <v>0</v>
      </c>
      <c r="G15" s="334">
        <v>0</v>
      </c>
      <c r="H15" s="334">
        <v>0</v>
      </c>
    </row>
    <row r="16" spans="1:8" x14ac:dyDescent="0.2">
      <c r="A16" s="328" t="s">
        <v>329</v>
      </c>
      <c r="B16" s="333">
        <v>366</v>
      </c>
      <c r="C16" s="333">
        <v>0</v>
      </c>
      <c r="D16" s="333">
        <v>0</v>
      </c>
      <c r="E16" s="333">
        <v>0</v>
      </c>
      <c r="F16" s="334">
        <v>0</v>
      </c>
      <c r="G16" s="334">
        <v>0</v>
      </c>
      <c r="H16" s="334">
        <v>0</v>
      </c>
    </row>
    <row r="17" spans="1:8" x14ac:dyDescent="0.2">
      <c r="A17" s="328" t="s">
        <v>330</v>
      </c>
      <c r="B17" s="333">
        <v>0</v>
      </c>
      <c r="C17" s="333">
        <v>0</v>
      </c>
      <c r="D17" s="333">
        <v>0</v>
      </c>
      <c r="E17" s="333">
        <v>0</v>
      </c>
      <c r="F17" s="334">
        <v>0</v>
      </c>
      <c r="G17" s="334">
        <v>0</v>
      </c>
      <c r="H17" s="334">
        <v>0</v>
      </c>
    </row>
    <row r="18" spans="1:8" x14ac:dyDescent="0.2">
      <c r="A18" s="328" t="s">
        <v>331</v>
      </c>
      <c r="B18" s="333">
        <v>877</v>
      </c>
      <c r="C18" s="333">
        <v>440</v>
      </c>
      <c r="D18" s="333">
        <v>125</v>
      </c>
      <c r="E18" s="333">
        <v>0</v>
      </c>
      <c r="F18" s="334">
        <v>0</v>
      </c>
      <c r="G18" s="334">
        <v>0</v>
      </c>
      <c r="H18" s="334">
        <v>0</v>
      </c>
    </row>
    <row r="19" spans="1:8" x14ac:dyDescent="0.2">
      <c r="A19" s="328" t="s">
        <v>332</v>
      </c>
      <c r="B19" s="333">
        <v>0</v>
      </c>
      <c r="C19" s="333">
        <v>0</v>
      </c>
      <c r="D19" s="333">
        <v>0</v>
      </c>
      <c r="E19" s="333">
        <v>0</v>
      </c>
      <c r="F19" s="334">
        <v>0</v>
      </c>
      <c r="G19" s="334">
        <v>0</v>
      </c>
      <c r="H19" s="334">
        <v>0</v>
      </c>
    </row>
    <row r="20" spans="1:8" x14ac:dyDescent="0.2">
      <c r="A20" s="328" t="s">
        <v>333</v>
      </c>
      <c r="B20" s="333">
        <v>508</v>
      </c>
      <c r="C20" s="333">
        <v>71</v>
      </c>
      <c r="D20" s="333">
        <v>0</v>
      </c>
      <c r="E20" s="333">
        <v>0</v>
      </c>
      <c r="F20" s="334">
        <v>0</v>
      </c>
      <c r="G20" s="334">
        <v>0</v>
      </c>
      <c r="H20" s="334">
        <v>0</v>
      </c>
    </row>
    <row r="21" spans="1:8" x14ac:dyDescent="0.2">
      <c r="A21" s="328" t="s">
        <v>334</v>
      </c>
      <c r="B21" s="333">
        <v>0</v>
      </c>
      <c r="C21" s="333">
        <v>0</v>
      </c>
      <c r="D21" s="333">
        <v>0</v>
      </c>
      <c r="E21" s="333">
        <v>0</v>
      </c>
      <c r="F21" s="334">
        <v>0</v>
      </c>
      <c r="G21" s="334">
        <v>0</v>
      </c>
      <c r="H21" s="334">
        <v>0</v>
      </c>
    </row>
    <row r="22" spans="1:8" x14ac:dyDescent="0.2">
      <c r="A22" s="328" t="s">
        <v>335</v>
      </c>
      <c r="B22" s="333">
        <v>53</v>
      </c>
      <c r="C22" s="333">
        <v>0</v>
      </c>
      <c r="D22" s="333">
        <v>0</v>
      </c>
      <c r="E22" s="333">
        <v>0</v>
      </c>
      <c r="F22" s="334">
        <v>0</v>
      </c>
      <c r="G22" s="334">
        <v>0</v>
      </c>
      <c r="H22" s="334">
        <v>0</v>
      </c>
    </row>
    <row r="23" spans="1:8" x14ac:dyDescent="0.2">
      <c r="A23" s="328" t="s">
        <v>336</v>
      </c>
      <c r="B23" s="333">
        <v>0</v>
      </c>
      <c r="C23" s="333">
        <v>0</v>
      </c>
      <c r="D23" s="333">
        <v>0</v>
      </c>
      <c r="E23" s="333">
        <v>0</v>
      </c>
      <c r="F23" s="334">
        <v>0</v>
      </c>
      <c r="G23" s="334">
        <v>0</v>
      </c>
      <c r="H23" s="334">
        <v>0</v>
      </c>
    </row>
    <row r="24" spans="1:8" x14ac:dyDescent="0.2">
      <c r="A24" s="328" t="s">
        <v>321</v>
      </c>
      <c r="B24" s="333">
        <v>0</v>
      </c>
      <c r="C24" s="333">
        <v>0</v>
      </c>
      <c r="D24" s="333">
        <v>0</v>
      </c>
      <c r="E24" s="333">
        <v>0</v>
      </c>
      <c r="F24" s="334">
        <v>0</v>
      </c>
      <c r="G24" s="334">
        <v>0</v>
      </c>
      <c r="H24" s="334">
        <v>0</v>
      </c>
    </row>
    <row r="25" spans="1:8" x14ac:dyDescent="0.2">
      <c r="A25" s="328" t="s">
        <v>337</v>
      </c>
      <c r="B25" s="333">
        <v>0</v>
      </c>
      <c r="C25" s="333">
        <v>0</v>
      </c>
      <c r="D25" s="333">
        <v>0</v>
      </c>
      <c r="E25" s="333">
        <v>0</v>
      </c>
      <c r="F25" s="334">
        <v>0</v>
      </c>
      <c r="G25" s="334">
        <v>0</v>
      </c>
      <c r="H25" s="334">
        <v>0</v>
      </c>
    </row>
    <row r="26" spans="1:8" x14ac:dyDescent="0.2">
      <c r="A26" s="328" t="s">
        <v>338</v>
      </c>
      <c r="B26" s="333">
        <v>0</v>
      </c>
      <c r="C26" s="333">
        <v>0</v>
      </c>
      <c r="D26" s="333">
        <v>0</v>
      </c>
      <c r="E26" s="333">
        <v>0</v>
      </c>
      <c r="F26" s="334">
        <v>0</v>
      </c>
      <c r="G26" s="334">
        <v>0</v>
      </c>
      <c r="H26" s="334">
        <v>0</v>
      </c>
    </row>
    <row r="27" spans="1:8" x14ac:dyDescent="0.2">
      <c r="A27" s="328" t="s">
        <v>339</v>
      </c>
      <c r="B27" s="333">
        <v>302</v>
      </c>
      <c r="C27" s="333">
        <v>0</v>
      </c>
      <c r="D27" s="333">
        <v>0</v>
      </c>
      <c r="E27" s="333">
        <v>0</v>
      </c>
      <c r="F27" s="334">
        <v>0</v>
      </c>
      <c r="G27" s="334">
        <v>0</v>
      </c>
      <c r="H27" s="334">
        <v>0</v>
      </c>
    </row>
    <row r="28" spans="1:8" x14ac:dyDescent="0.2">
      <c r="A28" s="328" t="s">
        <v>340</v>
      </c>
      <c r="B28" s="333">
        <v>253</v>
      </c>
      <c r="C28" s="333">
        <v>0</v>
      </c>
      <c r="D28" s="333">
        <v>0</v>
      </c>
      <c r="E28" s="333">
        <v>0</v>
      </c>
      <c r="F28" s="334">
        <v>0</v>
      </c>
      <c r="G28" s="334">
        <v>0</v>
      </c>
      <c r="H28" s="334">
        <v>0</v>
      </c>
    </row>
    <row r="29" spans="1:8" x14ac:dyDescent="0.2">
      <c r="A29" s="328" t="s">
        <v>341</v>
      </c>
      <c r="B29" s="333">
        <v>0</v>
      </c>
      <c r="C29" s="333">
        <v>0</v>
      </c>
      <c r="D29" s="333">
        <v>0</v>
      </c>
      <c r="E29" s="333">
        <v>0</v>
      </c>
      <c r="F29" s="334">
        <v>0</v>
      </c>
      <c r="G29" s="334">
        <v>0</v>
      </c>
      <c r="H29" s="334">
        <v>0</v>
      </c>
    </row>
    <row r="30" spans="1:8" x14ac:dyDescent="0.2">
      <c r="A30" s="328" t="s">
        <v>342</v>
      </c>
      <c r="B30" s="333">
        <v>163</v>
      </c>
      <c r="C30" s="333">
        <v>0</v>
      </c>
      <c r="D30" s="333">
        <v>0</v>
      </c>
      <c r="E30" s="333">
        <v>0</v>
      </c>
      <c r="F30" s="334">
        <v>0</v>
      </c>
      <c r="G30" s="334">
        <v>0</v>
      </c>
      <c r="H30" s="334">
        <v>0</v>
      </c>
    </row>
    <row r="31" spans="1:8" x14ac:dyDescent="0.2">
      <c r="A31" s="328" t="s">
        <v>343</v>
      </c>
      <c r="B31" s="333">
        <v>435</v>
      </c>
      <c r="C31" s="333">
        <v>0</v>
      </c>
      <c r="D31" s="333">
        <v>0</v>
      </c>
      <c r="E31" s="333">
        <v>0</v>
      </c>
      <c r="F31" s="334">
        <v>0</v>
      </c>
      <c r="G31" s="334">
        <v>0</v>
      </c>
      <c r="H31" s="334">
        <v>0</v>
      </c>
    </row>
    <row r="32" spans="1:8" x14ac:dyDescent="0.2">
      <c r="A32" s="328" t="s">
        <v>344</v>
      </c>
      <c r="B32" s="333">
        <v>616</v>
      </c>
      <c r="C32" s="333">
        <v>179</v>
      </c>
      <c r="D32" s="333">
        <v>0</v>
      </c>
      <c r="E32" s="333">
        <v>0</v>
      </c>
      <c r="F32" s="334">
        <v>0</v>
      </c>
      <c r="G32" s="334">
        <v>0</v>
      </c>
      <c r="H32" s="334">
        <v>0</v>
      </c>
    </row>
    <row r="33" spans="1:8" x14ac:dyDescent="0.2">
      <c r="A33" s="328" t="s">
        <v>345</v>
      </c>
      <c r="B33" s="333">
        <v>618</v>
      </c>
      <c r="C33" s="333">
        <v>181</v>
      </c>
      <c r="D33" s="333">
        <v>0</v>
      </c>
      <c r="E33" s="333">
        <v>0</v>
      </c>
      <c r="F33" s="334">
        <v>0</v>
      </c>
      <c r="G33" s="334">
        <v>0</v>
      </c>
      <c r="H33" s="334">
        <v>0</v>
      </c>
    </row>
    <row r="34" spans="1:8" x14ac:dyDescent="0.2">
      <c r="A34" s="328" t="s">
        <v>346</v>
      </c>
      <c r="B34" s="333">
        <v>0</v>
      </c>
      <c r="C34" s="333">
        <v>0</v>
      </c>
      <c r="D34" s="333">
        <v>0</v>
      </c>
      <c r="E34" s="333">
        <v>0</v>
      </c>
      <c r="F34" s="334">
        <v>0</v>
      </c>
      <c r="G34" s="334">
        <v>0</v>
      </c>
      <c r="H34" s="334">
        <v>0</v>
      </c>
    </row>
    <row r="35" spans="1:8" ht="25.5" x14ac:dyDescent="0.2">
      <c r="A35" s="332" t="s">
        <v>640</v>
      </c>
      <c r="B35" s="333">
        <v>282</v>
      </c>
      <c r="C35" s="333">
        <v>0</v>
      </c>
      <c r="D35" s="333">
        <v>0</v>
      </c>
      <c r="E35" s="333">
        <v>0</v>
      </c>
      <c r="F35" s="334">
        <v>0</v>
      </c>
      <c r="G35" s="334">
        <v>0</v>
      </c>
      <c r="H35" s="334">
        <v>0</v>
      </c>
    </row>
    <row r="36" spans="1:8" x14ac:dyDescent="0.2">
      <c r="A36" s="328" t="s">
        <v>349</v>
      </c>
      <c r="B36" s="333">
        <v>0</v>
      </c>
      <c r="C36" s="333">
        <v>0</v>
      </c>
      <c r="D36" s="333">
        <v>0</v>
      </c>
      <c r="E36" s="333">
        <v>0</v>
      </c>
      <c r="F36" s="334">
        <v>0</v>
      </c>
      <c r="G36" s="334">
        <v>0</v>
      </c>
      <c r="H36" s="334">
        <v>0</v>
      </c>
    </row>
    <row r="37" spans="1:8" x14ac:dyDescent="0.2">
      <c r="A37" s="328" t="s">
        <v>350</v>
      </c>
      <c r="B37" s="333">
        <v>966</v>
      </c>
      <c r="C37" s="333">
        <v>529</v>
      </c>
      <c r="D37" s="333">
        <v>214</v>
      </c>
      <c r="E37" s="333">
        <v>0</v>
      </c>
      <c r="F37" s="334">
        <v>0</v>
      </c>
      <c r="G37" s="334">
        <v>0</v>
      </c>
      <c r="H37" s="334">
        <v>0</v>
      </c>
    </row>
    <row r="38" spans="1:8" x14ac:dyDescent="0.2">
      <c r="A38" s="328" t="s">
        <v>351</v>
      </c>
      <c r="B38" s="333">
        <v>420</v>
      </c>
      <c r="C38" s="333">
        <v>0</v>
      </c>
      <c r="D38" s="333">
        <v>0</v>
      </c>
      <c r="E38" s="333">
        <v>0</v>
      </c>
      <c r="F38" s="334">
        <v>0</v>
      </c>
      <c r="G38" s="334">
        <v>0</v>
      </c>
      <c r="H38" s="334">
        <v>0</v>
      </c>
    </row>
    <row r="39" spans="1:8" x14ac:dyDescent="0.2">
      <c r="A39" s="328" t="s">
        <v>352</v>
      </c>
      <c r="B39" s="333">
        <v>1</v>
      </c>
      <c r="C39" s="333">
        <v>0</v>
      </c>
      <c r="D39" s="333">
        <v>0</v>
      </c>
      <c r="E39" s="333">
        <v>0</v>
      </c>
      <c r="F39" s="334">
        <v>0</v>
      </c>
      <c r="G39" s="334">
        <v>0</v>
      </c>
      <c r="H39" s="334">
        <v>0</v>
      </c>
    </row>
    <row r="40" spans="1:8" x14ac:dyDescent="0.2">
      <c r="A40" s="328" t="s">
        <v>347</v>
      </c>
      <c r="B40" s="333">
        <v>1082</v>
      </c>
      <c r="C40" s="333">
        <v>645</v>
      </c>
      <c r="D40" s="333">
        <v>330</v>
      </c>
      <c r="E40" s="333">
        <v>59</v>
      </c>
      <c r="F40" s="334">
        <v>0</v>
      </c>
      <c r="G40" s="334">
        <v>0</v>
      </c>
      <c r="H40" s="334">
        <v>0</v>
      </c>
    </row>
    <row r="41" spans="1:8" x14ac:dyDescent="0.2">
      <c r="A41" s="328" t="s">
        <v>353</v>
      </c>
      <c r="B41" s="333">
        <v>238</v>
      </c>
      <c r="C41" s="333">
        <v>0</v>
      </c>
      <c r="D41" s="333">
        <v>0</v>
      </c>
      <c r="E41" s="333">
        <v>0</v>
      </c>
      <c r="F41" s="334">
        <v>0</v>
      </c>
      <c r="G41" s="334">
        <v>0</v>
      </c>
      <c r="H41" s="334">
        <v>0</v>
      </c>
    </row>
    <row r="42" spans="1:8" x14ac:dyDescent="0.2">
      <c r="A42" s="328" t="s">
        <v>354</v>
      </c>
      <c r="B42" s="333">
        <v>0</v>
      </c>
      <c r="C42" s="333">
        <v>0</v>
      </c>
      <c r="D42" s="333">
        <v>0</v>
      </c>
      <c r="E42" s="333">
        <v>0</v>
      </c>
      <c r="F42" s="334">
        <v>0</v>
      </c>
      <c r="G42" s="334">
        <v>0</v>
      </c>
      <c r="H42" s="334">
        <v>0</v>
      </c>
    </row>
    <row r="43" spans="1:8" ht="25.5" x14ac:dyDescent="0.2">
      <c r="A43" s="332" t="s">
        <v>641</v>
      </c>
      <c r="B43" s="333">
        <v>355</v>
      </c>
      <c r="C43" s="333">
        <v>0</v>
      </c>
      <c r="D43" s="333">
        <v>0</v>
      </c>
      <c r="E43" s="333">
        <v>0</v>
      </c>
      <c r="F43" s="334">
        <v>0</v>
      </c>
      <c r="G43" s="334">
        <v>0</v>
      </c>
      <c r="H43" s="334">
        <v>0</v>
      </c>
    </row>
    <row r="44" spans="1:8" x14ac:dyDescent="0.2">
      <c r="A44" s="328" t="s">
        <v>357</v>
      </c>
      <c r="B44" s="333">
        <v>0</v>
      </c>
      <c r="C44" s="333">
        <v>0</v>
      </c>
      <c r="D44" s="333">
        <v>0</v>
      </c>
      <c r="E44" s="333">
        <v>0</v>
      </c>
      <c r="F44" s="334">
        <v>0</v>
      </c>
      <c r="G44" s="334">
        <v>0</v>
      </c>
      <c r="H44" s="334">
        <v>0</v>
      </c>
    </row>
    <row r="45" spans="1:8" x14ac:dyDescent="0.2">
      <c r="A45" s="328" t="s">
        <v>358</v>
      </c>
      <c r="B45" s="333">
        <v>0</v>
      </c>
      <c r="C45" s="333">
        <v>0</v>
      </c>
      <c r="D45" s="333">
        <v>0</v>
      </c>
      <c r="E45" s="333">
        <v>0</v>
      </c>
      <c r="F45" s="334">
        <v>0</v>
      </c>
      <c r="G45" s="334">
        <v>0</v>
      </c>
      <c r="H45" s="334">
        <v>0</v>
      </c>
    </row>
    <row r="46" spans="1:8" x14ac:dyDescent="0.2">
      <c r="A46" s="328" t="s">
        <v>359</v>
      </c>
      <c r="B46" s="333">
        <v>0</v>
      </c>
      <c r="C46" s="333">
        <v>0</v>
      </c>
      <c r="D46" s="333">
        <v>0</v>
      </c>
      <c r="E46" s="333">
        <v>0</v>
      </c>
      <c r="F46" s="334">
        <v>0</v>
      </c>
      <c r="G46" s="334">
        <v>0</v>
      </c>
      <c r="H46" s="334">
        <v>0</v>
      </c>
    </row>
    <row r="47" spans="1:8" x14ac:dyDescent="0.2">
      <c r="A47" s="328" t="s">
        <v>360</v>
      </c>
      <c r="B47" s="333">
        <v>341</v>
      </c>
      <c r="C47" s="333">
        <v>0</v>
      </c>
      <c r="D47" s="333">
        <v>0</v>
      </c>
      <c r="E47" s="333">
        <v>0</v>
      </c>
      <c r="F47" s="334">
        <v>0</v>
      </c>
      <c r="G47" s="334">
        <v>0</v>
      </c>
      <c r="H47" s="334">
        <v>0</v>
      </c>
    </row>
    <row r="48" spans="1:8" x14ac:dyDescent="0.2">
      <c r="A48" s="328" t="s">
        <v>361</v>
      </c>
      <c r="B48" s="333">
        <v>0</v>
      </c>
      <c r="C48" s="333">
        <v>0</v>
      </c>
      <c r="D48" s="333">
        <v>0</v>
      </c>
      <c r="E48" s="333">
        <v>0</v>
      </c>
      <c r="F48" s="334">
        <v>0</v>
      </c>
      <c r="G48" s="334">
        <v>0</v>
      </c>
      <c r="H48" s="334">
        <v>0</v>
      </c>
    </row>
    <row r="49" spans="1:8" x14ac:dyDescent="0.2">
      <c r="A49" s="328" t="s">
        <v>362</v>
      </c>
      <c r="B49" s="333">
        <v>13</v>
      </c>
      <c r="C49" s="333">
        <v>0</v>
      </c>
      <c r="D49" s="333">
        <v>0</v>
      </c>
      <c r="E49" s="333">
        <v>0</v>
      </c>
      <c r="F49" s="334">
        <v>0</v>
      </c>
      <c r="G49" s="334">
        <v>0</v>
      </c>
      <c r="H49" s="334">
        <v>0</v>
      </c>
    </row>
    <row r="50" spans="1:8" x14ac:dyDescent="0.2">
      <c r="A50" s="328" t="s">
        <v>363</v>
      </c>
      <c r="B50" s="333">
        <v>109</v>
      </c>
      <c r="C50" s="333">
        <v>0</v>
      </c>
      <c r="D50" s="333">
        <v>0</v>
      </c>
      <c r="E50" s="333">
        <v>0</v>
      </c>
      <c r="F50" s="334">
        <v>0</v>
      </c>
      <c r="G50" s="334">
        <v>0</v>
      </c>
      <c r="H50" s="334">
        <v>0</v>
      </c>
    </row>
    <row r="51" spans="1:8" x14ac:dyDescent="0.2">
      <c r="A51" s="328" t="s">
        <v>364</v>
      </c>
      <c r="B51" s="333">
        <v>0</v>
      </c>
      <c r="C51" s="333">
        <v>0</v>
      </c>
      <c r="D51" s="333">
        <v>0</v>
      </c>
      <c r="E51" s="333">
        <v>0</v>
      </c>
      <c r="F51" s="334">
        <v>0</v>
      </c>
      <c r="G51" s="334">
        <v>0</v>
      </c>
      <c r="H51" s="334">
        <v>0</v>
      </c>
    </row>
    <row r="52" spans="1:8" ht="25.5" x14ac:dyDescent="0.2">
      <c r="A52" s="332" t="s">
        <v>642</v>
      </c>
      <c r="B52" s="333">
        <v>31</v>
      </c>
      <c r="C52" s="333">
        <v>0</v>
      </c>
      <c r="D52" s="333">
        <v>0</v>
      </c>
      <c r="E52" s="333">
        <v>0</v>
      </c>
      <c r="F52" s="334">
        <v>0</v>
      </c>
      <c r="G52" s="334">
        <v>0</v>
      </c>
      <c r="H52" s="334">
        <v>0</v>
      </c>
    </row>
    <row r="53" spans="1:8" x14ac:dyDescent="0.2">
      <c r="A53" s="328" t="s">
        <v>367</v>
      </c>
      <c r="B53" s="333">
        <v>29</v>
      </c>
      <c r="C53" s="333">
        <v>0</v>
      </c>
      <c r="D53" s="333">
        <v>0</v>
      </c>
      <c r="E53" s="333">
        <v>0</v>
      </c>
      <c r="F53" s="334">
        <v>0</v>
      </c>
      <c r="G53" s="334">
        <v>0</v>
      </c>
      <c r="H53" s="334">
        <v>0</v>
      </c>
    </row>
    <row r="54" spans="1:8" x14ac:dyDescent="0.2">
      <c r="A54" s="328" t="s">
        <v>368</v>
      </c>
      <c r="B54" s="333">
        <v>0</v>
      </c>
      <c r="C54" s="333">
        <v>0</v>
      </c>
      <c r="D54" s="333">
        <v>0</v>
      </c>
      <c r="E54" s="333">
        <v>0</v>
      </c>
      <c r="F54" s="334">
        <v>0</v>
      </c>
      <c r="G54" s="334">
        <v>0</v>
      </c>
      <c r="H54" s="334">
        <v>0</v>
      </c>
    </row>
    <row r="55" spans="1:8" x14ac:dyDescent="0.2">
      <c r="A55" s="328" t="s">
        <v>369</v>
      </c>
      <c r="B55" s="333">
        <v>768</v>
      </c>
      <c r="C55" s="333">
        <v>331</v>
      </c>
      <c r="D55" s="333">
        <v>16</v>
      </c>
      <c r="E55" s="333">
        <v>0</v>
      </c>
      <c r="F55" s="334">
        <v>0</v>
      </c>
      <c r="G55" s="334">
        <v>0</v>
      </c>
      <c r="H55" s="334">
        <v>0</v>
      </c>
    </row>
    <row r="56" spans="1:8" x14ac:dyDescent="0.2">
      <c r="A56" s="328" t="s">
        <v>370</v>
      </c>
      <c r="B56" s="333">
        <v>0</v>
      </c>
      <c r="C56" s="333">
        <v>0</v>
      </c>
      <c r="D56" s="333">
        <v>0</v>
      </c>
      <c r="E56" s="333">
        <v>0</v>
      </c>
      <c r="F56" s="334">
        <v>0</v>
      </c>
      <c r="G56" s="334">
        <v>0</v>
      </c>
      <c r="H56" s="334">
        <v>0</v>
      </c>
    </row>
    <row r="57" spans="1:8" x14ac:dyDescent="0.2">
      <c r="A57" s="328" t="s">
        <v>371</v>
      </c>
      <c r="B57" s="333">
        <v>0</v>
      </c>
      <c r="C57" s="333">
        <v>0</v>
      </c>
      <c r="D57" s="333">
        <v>0</v>
      </c>
      <c r="E57" s="333">
        <v>0</v>
      </c>
      <c r="F57" s="334">
        <v>0</v>
      </c>
      <c r="G57" s="334">
        <v>0</v>
      </c>
      <c r="H57" s="334">
        <v>0</v>
      </c>
    </row>
    <row r="58" spans="1:8" x14ac:dyDescent="0.2">
      <c r="A58" s="328" t="s">
        <v>372</v>
      </c>
      <c r="B58" s="333">
        <v>750</v>
      </c>
      <c r="C58" s="333">
        <v>313</v>
      </c>
      <c r="D58" s="333">
        <v>0</v>
      </c>
      <c r="E58" s="333">
        <v>0</v>
      </c>
      <c r="F58" s="334">
        <v>0</v>
      </c>
      <c r="G58" s="334">
        <v>0</v>
      </c>
      <c r="H58" s="334">
        <v>0</v>
      </c>
    </row>
    <row r="59" spans="1:8" x14ac:dyDescent="0.2">
      <c r="A59" s="328" t="s">
        <v>373</v>
      </c>
      <c r="B59" s="333">
        <v>324</v>
      </c>
      <c r="C59" s="333">
        <v>0</v>
      </c>
      <c r="D59" s="333">
        <v>0</v>
      </c>
      <c r="E59" s="333">
        <v>0</v>
      </c>
      <c r="F59" s="334">
        <v>0</v>
      </c>
      <c r="G59" s="334">
        <v>0</v>
      </c>
      <c r="H59" s="334">
        <v>0</v>
      </c>
    </row>
    <row r="60" spans="1:8" x14ac:dyDescent="0.2">
      <c r="A60" s="328" t="s">
        <v>374</v>
      </c>
      <c r="B60" s="333">
        <v>0</v>
      </c>
      <c r="C60" s="333">
        <v>0</v>
      </c>
      <c r="D60" s="333">
        <v>0</v>
      </c>
      <c r="E60" s="333">
        <v>0</v>
      </c>
      <c r="F60" s="334">
        <v>0</v>
      </c>
      <c r="G60" s="334">
        <v>0</v>
      </c>
      <c r="H60" s="334">
        <v>0</v>
      </c>
    </row>
    <row r="61" spans="1:8" x14ac:dyDescent="0.2">
      <c r="A61" s="328" t="s">
        <v>375</v>
      </c>
      <c r="B61" s="333">
        <v>0</v>
      </c>
      <c r="C61" s="333">
        <v>0</v>
      </c>
      <c r="D61" s="333">
        <v>0</v>
      </c>
      <c r="E61" s="333">
        <v>0</v>
      </c>
      <c r="F61" s="334">
        <v>0</v>
      </c>
      <c r="G61" s="334">
        <v>0</v>
      </c>
      <c r="H61" s="334">
        <v>0</v>
      </c>
    </row>
    <row r="62" spans="1:8" x14ac:dyDescent="0.2">
      <c r="A62" s="328" t="s">
        <v>376</v>
      </c>
      <c r="B62" s="333">
        <v>0</v>
      </c>
      <c r="C62" s="333">
        <v>0</v>
      </c>
      <c r="D62" s="333">
        <v>0</v>
      </c>
      <c r="E62" s="333">
        <v>0</v>
      </c>
      <c r="F62" s="334">
        <v>0</v>
      </c>
      <c r="G62" s="334">
        <v>0</v>
      </c>
      <c r="H62" s="334">
        <v>0</v>
      </c>
    </row>
    <row r="63" spans="1:8" x14ac:dyDescent="0.2">
      <c r="A63" s="328" t="s">
        <v>377</v>
      </c>
      <c r="B63" s="333">
        <v>0</v>
      </c>
      <c r="C63" s="333">
        <v>0</v>
      </c>
      <c r="D63" s="333">
        <v>0</v>
      </c>
      <c r="E63" s="333">
        <v>0</v>
      </c>
      <c r="F63" s="334">
        <v>0</v>
      </c>
      <c r="G63" s="334">
        <v>0</v>
      </c>
      <c r="H63" s="334">
        <v>0</v>
      </c>
    </row>
    <row r="64" spans="1:8" x14ac:dyDescent="0.2">
      <c r="A64" s="328" t="s">
        <v>378</v>
      </c>
      <c r="B64" s="333">
        <v>0</v>
      </c>
      <c r="C64" s="333">
        <v>0</v>
      </c>
      <c r="D64" s="333">
        <v>0</v>
      </c>
      <c r="E64" s="333">
        <v>0</v>
      </c>
      <c r="F64" s="334">
        <v>0</v>
      </c>
      <c r="G64" s="334">
        <v>0</v>
      </c>
      <c r="H64" s="334">
        <v>0</v>
      </c>
    </row>
    <row r="65" spans="1:8" ht="25.5" x14ac:dyDescent="0.2">
      <c r="A65" s="332" t="s">
        <v>643</v>
      </c>
      <c r="B65" s="333">
        <v>0</v>
      </c>
      <c r="C65" s="333">
        <v>0</v>
      </c>
      <c r="D65" s="333">
        <v>0</v>
      </c>
      <c r="E65" s="333">
        <v>0</v>
      </c>
      <c r="F65" s="334">
        <v>0</v>
      </c>
      <c r="G65" s="334">
        <v>0</v>
      </c>
      <c r="H65" s="334">
        <v>0</v>
      </c>
    </row>
    <row r="66" spans="1:8" x14ac:dyDescent="0.2">
      <c r="A66" s="328" t="s">
        <v>381</v>
      </c>
      <c r="B66" s="333">
        <v>0</v>
      </c>
      <c r="C66" s="333">
        <v>0</v>
      </c>
      <c r="D66" s="333">
        <v>0</v>
      </c>
      <c r="E66" s="333">
        <v>0</v>
      </c>
      <c r="F66" s="334">
        <v>0</v>
      </c>
      <c r="G66" s="334">
        <v>0</v>
      </c>
      <c r="H66" s="334">
        <v>0</v>
      </c>
    </row>
    <row r="67" spans="1:8" x14ac:dyDescent="0.2">
      <c r="A67" s="328" t="s">
        <v>382</v>
      </c>
      <c r="B67" s="333">
        <v>0</v>
      </c>
      <c r="C67" s="333">
        <v>0</v>
      </c>
      <c r="D67" s="333">
        <v>0</v>
      </c>
      <c r="E67" s="333">
        <v>0</v>
      </c>
      <c r="F67" s="334">
        <v>0</v>
      </c>
      <c r="G67" s="334">
        <v>0</v>
      </c>
      <c r="H67" s="334">
        <v>0</v>
      </c>
    </row>
    <row r="68" spans="1:8" x14ac:dyDescent="0.2">
      <c r="A68" s="328" t="s">
        <v>383</v>
      </c>
      <c r="B68" s="333">
        <v>0</v>
      </c>
      <c r="C68" s="333">
        <v>0</v>
      </c>
      <c r="D68" s="333">
        <v>0</v>
      </c>
      <c r="E68" s="333">
        <v>0</v>
      </c>
      <c r="F68" s="334">
        <v>0</v>
      </c>
      <c r="G68" s="334">
        <v>0</v>
      </c>
      <c r="H68" s="334">
        <v>0</v>
      </c>
    </row>
    <row r="69" spans="1:8" x14ac:dyDescent="0.2">
      <c r="A69" s="328" t="s">
        <v>384</v>
      </c>
      <c r="B69" s="333">
        <v>145</v>
      </c>
      <c r="C69" s="333">
        <v>0</v>
      </c>
      <c r="D69" s="333">
        <v>0</v>
      </c>
      <c r="E69" s="333">
        <v>0</v>
      </c>
      <c r="F69" s="334">
        <v>0</v>
      </c>
      <c r="G69" s="334">
        <v>0</v>
      </c>
      <c r="H69" s="334">
        <v>0</v>
      </c>
    </row>
    <row r="70" spans="1:8" x14ac:dyDescent="0.2">
      <c r="A70" s="328" t="s">
        <v>379</v>
      </c>
      <c r="B70" s="333">
        <v>274</v>
      </c>
      <c r="C70" s="333">
        <v>0</v>
      </c>
      <c r="D70" s="333">
        <v>0</v>
      </c>
      <c r="E70" s="333">
        <v>0</v>
      </c>
      <c r="F70" s="334">
        <v>0</v>
      </c>
      <c r="G70" s="334">
        <v>0</v>
      </c>
      <c r="H70" s="334">
        <v>0</v>
      </c>
    </row>
    <row r="71" spans="1:8" x14ac:dyDescent="0.2">
      <c r="A71" s="328" t="s">
        <v>385</v>
      </c>
      <c r="B71" s="333">
        <v>547</v>
      </c>
      <c r="C71" s="333">
        <v>110</v>
      </c>
      <c r="D71" s="333">
        <v>0</v>
      </c>
      <c r="E71" s="333">
        <v>0</v>
      </c>
      <c r="F71" s="334">
        <v>0</v>
      </c>
      <c r="G71" s="334">
        <v>0</v>
      </c>
      <c r="H71" s="334">
        <v>0</v>
      </c>
    </row>
    <row r="72" spans="1:8" x14ac:dyDescent="0.2">
      <c r="A72" s="328" t="s">
        <v>386</v>
      </c>
      <c r="B72" s="333">
        <v>0</v>
      </c>
      <c r="C72" s="333">
        <v>0</v>
      </c>
      <c r="D72" s="333">
        <v>0</v>
      </c>
      <c r="E72" s="333">
        <v>0</v>
      </c>
      <c r="F72" s="334">
        <v>0</v>
      </c>
      <c r="G72" s="334">
        <v>0</v>
      </c>
      <c r="H72" s="334">
        <v>0</v>
      </c>
    </row>
    <row r="73" spans="1:8" x14ac:dyDescent="0.2">
      <c r="A73" s="328" t="s">
        <v>387</v>
      </c>
      <c r="B73" s="333">
        <v>0</v>
      </c>
      <c r="C73" s="333">
        <v>0</v>
      </c>
      <c r="D73" s="333">
        <v>0</v>
      </c>
      <c r="E73" s="333">
        <v>0</v>
      </c>
      <c r="F73" s="334">
        <v>0</v>
      </c>
      <c r="G73" s="334">
        <v>0</v>
      </c>
      <c r="H73" s="334">
        <v>0</v>
      </c>
    </row>
    <row r="74" spans="1:8" x14ac:dyDescent="0.2">
      <c r="A74" s="328" t="s">
        <v>388</v>
      </c>
      <c r="B74" s="333">
        <v>384</v>
      </c>
      <c r="C74" s="333">
        <v>0</v>
      </c>
      <c r="D74" s="333">
        <v>0</v>
      </c>
      <c r="E74" s="333">
        <v>0</v>
      </c>
      <c r="F74" s="334">
        <v>0</v>
      </c>
      <c r="G74" s="334">
        <v>0</v>
      </c>
      <c r="H74" s="334">
        <v>0</v>
      </c>
    </row>
    <row r="75" spans="1:8" x14ac:dyDescent="0.2">
      <c r="A75" s="328" t="s">
        <v>389</v>
      </c>
      <c r="B75" s="333">
        <v>0</v>
      </c>
      <c r="C75" s="333">
        <v>0</v>
      </c>
      <c r="D75" s="333">
        <v>0</v>
      </c>
      <c r="E75" s="333">
        <v>0</v>
      </c>
      <c r="F75" s="334">
        <v>0</v>
      </c>
      <c r="G75" s="334">
        <v>0</v>
      </c>
      <c r="H75" s="334">
        <v>0</v>
      </c>
    </row>
    <row r="76" spans="1:8" x14ac:dyDescent="0.2">
      <c r="A76" s="328" t="s">
        <v>390</v>
      </c>
      <c r="B76" s="333">
        <v>0</v>
      </c>
      <c r="C76" s="333">
        <v>0</v>
      </c>
      <c r="D76" s="333">
        <v>0</v>
      </c>
      <c r="E76" s="333">
        <v>0</v>
      </c>
      <c r="F76" s="334">
        <v>0</v>
      </c>
      <c r="G76" s="334">
        <v>0</v>
      </c>
      <c r="H76" s="334">
        <v>0</v>
      </c>
    </row>
    <row r="77" spans="1:8" x14ac:dyDescent="0.2">
      <c r="A77" s="328" t="s">
        <v>391</v>
      </c>
      <c r="B77" s="333">
        <v>0</v>
      </c>
      <c r="C77" s="333">
        <v>0</v>
      </c>
      <c r="D77" s="333">
        <v>0</v>
      </c>
      <c r="E77" s="333">
        <v>0</v>
      </c>
      <c r="F77" s="334">
        <v>0</v>
      </c>
      <c r="G77" s="334">
        <v>0</v>
      </c>
      <c r="H77" s="334">
        <v>0</v>
      </c>
    </row>
    <row r="78" spans="1:8" ht="25.5" x14ac:dyDescent="0.2">
      <c r="A78" s="332" t="s">
        <v>644</v>
      </c>
      <c r="B78" s="333">
        <v>0</v>
      </c>
      <c r="C78" s="333">
        <v>0</v>
      </c>
      <c r="D78" s="333">
        <v>0</v>
      </c>
      <c r="E78" s="333">
        <v>0</v>
      </c>
      <c r="F78" s="334">
        <v>0</v>
      </c>
      <c r="G78" s="334">
        <v>0</v>
      </c>
      <c r="H78" s="334">
        <v>0</v>
      </c>
    </row>
    <row r="79" spans="1:8" x14ac:dyDescent="0.2">
      <c r="A79" s="328" t="s">
        <v>394</v>
      </c>
      <c r="B79" s="333">
        <v>0</v>
      </c>
      <c r="C79" s="333">
        <v>0</v>
      </c>
      <c r="D79" s="333">
        <v>0</v>
      </c>
      <c r="E79" s="333">
        <v>0</v>
      </c>
      <c r="F79" s="334">
        <v>0</v>
      </c>
      <c r="G79" s="334">
        <v>0</v>
      </c>
      <c r="H79" s="334">
        <v>0</v>
      </c>
    </row>
    <row r="80" spans="1:8" x14ac:dyDescent="0.2">
      <c r="A80" s="328" t="s">
        <v>395</v>
      </c>
      <c r="B80" s="333">
        <v>0</v>
      </c>
      <c r="C80" s="333">
        <v>0</v>
      </c>
      <c r="D80" s="333">
        <v>0</v>
      </c>
      <c r="E80" s="333">
        <v>0</v>
      </c>
      <c r="F80" s="334">
        <v>0</v>
      </c>
      <c r="G80" s="334">
        <v>0</v>
      </c>
      <c r="H80" s="334">
        <v>0</v>
      </c>
    </row>
    <row r="81" spans="1:8" x14ac:dyDescent="0.2">
      <c r="A81" s="328" t="s">
        <v>396</v>
      </c>
      <c r="B81" s="333">
        <v>0</v>
      </c>
      <c r="C81" s="333">
        <v>0</v>
      </c>
      <c r="D81" s="333">
        <v>0</v>
      </c>
      <c r="E81" s="333">
        <v>0</v>
      </c>
      <c r="F81" s="334">
        <v>0</v>
      </c>
      <c r="G81" s="334">
        <v>0</v>
      </c>
      <c r="H81" s="334">
        <v>0</v>
      </c>
    </row>
    <row r="82" spans="1:8" x14ac:dyDescent="0.2">
      <c r="A82" s="328" t="s">
        <v>397</v>
      </c>
      <c r="B82" s="333">
        <v>0</v>
      </c>
      <c r="C82" s="333">
        <v>0</v>
      </c>
      <c r="D82" s="333">
        <v>0</v>
      </c>
      <c r="E82" s="333">
        <v>0</v>
      </c>
      <c r="F82" s="334">
        <v>0</v>
      </c>
      <c r="G82" s="334">
        <v>0</v>
      </c>
      <c r="H82" s="334">
        <v>0</v>
      </c>
    </row>
    <row r="83" spans="1:8" x14ac:dyDescent="0.2">
      <c r="A83" s="328" t="s">
        <v>398</v>
      </c>
      <c r="B83" s="333">
        <v>0</v>
      </c>
      <c r="C83" s="333">
        <v>0</v>
      </c>
      <c r="D83" s="333">
        <v>0</v>
      </c>
      <c r="E83" s="333">
        <v>0</v>
      </c>
      <c r="F83" s="334">
        <v>0</v>
      </c>
      <c r="G83" s="334">
        <v>0</v>
      </c>
      <c r="H83" s="334">
        <v>0</v>
      </c>
    </row>
    <row r="84" spans="1:8" x14ac:dyDescent="0.2">
      <c r="A84" s="328" t="s">
        <v>399</v>
      </c>
      <c r="B84" s="333">
        <v>0</v>
      </c>
      <c r="C84" s="333">
        <v>0</v>
      </c>
      <c r="D84" s="333">
        <v>0</v>
      </c>
      <c r="E84" s="333">
        <v>0</v>
      </c>
      <c r="F84" s="334">
        <v>0</v>
      </c>
      <c r="G84" s="334">
        <v>0</v>
      </c>
      <c r="H84" s="334">
        <v>0</v>
      </c>
    </row>
    <row r="85" spans="1:8" x14ac:dyDescent="0.2">
      <c r="A85" s="328" t="s">
        <v>400</v>
      </c>
      <c r="B85" s="333">
        <v>0</v>
      </c>
      <c r="C85" s="333">
        <v>0</v>
      </c>
      <c r="D85" s="333">
        <v>0</v>
      </c>
      <c r="E85" s="333">
        <v>0</v>
      </c>
      <c r="F85" s="334">
        <v>0</v>
      </c>
      <c r="G85" s="334">
        <v>0</v>
      </c>
      <c r="H85" s="334">
        <v>0</v>
      </c>
    </row>
    <row r="86" spans="1:8" ht="25.5" x14ac:dyDescent="0.2">
      <c r="A86" s="332" t="s">
        <v>645</v>
      </c>
      <c r="B86" s="333">
        <v>0</v>
      </c>
      <c r="C86" s="333">
        <v>0</v>
      </c>
      <c r="D86" s="333">
        <v>0</v>
      </c>
      <c r="E86" s="333">
        <v>0</v>
      </c>
      <c r="F86" s="334">
        <v>308</v>
      </c>
      <c r="G86" s="334">
        <v>0</v>
      </c>
      <c r="H86" s="334">
        <v>308</v>
      </c>
    </row>
    <row r="87" spans="1:8" x14ac:dyDescent="0.2">
      <c r="A87" s="328" t="s">
        <v>403</v>
      </c>
      <c r="B87" s="333">
        <v>0</v>
      </c>
      <c r="C87" s="333">
        <v>0</v>
      </c>
      <c r="D87" s="333">
        <v>0</v>
      </c>
      <c r="E87" s="333">
        <v>0</v>
      </c>
      <c r="F87" s="334">
        <v>0</v>
      </c>
      <c r="G87" s="334">
        <v>0</v>
      </c>
      <c r="H87" s="334">
        <v>0</v>
      </c>
    </row>
    <row r="88" spans="1:8" x14ac:dyDescent="0.2">
      <c r="A88" s="328" t="s">
        <v>404</v>
      </c>
      <c r="B88" s="333">
        <v>0</v>
      </c>
      <c r="C88" s="333">
        <v>0</v>
      </c>
      <c r="D88" s="333">
        <v>0</v>
      </c>
      <c r="E88" s="333">
        <v>0</v>
      </c>
      <c r="F88" s="334">
        <v>0</v>
      </c>
      <c r="G88" s="334">
        <v>0</v>
      </c>
      <c r="H88" s="334">
        <v>0</v>
      </c>
    </row>
    <row r="89" spans="1:8" x14ac:dyDescent="0.2">
      <c r="A89" s="328" t="s">
        <v>405</v>
      </c>
      <c r="B89" s="333">
        <v>0</v>
      </c>
      <c r="C89" s="333">
        <v>0</v>
      </c>
      <c r="D89" s="333">
        <v>0</v>
      </c>
      <c r="E89" s="333">
        <v>0</v>
      </c>
      <c r="F89" s="334">
        <v>0</v>
      </c>
      <c r="G89" s="334">
        <v>0</v>
      </c>
      <c r="H89" s="334">
        <v>0</v>
      </c>
    </row>
    <row r="90" spans="1:8" x14ac:dyDescent="0.2">
      <c r="A90" s="328" t="s">
        <v>401</v>
      </c>
      <c r="B90" s="333">
        <v>100</v>
      </c>
      <c r="C90" s="333">
        <v>0</v>
      </c>
      <c r="D90" s="333">
        <v>0</v>
      </c>
      <c r="E90" s="333">
        <v>0</v>
      </c>
      <c r="F90" s="334">
        <v>0</v>
      </c>
      <c r="G90" s="334">
        <v>0</v>
      </c>
      <c r="H90" s="334">
        <v>0</v>
      </c>
    </row>
    <row r="91" spans="1:8" x14ac:dyDescent="0.2">
      <c r="A91" s="328" t="s">
        <v>646</v>
      </c>
      <c r="B91" s="333">
        <v>0</v>
      </c>
      <c r="C91" s="333">
        <v>0</v>
      </c>
      <c r="D91" s="333">
        <v>0</v>
      </c>
      <c r="E91" s="333">
        <v>0</v>
      </c>
      <c r="F91" s="334">
        <v>0</v>
      </c>
      <c r="G91" s="334">
        <v>0</v>
      </c>
      <c r="H91" s="334">
        <v>0</v>
      </c>
    </row>
    <row r="92" spans="1:8" x14ac:dyDescent="0.2">
      <c r="A92" s="328" t="s">
        <v>407</v>
      </c>
      <c r="B92" s="333">
        <v>149</v>
      </c>
      <c r="C92" s="333">
        <v>0</v>
      </c>
      <c r="D92" s="333">
        <v>0</v>
      </c>
      <c r="E92" s="333">
        <v>0</v>
      </c>
      <c r="F92" s="334">
        <v>0</v>
      </c>
      <c r="G92" s="334">
        <v>0</v>
      </c>
      <c r="H92" s="334">
        <v>0</v>
      </c>
    </row>
    <row r="93" spans="1:8" x14ac:dyDescent="0.2">
      <c r="A93" s="328" t="s">
        <v>408</v>
      </c>
      <c r="B93" s="333">
        <v>0</v>
      </c>
      <c r="C93" s="333">
        <v>0</v>
      </c>
      <c r="D93" s="333">
        <v>0</v>
      </c>
      <c r="E93" s="333">
        <v>0</v>
      </c>
      <c r="F93" s="334">
        <v>0</v>
      </c>
      <c r="G93" s="334">
        <v>0</v>
      </c>
      <c r="H93" s="334">
        <v>0</v>
      </c>
    </row>
    <row r="94" spans="1:8" x14ac:dyDescent="0.2">
      <c r="A94" s="328" t="s">
        <v>409</v>
      </c>
      <c r="B94" s="333">
        <v>119</v>
      </c>
      <c r="C94" s="333">
        <v>0</v>
      </c>
      <c r="D94" s="333">
        <v>0</v>
      </c>
      <c r="E94" s="333">
        <v>0</v>
      </c>
      <c r="F94" s="334">
        <v>0</v>
      </c>
      <c r="G94" s="334">
        <v>0</v>
      </c>
      <c r="H94" s="334">
        <v>0</v>
      </c>
    </row>
    <row r="95" spans="1:8" x14ac:dyDescent="0.2">
      <c r="A95" s="328" t="s">
        <v>410</v>
      </c>
      <c r="B95" s="333">
        <v>0</v>
      </c>
      <c r="C95" s="333">
        <v>0</v>
      </c>
      <c r="D95" s="333">
        <v>0</v>
      </c>
      <c r="E95" s="333">
        <v>0</v>
      </c>
      <c r="F95" s="334">
        <v>0</v>
      </c>
      <c r="G95" s="334">
        <v>0</v>
      </c>
      <c r="H95" s="334">
        <v>0</v>
      </c>
    </row>
    <row r="96" spans="1:8" x14ac:dyDescent="0.2">
      <c r="A96" s="328" t="s">
        <v>411</v>
      </c>
      <c r="B96" s="333">
        <v>0</v>
      </c>
      <c r="C96" s="333">
        <v>0</v>
      </c>
      <c r="D96" s="333">
        <v>0</v>
      </c>
      <c r="E96" s="333">
        <v>0</v>
      </c>
      <c r="F96" s="334">
        <v>0</v>
      </c>
      <c r="G96" s="334">
        <v>0</v>
      </c>
      <c r="H96" s="334">
        <v>0</v>
      </c>
    </row>
    <row r="97" spans="1:8" x14ac:dyDescent="0.2">
      <c r="A97" s="328" t="s">
        <v>412</v>
      </c>
      <c r="B97" s="333">
        <v>0</v>
      </c>
      <c r="C97" s="333">
        <v>0</v>
      </c>
      <c r="D97" s="333">
        <v>0</v>
      </c>
      <c r="E97" s="333">
        <v>0</v>
      </c>
      <c r="F97" s="334">
        <v>0</v>
      </c>
      <c r="G97" s="334">
        <v>0</v>
      </c>
      <c r="H97" s="334">
        <v>0</v>
      </c>
    </row>
    <row r="98" spans="1:8" ht="25.5" x14ac:dyDescent="0.2">
      <c r="A98" s="332" t="s">
        <v>647</v>
      </c>
      <c r="B98" s="333">
        <v>271</v>
      </c>
      <c r="C98" s="333">
        <v>0</v>
      </c>
      <c r="D98" s="333">
        <v>0</v>
      </c>
      <c r="E98" s="333">
        <v>0</v>
      </c>
      <c r="F98" s="334">
        <v>1316</v>
      </c>
      <c r="G98" s="334">
        <v>0</v>
      </c>
      <c r="H98" s="334">
        <v>1316</v>
      </c>
    </row>
    <row r="99" spans="1:8" ht="25.5" x14ac:dyDescent="0.2">
      <c r="A99" s="332" t="s">
        <v>648</v>
      </c>
      <c r="B99" s="333">
        <v>0</v>
      </c>
      <c r="C99" s="333">
        <v>0</v>
      </c>
      <c r="D99" s="333">
        <v>0</v>
      </c>
      <c r="E99" s="333">
        <v>0</v>
      </c>
      <c r="F99" s="334">
        <v>0</v>
      </c>
      <c r="G99" s="334">
        <v>0</v>
      </c>
      <c r="H99" s="334">
        <v>0</v>
      </c>
    </row>
    <row r="100" spans="1:8" x14ac:dyDescent="0.2">
      <c r="A100" s="328" t="s">
        <v>416</v>
      </c>
      <c r="B100" s="333">
        <v>220</v>
      </c>
      <c r="C100" s="333">
        <v>0</v>
      </c>
      <c r="D100" s="333">
        <v>0</v>
      </c>
      <c r="E100" s="333">
        <v>0</v>
      </c>
      <c r="F100" s="334">
        <v>0</v>
      </c>
      <c r="G100" s="334">
        <v>0</v>
      </c>
      <c r="H100" s="334">
        <v>0</v>
      </c>
    </row>
    <row r="101" spans="1:8" x14ac:dyDescent="0.2">
      <c r="A101" s="328" t="s">
        <v>417</v>
      </c>
      <c r="B101" s="333">
        <v>0</v>
      </c>
      <c r="C101" s="333">
        <v>0</v>
      </c>
      <c r="D101" s="333">
        <v>0</v>
      </c>
      <c r="E101" s="333">
        <v>0</v>
      </c>
      <c r="F101" s="334">
        <v>0</v>
      </c>
      <c r="G101" s="334">
        <v>0</v>
      </c>
      <c r="H101" s="334">
        <v>0</v>
      </c>
    </row>
    <row r="102" spans="1:8" x14ac:dyDescent="0.2">
      <c r="A102" s="328" t="s">
        <v>418</v>
      </c>
      <c r="B102" s="333">
        <v>0</v>
      </c>
      <c r="C102" s="333">
        <v>0</v>
      </c>
      <c r="D102" s="333">
        <v>0</v>
      </c>
      <c r="E102" s="333">
        <v>0</v>
      </c>
      <c r="F102" s="334">
        <v>0</v>
      </c>
      <c r="G102" s="334">
        <v>0</v>
      </c>
      <c r="H102" s="334">
        <v>0</v>
      </c>
    </row>
    <row r="103" spans="1:8" x14ac:dyDescent="0.2">
      <c r="A103" s="328" t="s">
        <v>419</v>
      </c>
      <c r="B103" s="333">
        <v>0</v>
      </c>
      <c r="C103" s="333">
        <v>0</v>
      </c>
      <c r="D103" s="333">
        <v>0</v>
      </c>
      <c r="E103" s="333">
        <v>0</v>
      </c>
      <c r="F103" s="334">
        <v>0</v>
      </c>
      <c r="G103" s="334">
        <v>0</v>
      </c>
      <c r="H103" s="334">
        <v>0</v>
      </c>
    </row>
    <row r="104" spans="1:8" ht="25.5" x14ac:dyDescent="0.2">
      <c r="A104" s="332" t="s">
        <v>649</v>
      </c>
      <c r="B104" s="333">
        <v>0</v>
      </c>
      <c r="C104" s="333">
        <v>0</v>
      </c>
      <c r="D104" s="333">
        <v>0</v>
      </c>
      <c r="E104" s="333">
        <v>0</v>
      </c>
      <c r="F104" s="334">
        <v>0</v>
      </c>
      <c r="G104" s="334">
        <v>0</v>
      </c>
      <c r="H104" s="334">
        <v>0</v>
      </c>
    </row>
    <row r="105" spans="1:8" x14ac:dyDescent="0.2">
      <c r="A105" s="328" t="s">
        <v>422</v>
      </c>
      <c r="B105" s="333">
        <v>0</v>
      </c>
      <c r="C105" s="333">
        <v>0</v>
      </c>
      <c r="D105" s="333">
        <v>0</v>
      </c>
      <c r="E105" s="333">
        <v>0</v>
      </c>
      <c r="F105" s="334">
        <v>0</v>
      </c>
      <c r="G105" s="334">
        <v>0</v>
      </c>
      <c r="H105" s="334">
        <v>0</v>
      </c>
    </row>
    <row r="106" spans="1:8" x14ac:dyDescent="0.2">
      <c r="A106" s="328" t="s">
        <v>423</v>
      </c>
      <c r="B106" s="333">
        <v>421</v>
      </c>
      <c r="C106" s="333">
        <v>0</v>
      </c>
      <c r="D106" s="333">
        <v>0</v>
      </c>
      <c r="E106" s="333">
        <v>0</v>
      </c>
      <c r="F106" s="334">
        <v>0</v>
      </c>
      <c r="G106" s="334">
        <v>0</v>
      </c>
      <c r="H106" s="334">
        <v>0</v>
      </c>
    </row>
    <row r="107" spans="1:8" x14ac:dyDescent="0.2">
      <c r="A107" s="328" t="s">
        <v>424</v>
      </c>
      <c r="B107" s="333">
        <v>0</v>
      </c>
      <c r="C107" s="333">
        <v>0</v>
      </c>
      <c r="D107" s="333">
        <v>0</v>
      </c>
      <c r="E107" s="333">
        <v>0</v>
      </c>
      <c r="F107" s="334">
        <v>0</v>
      </c>
      <c r="G107" s="334">
        <v>0</v>
      </c>
      <c r="H107" s="334">
        <v>0</v>
      </c>
    </row>
    <row r="108" spans="1:8" x14ac:dyDescent="0.2">
      <c r="A108" s="328" t="s">
        <v>425</v>
      </c>
      <c r="B108" s="333">
        <v>0</v>
      </c>
      <c r="C108" s="333">
        <v>0</v>
      </c>
      <c r="D108" s="333">
        <v>0</v>
      </c>
      <c r="E108" s="333">
        <v>0</v>
      </c>
      <c r="F108" s="334">
        <v>0</v>
      </c>
      <c r="G108" s="334">
        <v>0</v>
      </c>
      <c r="H108" s="334">
        <v>0</v>
      </c>
    </row>
    <row r="109" spans="1:8" x14ac:dyDescent="0.2">
      <c r="A109" s="328" t="s">
        <v>426</v>
      </c>
      <c r="B109" s="333">
        <v>297</v>
      </c>
      <c r="C109" s="333">
        <v>0</v>
      </c>
      <c r="D109" s="333">
        <v>0</v>
      </c>
      <c r="E109" s="333">
        <v>0</v>
      </c>
      <c r="F109" s="334">
        <v>0</v>
      </c>
      <c r="G109" s="334">
        <v>0</v>
      </c>
      <c r="H109" s="334">
        <v>0</v>
      </c>
    </row>
    <row r="110" spans="1:8" x14ac:dyDescent="0.2">
      <c r="A110" s="328" t="s">
        <v>427</v>
      </c>
      <c r="B110" s="333">
        <v>0</v>
      </c>
      <c r="C110" s="333">
        <v>0</v>
      </c>
      <c r="D110" s="333">
        <v>0</v>
      </c>
      <c r="E110" s="333">
        <v>0</v>
      </c>
      <c r="F110" s="334">
        <v>0</v>
      </c>
      <c r="G110" s="334">
        <v>0</v>
      </c>
      <c r="H110" s="334">
        <v>0</v>
      </c>
    </row>
    <row r="111" spans="1:8" x14ac:dyDescent="0.2">
      <c r="A111" s="328" t="s">
        <v>650</v>
      </c>
      <c r="B111" s="333">
        <v>337</v>
      </c>
      <c r="C111" s="333">
        <v>0</v>
      </c>
      <c r="D111" s="333">
        <v>0</v>
      </c>
      <c r="E111" s="333">
        <v>0</v>
      </c>
      <c r="F111" s="334">
        <v>0</v>
      </c>
      <c r="G111" s="334">
        <v>0</v>
      </c>
      <c r="H111" s="334">
        <v>0</v>
      </c>
    </row>
    <row r="112" spans="1:8" x14ac:dyDescent="0.2">
      <c r="A112" s="328" t="s">
        <v>429</v>
      </c>
      <c r="B112" s="333">
        <v>0</v>
      </c>
      <c r="C112" s="333">
        <v>0</v>
      </c>
      <c r="D112" s="333">
        <v>0</v>
      </c>
      <c r="E112" s="333">
        <v>0</v>
      </c>
      <c r="F112" s="334">
        <v>0</v>
      </c>
      <c r="G112" s="334">
        <v>0</v>
      </c>
      <c r="H112" s="334">
        <v>0</v>
      </c>
    </row>
    <row r="113" spans="1:8" x14ac:dyDescent="0.2">
      <c r="A113" s="328" t="s">
        <v>430</v>
      </c>
      <c r="B113" s="333">
        <v>24</v>
      </c>
      <c r="C113" s="333">
        <v>0</v>
      </c>
      <c r="D113" s="333">
        <v>0</v>
      </c>
      <c r="E113" s="333">
        <v>0</v>
      </c>
      <c r="F113" s="334">
        <v>0</v>
      </c>
      <c r="G113" s="334">
        <v>0</v>
      </c>
      <c r="H113" s="334">
        <v>0</v>
      </c>
    </row>
    <row r="114" spans="1:8" x14ac:dyDescent="0.2">
      <c r="A114" s="328" t="s">
        <v>431</v>
      </c>
      <c r="B114" s="333">
        <v>0</v>
      </c>
      <c r="C114" s="333">
        <v>0</v>
      </c>
      <c r="D114" s="333">
        <v>0</v>
      </c>
      <c r="E114" s="333">
        <v>0</v>
      </c>
      <c r="F114" s="334">
        <v>0</v>
      </c>
      <c r="G114" s="334">
        <v>0</v>
      </c>
      <c r="H114" s="334">
        <v>0</v>
      </c>
    </row>
    <row r="115" spans="1:8" x14ac:dyDescent="0.2">
      <c r="A115" s="328" t="s">
        <v>432</v>
      </c>
      <c r="B115" s="333">
        <v>0</v>
      </c>
      <c r="C115" s="333">
        <v>0</v>
      </c>
      <c r="D115" s="333">
        <v>0</v>
      </c>
      <c r="E115" s="333">
        <v>0</v>
      </c>
      <c r="F115" s="334">
        <v>0</v>
      </c>
      <c r="G115" s="334">
        <v>0</v>
      </c>
      <c r="H115" s="334">
        <v>0</v>
      </c>
    </row>
    <row r="116" spans="1:8" x14ac:dyDescent="0.2">
      <c r="A116" s="328" t="s">
        <v>433</v>
      </c>
      <c r="B116" s="333">
        <v>177</v>
      </c>
      <c r="C116" s="333">
        <v>0</v>
      </c>
      <c r="D116" s="333">
        <v>0</v>
      </c>
      <c r="E116" s="333">
        <v>0</v>
      </c>
      <c r="F116" s="334">
        <v>0</v>
      </c>
      <c r="G116" s="334">
        <v>0</v>
      </c>
      <c r="H116" s="334">
        <v>0</v>
      </c>
    </row>
    <row r="117" spans="1:8" x14ac:dyDescent="0.2">
      <c r="A117" s="328" t="s">
        <v>434</v>
      </c>
      <c r="B117" s="333">
        <v>0</v>
      </c>
      <c r="C117" s="333">
        <v>0</v>
      </c>
      <c r="D117" s="333">
        <v>0</v>
      </c>
      <c r="E117" s="333">
        <v>0</v>
      </c>
      <c r="F117" s="334">
        <v>0</v>
      </c>
      <c r="G117" s="334">
        <v>0</v>
      </c>
      <c r="H117" s="334">
        <v>0</v>
      </c>
    </row>
    <row r="118" spans="1:8" x14ac:dyDescent="0.2">
      <c r="A118" s="328" t="s">
        <v>435</v>
      </c>
      <c r="B118" s="333">
        <v>606</v>
      </c>
      <c r="C118" s="333">
        <v>169</v>
      </c>
      <c r="D118" s="333">
        <v>0</v>
      </c>
      <c r="E118" s="333">
        <v>0</v>
      </c>
      <c r="F118" s="334">
        <v>0</v>
      </c>
      <c r="G118" s="334">
        <v>342.24219999999991</v>
      </c>
      <c r="H118" s="334">
        <v>342</v>
      </c>
    </row>
    <row r="119" spans="1:8" x14ac:dyDescent="0.2">
      <c r="A119" s="328" t="s">
        <v>436</v>
      </c>
      <c r="B119" s="333">
        <v>195</v>
      </c>
      <c r="C119" s="333">
        <v>0</v>
      </c>
      <c r="D119" s="333">
        <v>0</v>
      </c>
      <c r="E119" s="333">
        <v>0</v>
      </c>
      <c r="F119" s="334">
        <v>0</v>
      </c>
      <c r="G119" s="334">
        <v>0</v>
      </c>
      <c r="H119" s="334">
        <v>0</v>
      </c>
    </row>
    <row r="120" spans="1:8" x14ac:dyDescent="0.2">
      <c r="A120" s="328" t="s">
        <v>437</v>
      </c>
      <c r="B120" s="333">
        <v>920</v>
      </c>
      <c r="C120" s="333">
        <v>483</v>
      </c>
      <c r="D120" s="333">
        <v>168</v>
      </c>
      <c r="E120" s="333">
        <v>0</v>
      </c>
      <c r="F120" s="334">
        <v>0</v>
      </c>
      <c r="G120" s="334">
        <v>31.644599999999969</v>
      </c>
      <c r="H120" s="334">
        <v>32</v>
      </c>
    </row>
    <row r="121" spans="1:8" x14ac:dyDescent="0.2">
      <c r="A121" s="328" t="s">
        <v>438</v>
      </c>
      <c r="B121" s="333">
        <v>0</v>
      </c>
      <c r="C121" s="333">
        <v>0</v>
      </c>
      <c r="D121" s="333">
        <v>0</v>
      </c>
      <c r="E121" s="333">
        <v>0</v>
      </c>
      <c r="F121" s="334">
        <v>0</v>
      </c>
      <c r="G121" s="334">
        <v>0</v>
      </c>
      <c r="H121" s="334">
        <v>0</v>
      </c>
    </row>
    <row r="122" spans="1:8" x14ac:dyDescent="0.2">
      <c r="A122" s="328" t="s">
        <v>439</v>
      </c>
      <c r="B122" s="333">
        <v>0</v>
      </c>
      <c r="C122" s="333">
        <v>0</v>
      </c>
      <c r="D122" s="333">
        <v>0</v>
      </c>
      <c r="E122" s="333">
        <v>0</v>
      </c>
      <c r="F122" s="334">
        <v>0</v>
      </c>
      <c r="G122" s="334">
        <v>0</v>
      </c>
      <c r="H122" s="334">
        <v>0</v>
      </c>
    </row>
    <row r="123" spans="1:8" x14ac:dyDescent="0.2">
      <c r="A123" s="328" t="s">
        <v>440</v>
      </c>
      <c r="B123" s="333">
        <v>0</v>
      </c>
      <c r="C123" s="333">
        <v>0</v>
      </c>
      <c r="D123" s="333">
        <v>0</v>
      </c>
      <c r="E123" s="333">
        <v>0</v>
      </c>
      <c r="F123" s="334">
        <v>0</v>
      </c>
      <c r="G123" s="334">
        <v>0</v>
      </c>
      <c r="H123" s="334">
        <v>0</v>
      </c>
    </row>
    <row r="124" spans="1:8" x14ac:dyDescent="0.2">
      <c r="A124" s="328" t="s">
        <v>441</v>
      </c>
      <c r="B124" s="333">
        <v>0</v>
      </c>
      <c r="C124" s="333">
        <v>0</v>
      </c>
      <c r="D124" s="333">
        <v>0</v>
      </c>
      <c r="E124" s="333">
        <v>0</v>
      </c>
      <c r="F124" s="334">
        <v>0</v>
      </c>
      <c r="G124" s="334">
        <v>0</v>
      </c>
      <c r="H124" s="334">
        <v>0</v>
      </c>
    </row>
    <row r="125" spans="1:8" x14ac:dyDescent="0.2">
      <c r="A125" s="328" t="s">
        <v>442</v>
      </c>
      <c r="B125" s="333">
        <v>40</v>
      </c>
      <c r="C125" s="333">
        <v>0</v>
      </c>
      <c r="D125" s="333">
        <v>0</v>
      </c>
      <c r="E125" s="333">
        <v>0</v>
      </c>
      <c r="F125" s="334">
        <v>0</v>
      </c>
      <c r="G125" s="334">
        <v>0</v>
      </c>
      <c r="H125" s="334">
        <v>0</v>
      </c>
    </row>
    <row r="126" spans="1:8" x14ac:dyDescent="0.2">
      <c r="A126" s="328" t="s">
        <v>443</v>
      </c>
      <c r="B126" s="333">
        <v>445</v>
      </c>
      <c r="C126" s="333">
        <v>8</v>
      </c>
      <c r="D126" s="333">
        <v>0</v>
      </c>
      <c r="E126" s="333">
        <v>0</v>
      </c>
      <c r="F126" s="334">
        <v>0</v>
      </c>
      <c r="G126" s="334">
        <v>0</v>
      </c>
      <c r="H126" s="334">
        <v>0</v>
      </c>
    </row>
    <row r="127" spans="1:8" x14ac:dyDescent="0.2">
      <c r="A127" s="328" t="s">
        <v>444</v>
      </c>
      <c r="B127" s="333">
        <v>0</v>
      </c>
      <c r="C127" s="333">
        <v>0</v>
      </c>
      <c r="D127" s="333">
        <v>0</v>
      </c>
      <c r="E127" s="333">
        <v>0</v>
      </c>
      <c r="F127" s="334">
        <v>0</v>
      </c>
      <c r="G127" s="334">
        <v>0</v>
      </c>
      <c r="H127" s="334">
        <v>0</v>
      </c>
    </row>
    <row r="128" spans="1:8" x14ac:dyDescent="0.2">
      <c r="A128" s="328" t="s">
        <v>445</v>
      </c>
      <c r="B128" s="333">
        <v>771</v>
      </c>
      <c r="C128" s="333">
        <v>334</v>
      </c>
      <c r="D128" s="333">
        <v>19</v>
      </c>
      <c r="E128" s="333">
        <v>0</v>
      </c>
      <c r="F128" s="334">
        <v>0</v>
      </c>
      <c r="G128" s="334">
        <v>0</v>
      </c>
      <c r="H128" s="334">
        <v>0</v>
      </c>
    </row>
    <row r="129" spans="1:8" x14ac:dyDescent="0.2">
      <c r="A129" s="328" t="s">
        <v>446</v>
      </c>
      <c r="B129" s="333">
        <v>0</v>
      </c>
      <c r="C129" s="333">
        <v>0</v>
      </c>
      <c r="D129" s="333">
        <v>0</v>
      </c>
      <c r="E129" s="333">
        <v>0</v>
      </c>
      <c r="F129" s="334">
        <v>0</v>
      </c>
      <c r="G129" s="334">
        <v>0</v>
      </c>
      <c r="H129" s="334">
        <v>0</v>
      </c>
    </row>
    <row r="130" spans="1:8" x14ac:dyDescent="0.2">
      <c r="A130" s="328" t="s">
        <v>447</v>
      </c>
      <c r="B130" s="333">
        <v>0</v>
      </c>
      <c r="C130" s="333">
        <v>0</v>
      </c>
      <c r="D130" s="333">
        <v>0</v>
      </c>
      <c r="E130" s="333">
        <v>0</v>
      </c>
      <c r="F130" s="334">
        <v>0</v>
      </c>
      <c r="G130" s="334">
        <v>0</v>
      </c>
      <c r="H130" s="334">
        <v>0</v>
      </c>
    </row>
    <row r="131" spans="1:8" x14ac:dyDescent="0.2">
      <c r="A131" s="328" t="s">
        <v>448</v>
      </c>
      <c r="B131" s="333">
        <v>589</v>
      </c>
      <c r="C131" s="333">
        <v>152</v>
      </c>
      <c r="D131" s="333">
        <v>0</v>
      </c>
      <c r="E131" s="333">
        <v>0</v>
      </c>
      <c r="F131" s="334">
        <v>0</v>
      </c>
      <c r="G131" s="334">
        <v>0</v>
      </c>
      <c r="H131" s="334">
        <v>0</v>
      </c>
    </row>
    <row r="132" spans="1:8" x14ac:dyDescent="0.2">
      <c r="A132" s="328" t="s">
        <v>449</v>
      </c>
      <c r="B132" s="333">
        <v>321</v>
      </c>
      <c r="C132" s="333">
        <v>0</v>
      </c>
      <c r="D132" s="333">
        <v>0</v>
      </c>
      <c r="E132" s="333">
        <v>0</v>
      </c>
      <c r="F132" s="334">
        <v>0</v>
      </c>
      <c r="G132" s="334">
        <v>0</v>
      </c>
      <c r="H132" s="334">
        <v>0</v>
      </c>
    </row>
    <row r="133" spans="1:8" x14ac:dyDescent="0.2">
      <c r="A133" s="328" t="s">
        <v>450</v>
      </c>
      <c r="B133" s="333">
        <v>0</v>
      </c>
      <c r="C133" s="333">
        <v>0</v>
      </c>
      <c r="D133" s="333">
        <v>0</v>
      </c>
      <c r="E133" s="333">
        <v>0</v>
      </c>
      <c r="F133" s="334">
        <v>0</v>
      </c>
      <c r="G133" s="334">
        <v>0</v>
      </c>
      <c r="H133" s="334">
        <v>0</v>
      </c>
    </row>
    <row r="134" spans="1:8" x14ac:dyDescent="0.2">
      <c r="A134" s="328" t="s">
        <v>451</v>
      </c>
      <c r="B134" s="333">
        <v>0</v>
      </c>
      <c r="C134" s="333">
        <v>0</v>
      </c>
      <c r="D134" s="333">
        <v>0</v>
      </c>
      <c r="E134" s="333">
        <v>0</v>
      </c>
      <c r="F134" s="334">
        <v>0</v>
      </c>
      <c r="G134" s="334">
        <v>0</v>
      </c>
      <c r="H134" s="334">
        <v>0</v>
      </c>
    </row>
    <row r="135" spans="1:8" x14ac:dyDescent="0.2">
      <c r="A135" s="328" t="s">
        <v>452</v>
      </c>
      <c r="B135" s="333">
        <v>0</v>
      </c>
      <c r="C135" s="333">
        <v>0</v>
      </c>
      <c r="D135" s="333">
        <v>0</v>
      </c>
      <c r="E135" s="333">
        <v>0</v>
      </c>
      <c r="F135" s="334">
        <v>0</v>
      </c>
      <c r="G135" s="334">
        <v>0</v>
      </c>
      <c r="H135" s="334">
        <v>0</v>
      </c>
    </row>
    <row r="136" spans="1:8" x14ac:dyDescent="0.2">
      <c r="A136" s="328" t="s">
        <v>453</v>
      </c>
      <c r="B136" s="333">
        <v>0</v>
      </c>
      <c r="C136" s="333">
        <v>0</v>
      </c>
      <c r="D136" s="333">
        <v>0</v>
      </c>
      <c r="E136" s="333">
        <v>0</v>
      </c>
      <c r="F136" s="334">
        <v>0</v>
      </c>
      <c r="G136" s="334">
        <v>0</v>
      </c>
      <c r="H136" s="334">
        <v>0</v>
      </c>
    </row>
    <row r="137" spans="1:8" ht="25.5" x14ac:dyDescent="0.2">
      <c r="A137" s="332" t="s">
        <v>651</v>
      </c>
      <c r="B137" s="333">
        <v>26</v>
      </c>
      <c r="C137" s="333">
        <v>0</v>
      </c>
      <c r="D137" s="333">
        <v>0</v>
      </c>
      <c r="E137" s="333">
        <v>0</v>
      </c>
      <c r="F137" s="334">
        <v>0</v>
      </c>
      <c r="G137" s="334">
        <v>0</v>
      </c>
      <c r="H137" s="334">
        <v>0</v>
      </c>
    </row>
    <row r="138" spans="1:8" x14ac:dyDescent="0.2">
      <c r="A138" s="328" t="s">
        <v>456</v>
      </c>
      <c r="B138" s="333">
        <v>224</v>
      </c>
      <c r="C138" s="333">
        <v>0</v>
      </c>
      <c r="D138" s="333">
        <v>0</v>
      </c>
      <c r="E138" s="333">
        <v>0</v>
      </c>
      <c r="F138" s="334">
        <v>0</v>
      </c>
      <c r="G138" s="334">
        <v>0</v>
      </c>
      <c r="H138" s="334">
        <v>0</v>
      </c>
    </row>
    <row r="139" spans="1:8" x14ac:dyDescent="0.2">
      <c r="A139" s="328" t="s">
        <v>457</v>
      </c>
      <c r="B139" s="333">
        <v>0</v>
      </c>
      <c r="C139" s="333">
        <v>0</v>
      </c>
      <c r="D139" s="333">
        <v>0</v>
      </c>
      <c r="E139" s="333">
        <v>0</v>
      </c>
      <c r="F139" s="334">
        <v>0</v>
      </c>
      <c r="G139" s="334">
        <v>0</v>
      </c>
      <c r="H139" s="334">
        <v>0</v>
      </c>
    </row>
    <row r="140" spans="1:8" x14ac:dyDescent="0.2">
      <c r="A140" s="328" t="s">
        <v>458</v>
      </c>
      <c r="B140" s="333">
        <v>1161</v>
      </c>
      <c r="C140" s="333">
        <v>724</v>
      </c>
      <c r="D140" s="333">
        <v>409</v>
      </c>
      <c r="E140" s="333">
        <v>138</v>
      </c>
      <c r="F140" s="334">
        <v>0</v>
      </c>
      <c r="G140" s="334">
        <v>0</v>
      </c>
      <c r="H140" s="334">
        <v>0</v>
      </c>
    </row>
    <row r="141" spans="1:8" x14ac:dyDescent="0.2">
      <c r="A141" s="328" t="s">
        <v>459</v>
      </c>
      <c r="B141" s="333">
        <v>0</v>
      </c>
      <c r="C141" s="333">
        <v>0</v>
      </c>
      <c r="D141" s="333">
        <v>0</v>
      </c>
      <c r="E141" s="333">
        <v>0</v>
      </c>
      <c r="F141" s="334">
        <v>0</v>
      </c>
      <c r="G141" s="334">
        <v>0</v>
      </c>
      <c r="H141" s="334">
        <v>0</v>
      </c>
    </row>
    <row r="142" spans="1:8" x14ac:dyDescent="0.2">
      <c r="A142" s="328" t="s">
        <v>460</v>
      </c>
      <c r="B142" s="333">
        <v>740</v>
      </c>
      <c r="C142" s="333">
        <v>303</v>
      </c>
      <c r="D142" s="333">
        <v>0</v>
      </c>
      <c r="E142" s="333">
        <v>0</v>
      </c>
      <c r="F142" s="334">
        <v>0</v>
      </c>
      <c r="G142" s="334">
        <v>0</v>
      </c>
      <c r="H142" s="334">
        <v>0</v>
      </c>
    </row>
    <row r="143" spans="1:8" ht="25.5" x14ac:dyDescent="0.2">
      <c r="A143" s="335" t="s">
        <v>652</v>
      </c>
      <c r="B143" s="333">
        <v>445</v>
      </c>
      <c r="C143" s="333">
        <v>8</v>
      </c>
      <c r="D143" s="333">
        <v>0</v>
      </c>
      <c r="E143" s="333">
        <v>0</v>
      </c>
      <c r="F143" s="334">
        <v>0</v>
      </c>
      <c r="G143" s="334">
        <v>0</v>
      </c>
      <c r="H143" s="334">
        <v>0</v>
      </c>
    </row>
    <row r="144" spans="1:8" x14ac:dyDescent="0.2">
      <c r="A144" s="328" t="s">
        <v>463</v>
      </c>
      <c r="B144" s="333">
        <v>0</v>
      </c>
      <c r="C144" s="333">
        <v>0</v>
      </c>
      <c r="D144" s="333">
        <v>0</v>
      </c>
      <c r="E144" s="333">
        <v>0</v>
      </c>
      <c r="F144" s="334">
        <v>0</v>
      </c>
      <c r="G144" s="334">
        <v>0</v>
      </c>
      <c r="H144" s="334">
        <v>0</v>
      </c>
    </row>
    <row r="145" spans="1:8" x14ac:dyDescent="0.2">
      <c r="A145" s="328" t="s">
        <v>464</v>
      </c>
      <c r="B145" s="333">
        <v>0</v>
      </c>
      <c r="C145" s="333">
        <v>0</v>
      </c>
      <c r="D145" s="333">
        <v>0</v>
      </c>
      <c r="E145" s="333">
        <v>0</v>
      </c>
      <c r="F145" s="334">
        <v>0</v>
      </c>
      <c r="G145" s="334">
        <v>0</v>
      </c>
      <c r="H145" s="334">
        <v>0</v>
      </c>
    </row>
    <row r="146" spans="1:8" x14ac:dyDescent="0.2">
      <c r="A146" s="328" t="s">
        <v>465</v>
      </c>
      <c r="B146" s="333">
        <v>774</v>
      </c>
      <c r="C146" s="333">
        <v>337</v>
      </c>
      <c r="D146" s="333">
        <v>22</v>
      </c>
      <c r="E146" s="333">
        <v>0</v>
      </c>
      <c r="F146" s="334">
        <v>0</v>
      </c>
      <c r="G146" s="334">
        <v>0</v>
      </c>
      <c r="H146" s="334">
        <v>0</v>
      </c>
    </row>
    <row r="147" spans="1:8" x14ac:dyDescent="0.2">
      <c r="A147" s="328" t="s">
        <v>466</v>
      </c>
      <c r="B147" s="333">
        <v>0</v>
      </c>
      <c r="C147" s="333">
        <v>0</v>
      </c>
      <c r="D147" s="333">
        <v>0</v>
      </c>
      <c r="E147" s="333">
        <v>0</v>
      </c>
      <c r="F147" s="334">
        <v>0</v>
      </c>
      <c r="G147" s="334">
        <v>0</v>
      </c>
      <c r="H147" s="334">
        <v>0</v>
      </c>
    </row>
    <row r="148" spans="1:8" x14ac:dyDescent="0.2">
      <c r="A148" s="328" t="s">
        <v>467</v>
      </c>
      <c r="B148" s="333">
        <v>0</v>
      </c>
      <c r="C148" s="333">
        <v>0</v>
      </c>
      <c r="D148" s="333">
        <v>0</v>
      </c>
      <c r="E148" s="333">
        <v>0</v>
      </c>
      <c r="F148" s="334">
        <v>0</v>
      </c>
      <c r="G148" s="334">
        <v>0</v>
      </c>
      <c r="H148" s="334">
        <v>0</v>
      </c>
    </row>
    <row r="149" spans="1:8" x14ac:dyDescent="0.2">
      <c r="A149" s="328" t="s">
        <v>468</v>
      </c>
      <c r="B149" s="333">
        <v>0</v>
      </c>
      <c r="C149" s="333">
        <v>0</v>
      </c>
      <c r="D149" s="333">
        <v>0</v>
      </c>
      <c r="E149" s="333">
        <v>0</v>
      </c>
      <c r="F149" s="334">
        <v>0</v>
      </c>
      <c r="G149" s="334">
        <v>0</v>
      </c>
      <c r="H149" s="334">
        <v>0</v>
      </c>
    </row>
    <row r="150" spans="1:8" x14ac:dyDescent="0.2">
      <c r="A150" s="328" t="s">
        <v>469</v>
      </c>
      <c r="B150" s="333">
        <v>0</v>
      </c>
      <c r="C150" s="333">
        <v>0</v>
      </c>
      <c r="D150" s="333">
        <v>0</v>
      </c>
      <c r="E150" s="333">
        <v>0</v>
      </c>
      <c r="F150" s="334">
        <v>0</v>
      </c>
      <c r="G150" s="334">
        <v>0</v>
      </c>
      <c r="H150" s="334">
        <v>0</v>
      </c>
    </row>
    <row r="151" spans="1:8" x14ac:dyDescent="0.2">
      <c r="A151" s="328" t="s">
        <v>470</v>
      </c>
      <c r="B151" s="333">
        <v>0</v>
      </c>
      <c r="C151" s="333">
        <v>0</v>
      </c>
      <c r="D151" s="333">
        <v>0</v>
      </c>
      <c r="E151" s="333">
        <v>0</v>
      </c>
      <c r="F151" s="334">
        <v>0</v>
      </c>
      <c r="G151" s="334">
        <v>0</v>
      </c>
      <c r="H151" s="334">
        <v>0</v>
      </c>
    </row>
    <row r="152" spans="1:8" x14ac:dyDescent="0.2">
      <c r="A152" s="328" t="s">
        <v>471</v>
      </c>
      <c r="B152" s="333">
        <v>0</v>
      </c>
      <c r="C152" s="333">
        <v>0</v>
      </c>
      <c r="D152" s="333">
        <v>0</v>
      </c>
      <c r="E152" s="333">
        <v>0</v>
      </c>
      <c r="F152" s="334">
        <v>0</v>
      </c>
      <c r="G152" s="334">
        <v>0</v>
      </c>
      <c r="H152" s="334">
        <v>0</v>
      </c>
    </row>
    <row r="153" spans="1:8" x14ac:dyDescent="0.2">
      <c r="A153" s="328" t="s">
        <v>472</v>
      </c>
      <c r="B153" s="333">
        <v>0</v>
      </c>
      <c r="C153" s="333">
        <v>0</v>
      </c>
      <c r="D153" s="333">
        <v>0</v>
      </c>
      <c r="E153" s="333">
        <v>0</v>
      </c>
      <c r="F153" s="334">
        <v>0</v>
      </c>
      <c r="G153" s="334">
        <v>0</v>
      </c>
      <c r="H153" s="334">
        <v>0</v>
      </c>
    </row>
    <row r="154" spans="1:8" x14ac:dyDescent="0.2">
      <c r="A154" s="328" t="s">
        <v>473</v>
      </c>
      <c r="B154" s="333">
        <v>533</v>
      </c>
      <c r="C154" s="333">
        <v>96</v>
      </c>
      <c r="D154" s="333">
        <v>0</v>
      </c>
      <c r="E154" s="333">
        <v>0</v>
      </c>
      <c r="F154" s="334">
        <v>0</v>
      </c>
      <c r="G154" s="334">
        <v>0</v>
      </c>
      <c r="H154" s="334">
        <v>0</v>
      </c>
    </row>
    <row r="155" spans="1:8" x14ac:dyDescent="0.2">
      <c r="A155" s="328" t="s">
        <v>474</v>
      </c>
      <c r="B155" s="333">
        <v>0</v>
      </c>
      <c r="C155" s="333">
        <v>0</v>
      </c>
      <c r="D155" s="333">
        <v>0</v>
      </c>
      <c r="E155" s="333">
        <v>0</v>
      </c>
      <c r="F155" s="334">
        <v>0</v>
      </c>
      <c r="G155" s="334">
        <v>0</v>
      </c>
      <c r="H155" s="334">
        <v>0</v>
      </c>
    </row>
    <row r="156" spans="1:8" x14ac:dyDescent="0.2">
      <c r="A156" s="328" t="s">
        <v>475</v>
      </c>
      <c r="B156" s="333">
        <v>0</v>
      </c>
      <c r="C156" s="333">
        <v>0</v>
      </c>
      <c r="D156" s="333">
        <v>0</v>
      </c>
      <c r="E156" s="333">
        <v>0</v>
      </c>
      <c r="F156" s="334">
        <v>0</v>
      </c>
      <c r="G156" s="334">
        <v>0</v>
      </c>
      <c r="H156" s="334">
        <v>0</v>
      </c>
    </row>
    <row r="157" spans="1:8" x14ac:dyDescent="0.2">
      <c r="A157" s="328" t="s">
        <v>476</v>
      </c>
      <c r="B157" s="333">
        <v>0</v>
      </c>
      <c r="C157" s="333">
        <v>0</v>
      </c>
      <c r="D157" s="333">
        <v>0</v>
      </c>
      <c r="E157" s="333">
        <v>0</v>
      </c>
      <c r="F157" s="334">
        <v>0</v>
      </c>
      <c r="G157" s="334">
        <v>0</v>
      </c>
      <c r="H157" s="334">
        <v>0</v>
      </c>
    </row>
    <row r="158" spans="1:8" x14ac:dyDescent="0.2">
      <c r="A158" s="328" t="s">
        <v>477</v>
      </c>
      <c r="B158" s="333">
        <v>493</v>
      </c>
      <c r="C158" s="333">
        <v>56</v>
      </c>
      <c r="D158" s="333">
        <v>0</v>
      </c>
      <c r="E158" s="333">
        <v>0</v>
      </c>
      <c r="F158" s="334">
        <v>0</v>
      </c>
      <c r="G158" s="334">
        <v>0</v>
      </c>
      <c r="H158" s="334">
        <v>0</v>
      </c>
    </row>
    <row r="159" spans="1:8" x14ac:dyDescent="0.2">
      <c r="A159" s="328" t="s">
        <v>478</v>
      </c>
      <c r="B159" s="333">
        <v>0</v>
      </c>
      <c r="C159" s="333">
        <v>0</v>
      </c>
      <c r="D159" s="333">
        <v>0</v>
      </c>
      <c r="E159" s="333">
        <v>0</v>
      </c>
      <c r="F159" s="334">
        <v>0</v>
      </c>
      <c r="G159" s="334">
        <v>0</v>
      </c>
      <c r="H159" s="334">
        <v>0</v>
      </c>
    </row>
    <row r="160" spans="1:8" x14ac:dyDescent="0.2">
      <c r="A160" s="328" t="s">
        <v>479</v>
      </c>
      <c r="B160" s="333">
        <v>313</v>
      </c>
      <c r="C160" s="333">
        <v>0</v>
      </c>
      <c r="D160" s="333">
        <v>0</v>
      </c>
      <c r="E160" s="333">
        <v>0</v>
      </c>
      <c r="F160" s="334">
        <v>0</v>
      </c>
      <c r="G160" s="334">
        <v>0</v>
      </c>
      <c r="H160" s="334">
        <v>0</v>
      </c>
    </row>
    <row r="161" spans="1:8" x14ac:dyDescent="0.2">
      <c r="A161" s="328" t="s">
        <v>480</v>
      </c>
      <c r="B161" s="333">
        <v>720</v>
      </c>
      <c r="C161" s="333">
        <v>283</v>
      </c>
      <c r="D161" s="333">
        <v>0</v>
      </c>
      <c r="E161" s="333">
        <v>0</v>
      </c>
      <c r="F161" s="334">
        <v>0</v>
      </c>
      <c r="G161" s="334">
        <v>0</v>
      </c>
      <c r="H161" s="334">
        <v>0</v>
      </c>
    </row>
    <row r="162" spans="1:8" x14ac:dyDescent="0.2">
      <c r="A162" s="328" t="s">
        <v>481</v>
      </c>
      <c r="B162" s="333">
        <v>0</v>
      </c>
      <c r="C162" s="333">
        <v>0</v>
      </c>
      <c r="D162" s="333">
        <v>0</v>
      </c>
      <c r="E162" s="333">
        <v>0</v>
      </c>
      <c r="F162" s="334">
        <v>0</v>
      </c>
      <c r="G162" s="334">
        <v>0</v>
      </c>
      <c r="H162" s="334">
        <v>0</v>
      </c>
    </row>
    <row r="163" spans="1:8" x14ac:dyDescent="0.2">
      <c r="A163" s="328" t="s">
        <v>482</v>
      </c>
      <c r="B163" s="333">
        <v>218</v>
      </c>
      <c r="C163" s="333">
        <v>0</v>
      </c>
      <c r="D163" s="333">
        <v>0</v>
      </c>
      <c r="E163" s="333">
        <v>0</v>
      </c>
      <c r="F163" s="334">
        <v>0</v>
      </c>
      <c r="G163" s="334">
        <v>0</v>
      </c>
      <c r="H163" s="334">
        <v>0</v>
      </c>
    </row>
    <row r="164" spans="1:8" x14ac:dyDescent="0.2">
      <c r="A164" s="328" t="s">
        <v>483</v>
      </c>
      <c r="B164" s="333">
        <v>0</v>
      </c>
      <c r="C164" s="333">
        <v>0</v>
      </c>
      <c r="D164" s="333">
        <v>0</v>
      </c>
      <c r="E164" s="333">
        <v>0</v>
      </c>
      <c r="F164" s="334">
        <v>0</v>
      </c>
      <c r="G164" s="334">
        <v>0</v>
      </c>
      <c r="H164" s="334">
        <v>0</v>
      </c>
    </row>
    <row r="165" spans="1:8" x14ac:dyDescent="0.2">
      <c r="A165" s="328" t="s">
        <v>484</v>
      </c>
      <c r="B165" s="333">
        <v>0</v>
      </c>
      <c r="C165" s="333">
        <v>0</v>
      </c>
      <c r="D165" s="333">
        <v>0</v>
      </c>
      <c r="E165" s="333">
        <v>0</v>
      </c>
      <c r="F165" s="334">
        <v>0</v>
      </c>
      <c r="G165" s="334">
        <v>0</v>
      </c>
      <c r="H165" s="334">
        <v>0</v>
      </c>
    </row>
    <row r="166" spans="1:8" x14ac:dyDescent="0.2">
      <c r="A166" s="328" t="s">
        <v>485</v>
      </c>
      <c r="B166" s="333">
        <v>0</v>
      </c>
      <c r="C166" s="333">
        <v>0</v>
      </c>
      <c r="D166" s="333">
        <v>0</v>
      </c>
      <c r="E166" s="333">
        <v>0</v>
      </c>
      <c r="F166" s="334">
        <v>0</v>
      </c>
      <c r="G166" s="334">
        <v>0</v>
      </c>
      <c r="H166" s="334">
        <v>0</v>
      </c>
    </row>
    <row r="167" spans="1:8" x14ac:dyDescent="0.2">
      <c r="A167" s="328" t="s">
        <v>486</v>
      </c>
      <c r="B167" s="333">
        <v>0</v>
      </c>
      <c r="C167" s="333">
        <v>0</v>
      </c>
      <c r="D167" s="333">
        <v>0</v>
      </c>
      <c r="E167" s="333">
        <v>0</v>
      </c>
      <c r="F167" s="334">
        <v>0</v>
      </c>
      <c r="G167" s="334">
        <v>0</v>
      </c>
      <c r="H167" s="334">
        <v>0</v>
      </c>
    </row>
    <row r="168" spans="1:8" x14ac:dyDescent="0.2">
      <c r="A168" s="328" t="s">
        <v>487</v>
      </c>
      <c r="B168" s="333">
        <v>0</v>
      </c>
      <c r="C168" s="333">
        <v>0</v>
      </c>
      <c r="D168" s="333">
        <v>0</v>
      </c>
      <c r="E168" s="333">
        <v>0</v>
      </c>
      <c r="F168" s="334">
        <v>0</v>
      </c>
      <c r="G168" s="334">
        <v>0</v>
      </c>
      <c r="H168" s="334">
        <v>0</v>
      </c>
    </row>
    <row r="169" spans="1:8" x14ac:dyDescent="0.2">
      <c r="A169" s="328" t="s">
        <v>488</v>
      </c>
      <c r="B169" s="333">
        <v>554</v>
      </c>
      <c r="C169" s="333">
        <v>117</v>
      </c>
      <c r="D169" s="333">
        <v>0</v>
      </c>
      <c r="E169" s="333">
        <v>0</v>
      </c>
      <c r="F169" s="334">
        <v>0</v>
      </c>
      <c r="G169" s="334">
        <v>0</v>
      </c>
      <c r="H169" s="334">
        <v>0</v>
      </c>
    </row>
    <row r="170" spans="1:8" x14ac:dyDescent="0.2">
      <c r="A170" s="328" t="s">
        <v>489</v>
      </c>
      <c r="B170" s="333">
        <v>7</v>
      </c>
      <c r="C170" s="333">
        <v>0</v>
      </c>
      <c r="D170" s="333">
        <v>0</v>
      </c>
      <c r="E170" s="333">
        <v>0</v>
      </c>
      <c r="F170" s="334">
        <v>0</v>
      </c>
      <c r="G170" s="334">
        <v>0</v>
      </c>
      <c r="H170" s="334">
        <v>0</v>
      </c>
    </row>
    <row r="171" spans="1:8" x14ac:dyDescent="0.2">
      <c r="A171" s="328" t="s">
        <v>490</v>
      </c>
      <c r="B171" s="333">
        <v>458</v>
      </c>
      <c r="C171" s="333">
        <v>21</v>
      </c>
      <c r="D171" s="333">
        <v>0</v>
      </c>
      <c r="E171" s="333">
        <v>0</v>
      </c>
      <c r="F171" s="334">
        <v>0</v>
      </c>
      <c r="G171" s="334">
        <v>0</v>
      </c>
      <c r="H171" s="334">
        <v>0</v>
      </c>
    </row>
    <row r="172" spans="1:8" x14ac:dyDescent="0.2">
      <c r="A172" s="328" t="s">
        <v>491</v>
      </c>
      <c r="B172" s="333">
        <v>0</v>
      </c>
      <c r="C172" s="333">
        <v>0</v>
      </c>
      <c r="D172" s="333">
        <v>0</v>
      </c>
      <c r="E172" s="333">
        <v>0</v>
      </c>
      <c r="F172" s="334">
        <v>0</v>
      </c>
      <c r="G172" s="334">
        <v>0</v>
      </c>
      <c r="H172" s="334">
        <v>0</v>
      </c>
    </row>
    <row r="173" spans="1:8" x14ac:dyDescent="0.2">
      <c r="A173" s="328" t="s">
        <v>492</v>
      </c>
      <c r="B173" s="333">
        <v>0</v>
      </c>
      <c r="C173" s="333">
        <v>0</v>
      </c>
      <c r="D173" s="333">
        <v>0</v>
      </c>
      <c r="E173" s="333">
        <v>0</v>
      </c>
      <c r="F173" s="334">
        <v>0</v>
      </c>
      <c r="G173" s="334">
        <v>0</v>
      </c>
      <c r="H173" s="334">
        <v>0</v>
      </c>
    </row>
    <row r="174" spans="1:8" x14ac:dyDescent="0.2">
      <c r="A174" s="328" t="s">
        <v>493</v>
      </c>
      <c r="B174" s="333">
        <v>0</v>
      </c>
      <c r="C174" s="333">
        <v>0</v>
      </c>
      <c r="D174" s="333">
        <v>0</v>
      </c>
      <c r="E174" s="333">
        <v>0</v>
      </c>
      <c r="F174" s="334">
        <v>0</v>
      </c>
      <c r="G174" s="334">
        <v>0</v>
      </c>
      <c r="H174" s="334">
        <v>0</v>
      </c>
    </row>
    <row r="175" spans="1:8" x14ac:dyDescent="0.2">
      <c r="A175" s="328" t="s">
        <v>494</v>
      </c>
      <c r="B175" s="333">
        <v>451</v>
      </c>
      <c r="C175" s="333">
        <v>14</v>
      </c>
      <c r="D175" s="333">
        <v>0</v>
      </c>
      <c r="E175" s="333">
        <v>0</v>
      </c>
      <c r="F175" s="334">
        <v>0</v>
      </c>
      <c r="G175" s="334">
        <v>0</v>
      </c>
      <c r="H175" s="334">
        <v>0</v>
      </c>
    </row>
    <row r="176" spans="1:8" x14ac:dyDescent="0.2">
      <c r="A176" s="328" t="s">
        <v>495</v>
      </c>
      <c r="B176" s="333">
        <v>0</v>
      </c>
      <c r="C176" s="333">
        <v>0</v>
      </c>
      <c r="D176" s="333">
        <v>0</v>
      </c>
      <c r="E176" s="333">
        <v>0</v>
      </c>
      <c r="F176" s="334">
        <v>783</v>
      </c>
      <c r="G176" s="334">
        <v>0</v>
      </c>
      <c r="H176" s="334">
        <v>783</v>
      </c>
    </row>
    <row r="177" spans="1:8" x14ac:dyDescent="0.2">
      <c r="A177" s="328" t="s">
        <v>496</v>
      </c>
      <c r="B177" s="333">
        <v>0</v>
      </c>
      <c r="C177" s="333">
        <v>0</v>
      </c>
      <c r="D177" s="333">
        <v>0</v>
      </c>
      <c r="E177" s="333">
        <v>0</v>
      </c>
      <c r="F177" s="334">
        <v>0</v>
      </c>
      <c r="G177" s="334">
        <v>0</v>
      </c>
      <c r="H177" s="334">
        <v>0</v>
      </c>
    </row>
    <row r="178" spans="1:8" x14ac:dyDescent="0.2">
      <c r="A178" s="328" t="s">
        <v>497</v>
      </c>
      <c r="B178" s="333">
        <v>0</v>
      </c>
      <c r="C178" s="333">
        <v>0</v>
      </c>
      <c r="D178" s="333">
        <v>0</v>
      </c>
      <c r="E178" s="333">
        <v>0</v>
      </c>
      <c r="F178" s="334">
        <v>0</v>
      </c>
      <c r="G178" s="334">
        <v>0</v>
      </c>
      <c r="H178" s="334">
        <v>0</v>
      </c>
    </row>
    <row r="179" spans="1:8" x14ac:dyDescent="0.2">
      <c r="A179" s="328" t="s">
        <v>498</v>
      </c>
      <c r="B179" s="333">
        <v>0</v>
      </c>
      <c r="C179" s="333">
        <v>0</v>
      </c>
      <c r="D179" s="333">
        <v>0</v>
      </c>
      <c r="E179" s="333">
        <v>0</v>
      </c>
      <c r="F179" s="334">
        <v>0</v>
      </c>
      <c r="G179" s="334">
        <v>0</v>
      </c>
      <c r="H179" s="334">
        <v>0</v>
      </c>
    </row>
    <row r="180" spans="1:8" x14ac:dyDescent="0.2">
      <c r="A180" s="328" t="s">
        <v>499</v>
      </c>
      <c r="B180" s="333">
        <v>0</v>
      </c>
      <c r="C180" s="333">
        <v>0</v>
      </c>
      <c r="D180" s="333">
        <v>0</v>
      </c>
      <c r="E180" s="333">
        <v>0</v>
      </c>
      <c r="F180" s="334">
        <v>0</v>
      </c>
      <c r="G180" s="334">
        <v>0</v>
      </c>
      <c r="H180" s="334">
        <v>0</v>
      </c>
    </row>
    <row r="181" spans="1:8" x14ac:dyDescent="0.2">
      <c r="A181" s="328" t="s">
        <v>500</v>
      </c>
      <c r="B181" s="333">
        <v>774</v>
      </c>
      <c r="C181" s="333">
        <v>337</v>
      </c>
      <c r="D181" s="333">
        <v>22</v>
      </c>
      <c r="E181" s="333">
        <v>0</v>
      </c>
      <c r="F181" s="334">
        <v>0</v>
      </c>
      <c r="G181" s="334">
        <v>0</v>
      </c>
      <c r="H181" s="334">
        <v>0</v>
      </c>
    </row>
    <row r="182" spans="1:8" x14ac:dyDescent="0.2">
      <c r="A182" s="328" t="s">
        <v>501</v>
      </c>
      <c r="B182" s="333">
        <v>0</v>
      </c>
      <c r="C182" s="333">
        <v>0</v>
      </c>
      <c r="D182" s="333">
        <v>0</v>
      </c>
      <c r="E182" s="333">
        <v>0</v>
      </c>
      <c r="F182" s="334">
        <v>0</v>
      </c>
      <c r="G182" s="334">
        <v>0</v>
      </c>
      <c r="H182" s="334">
        <v>0</v>
      </c>
    </row>
    <row r="183" spans="1:8" x14ac:dyDescent="0.2">
      <c r="A183" s="328" t="s">
        <v>502</v>
      </c>
      <c r="B183" s="333">
        <v>332</v>
      </c>
      <c r="C183" s="333">
        <v>0</v>
      </c>
      <c r="D183" s="333">
        <v>0</v>
      </c>
      <c r="E183" s="333">
        <v>0</v>
      </c>
      <c r="F183" s="334">
        <v>0</v>
      </c>
      <c r="G183" s="334">
        <v>0</v>
      </c>
      <c r="H183" s="334">
        <v>0</v>
      </c>
    </row>
    <row r="184" spans="1:8" x14ac:dyDescent="0.2">
      <c r="A184" s="328" t="s">
        <v>503</v>
      </c>
      <c r="B184" s="333">
        <v>0</v>
      </c>
      <c r="C184" s="333">
        <v>0</v>
      </c>
      <c r="D184" s="333">
        <v>0</v>
      </c>
      <c r="E184" s="333">
        <v>0</v>
      </c>
      <c r="F184" s="334">
        <v>0</v>
      </c>
      <c r="G184" s="334">
        <v>0</v>
      </c>
      <c r="H184" s="334">
        <v>0</v>
      </c>
    </row>
    <row r="185" spans="1:8" x14ac:dyDescent="0.2">
      <c r="A185" s="328" t="s">
        <v>504</v>
      </c>
      <c r="B185" s="333">
        <v>0</v>
      </c>
      <c r="C185" s="333">
        <v>0</v>
      </c>
      <c r="D185" s="333">
        <v>0</v>
      </c>
      <c r="E185" s="333">
        <v>0</v>
      </c>
      <c r="F185" s="334">
        <v>0</v>
      </c>
      <c r="G185" s="334">
        <v>0</v>
      </c>
      <c r="H185" s="334">
        <v>0</v>
      </c>
    </row>
    <row r="186" spans="1:8" x14ac:dyDescent="0.2">
      <c r="A186" s="328" t="s">
        <v>505</v>
      </c>
      <c r="B186" s="333">
        <v>0</v>
      </c>
      <c r="C186" s="333">
        <v>0</v>
      </c>
      <c r="D186" s="333">
        <v>0</v>
      </c>
      <c r="E186" s="333">
        <v>0</v>
      </c>
      <c r="F186" s="334">
        <v>0</v>
      </c>
      <c r="G186" s="334">
        <v>0</v>
      </c>
      <c r="H186" s="334">
        <v>0</v>
      </c>
    </row>
    <row r="187" spans="1:8" x14ac:dyDescent="0.2">
      <c r="A187" s="328" t="s">
        <v>506</v>
      </c>
      <c r="B187" s="333">
        <v>0</v>
      </c>
      <c r="C187" s="333">
        <v>0</v>
      </c>
      <c r="D187" s="333">
        <v>0</v>
      </c>
      <c r="E187" s="333">
        <v>0</v>
      </c>
      <c r="F187" s="334">
        <v>0</v>
      </c>
      <c r="G187" s="334">
        <v>0</v>
      </c>
      <c r="H187" s="334">
        <v>0</v>
      </c>
    </row>
    <row r="188" spans="1:8" x14ac:dyDescent="0.2">
      <c r="A188" s="328" t="s">
        <v>507</v>
      </c>
      <c r="B188" s="333">
        <v>0</v>
      </c>
      <c r="C188" s="333">
        <v>0</v>
      </c>
      <c r="D188" s="333">
        <v>0</v>
      </c>
      <c r="E188" s="333">
        <v>0</v>
      </c>
      <c r="F188" s="334">
        <v>0</v>
      </c>
      <c r="G188" s="334">
        <v>0</v>
      </c>
      <c r="H188" s="334">
        <v>0</v>
      </c>
    </row>
    <row r="189" spans="1:8" x14ac:dyDescent="0.2">
      <c r="A189" s="328" t="s">
        <v>508</v>
      </c>
      <c r="B189" s="333">
        <v>0</v>
      </c>
      <c r="C189" s="333">
        <v>0</v>
      </c>
      <c r="D189" s="333">
        <v>0</v>
      </c>
      <c r="E189" s="333">
        <v>0</v>
      </c>
      <c r="F189" s="334">
        <v>0</v>
      </c>
      <c r="G189" s="334">
        <v>0</v>
      </c>
      <c r="H189" s="334">
        <v>0</v>
      </c>
    </row>
    <row r="190" spans="1:8" x14ac:dyDescent="0.2">
      <c r="A190" s="328" t="s">
        <v>509</v>
      </c>
      <c r="B190" s="333">
        <v>0</v>
      </c>
      <c r="C190" s="333">
        <v>0</v>
      </c>
      <c r="D190" s="333">
        <v>0</v>
      </c>
      <c r="E190" s="333">
        <v>0</v>
      </c>
      <c r="F190" s="334">
        <v>0</v>
      </c>
      <c r="G190" s="334">
        <v>0</v>
      </c>
      <c r="H190" s="334">
        <v>0</v>
      </c>
    </row>
    <row r="191" spans="1:8" x14ac:dyDescent="0.2">
      <c r="A191" s="328" t="s">
        <v>510</v>
      </c>
      <c r="B191" s="333">
        <v>1152</v>
      </c>
      <c r="C191" s="333">
        <v>715</v>
      </c>
      <c r="D191" s="333">
        <v>400</v>
      </c>
      <c r="E191" s="333">
        <v>129</v>
      </c>
      <c r="F191" s="334">
        <v>0</v>
      </c>
      <c r="G191" s="334">
        <v>0</v>
      </c>
      <c r="H191" s="334">
        <v>0</v>
      </c>
    </row>
    <row r="192" spans="1:8" ht="25.5" x14ac:dyDescent="0.2">
      <c r="A192" s="332" t="s">
        <v>653</v>
      </c>
      <c r="B192" s="333">
        <v>30</v>
      </c>
      <c r="C192" s="333">
        <v>0</v>
      </c>
      <c r="D192" s="333">
        <v>0</v>
      </c>
      <c r="E192" s="333">
        <v>0</v>
      </c>
      <c r="F192" s="334">
        <v>0</v>
      </c>
      <c r="G192" s="334">
        <v>0</v>
      </c>
      <c r="H192" s="334">
        <v>0</v>
      </c>
    </row>
    <row r="193" spans="1:8" x14ac:dyDescent="0.2">
      <c r="A193" s="328" t="s">
        <v>513</v>
      </c>
      <c r="B193" s="333">
        <v>0</v>
      </c>
      <c r="C193" s="333">
        <v>0</v>
      </c>
      <c r="D193" s="333">
        <v>0</v>
      </c>
      <c r="E193" s="333">
        <v>0</v>
      </c>
      <c r="F193" s="334">
        <v>294</v>
      </c>
      <c r="G193" s="334">
        <v>0</v>
      </c>
      <c r="H193" s="334">
        <v>294</v>
      </c>
    </row>
    <row r="194" spans="1:8" x14ac:dyDescent="0.2">
      <c r="A194" s="328" t="s">
        <v>514</v>
      </c>
      <c r="B194" s="333">
        <v>0</v>
      </c>
      <c r="C194" s="333">
        <v>0</v>
      </c>
      <c r="D194" s="333">
        <v>0</v>
      </c>
      <c r="E194" s="333">
        <v>0</v>
      </c>
      <c r="F194" s="334">
        <v>0</v>
      </c>
      <c r="G194" s="334">
        <v>0</v>
      </c>
      <c r="H194" s="334">
        <v>0</v>
      </c>
    </row>
    <row r="195" spans="1:8" x14ac:dyDescent="0.2">
      <c r="A195" s="328" t="s">
        <v>515</v>
      </c>
      <c r="B195" s="333">
        <v>206</v>
      </c>
      <c r="C195" s="333">
        <v>0</v>
      </c>
      <c r="D195" s="333">
        <v>0</v>
      </c>
      <c r="E195" s="333">
        <v>0</v>
      </c>
      <c r="F195" s="334">
        <v>0</v>
      </c>
      <c r="G195" s="334">
        <v>0</v>
      </c>
      <c r="H195" s="334">
        <v>0</v>
      </c>
    </row>
    <row r="196" spans="1:8" x14ac:dyDescent="0.2">
      <c r="A196" s="328" t="s">
        <v>516</v>
      </c>
      <c r="B196" s="333">
        <v>0</v>
      </c>
      <c r="C196" s="333">
        <v>0</v>
      </c>
      <c r="D196" s="333">
        <v>0</v>
      </c>
      <c r="E196" s="333">
        <v>0</v>
      </c>
      <c r="F196" s="334">
        <v>0</v>
      </c>
      <c r="G196" s="334">
        <v>0</v>
      </c>
      <c r="H196" s="334">
        <v>0</v>
      </c>
    </row>
    <row r="197" spans="1:8" x14ac:dyDescent="0.2">
      <c r="A197" s="328" t="s">
        <v>517</v>
      </c>
      <c r="B197" s="333">
        <v>0</v>
      </c>
      <c r="C197" s="333">
        <v>0</v>
      </c>
      <c r="D197" s="333">
        <v>0</v>
      </c>
      <c r="E197" s="333">
        <v>0</v>
      </c>
      <c r="F197" s="334">
        <v>0</v>
      </c>
      <c r="G197" s="334">
        <v>262.93819999999999</v>
      </c>
      <c r="H197" s="334">
        <v>263</v>
      </c>
    </row>
    <row r="198" spans="1:8" x14ac:dyDescent="0.2">
      <c r="A198" s="328" t="s">
        <v>518</v>
      </c>
      <c r="B198" s="333">
        <v>599</v>
      </c>
      <c r="C198" s="333">
        <v>162</v>
      </c>
      <c r="D198" s="333">
        <v>0</v>
      </c>
      <c r="E198" s="333">
        <v>0</v>
      </c>
      <c r="F198" s="334">
        <v>0</v>
      </c>
      <c r="G198" s="334">
        <v>0</v>
      </c>
      <c r="H198" s="334">
        <v>0</v>
      </c>
    </row>
    <row r="199" spans="1:8" x14ac:dyDescent="0.2">
      <c r="A199" s="328" t="s">
        <v>519</v>
      </c>
      <c r="B199" s="333">
        <v>782</v>
      </c>
      <c r="C199" s="333">
        <v>345</v>
      </c>
      <c r="D199" s="333">
        <v>30</v>
      </c>
      <c r="E199" s="333">
        <v>0</v>
      </c>
      <c r="F199" s="334">
        <v>0</v>
      </c>
      <c r="G199" s="334">
        <v>0</v>
      </c>
      <c r="H199" s="334">
        <v>0</v>
      </c>
    </row>
    <row r="200" spans="1:8" x14ac:dyDescent="0.2">
      <c r="A200" s="328" t="s">
        <v>520</v>
      </c>
      <c r="B200" s="333">
        <v>508</v>
      </c>
      <c r="C200" s="333">
        <v>71</v>
      </c>
      <c r="D200" s="333">
        <v>0</v>
      </c>
      <c r="E200" s="333">
        <v>0</v>
      </c>
      <c r="F200" s="334">
        <v>0</v>
      </c>
      <c r="G200" s="334">
        <v>0</v>
      </c>
      <c r="H200" s="334">
        <v>0</v>
      </c>
    </row>
    <row r="201" spans="1:8" x14ac:dyDescent="0.2">
      <c r="A201" s="328" t="s">
        <v>521</v>
      </c>
      <c r="B201" s="333">
        <v>0</v>
      </c>
      <c r="C201" s="333">
        <v>0</v>
      </c>
      <c r="D201" s="333">
        <v>0</v>
      </c>
      <c r="E201" s="333">
        <v>0</v>
      </c>
      <c r="F201" s="334">
        <v>0</v>
      </c>
      <c r="G201" s="334">
        <v>0</v>
      </c>
      <c r="H201" s="334">
        <v>0</v>
      </c>
    </row>
    <row r="202" spans="1:8" x14ac:dyDescent="0.2">
      <c r="A202" s="328" t="s">
        <v>522</v>
      </c>
      <c r="B202" s="333">
        <v>0</v>
      </c>
      <c r="C202" s="333">
        <v>0</v>
      </c>
      <c r="D202" s="333">
        <v>0</v>
      </c>
      <c r="E202" s="333">
        <v>0</v>
      </c>
      <c r="F202" s="334">
        <v>0</v>
      </c>
      <c r="G202" s="334">
        <v>315.62179999999995</v>
      </c>
      <c r="H202" s="334">
        <v>316</v>
      </c>
    </row>
    <row r="203" spans="1:8" x14ac:dyDescent="0.2">
      <c r="A203" s="328" t="s">
        <v>523</v>
      </c>
      <c r="B203" s="333">
        <v>0</v>
      </c>
      <c r="C203" s="333">
        <v>0</v>
      </c>
      <c r="D203" s="333">
        <v>0</v>
      </c>
      <c r="E203" s="333">
        <v>0</v>
      </c>
      <c r="F203" s="334">
        <v>0</v>
      </c>
      <c r="G203" s="334">
        <v>0</v>
      </c>
      <c r="H203" s="334">
        <v>0</v>
      </c>
    </row>
    <row r="204" spans="1:8" x14ac:dyDescent="0.2">
      <c r="A204" s="328" t="s">
        <v>524</v>
      </c>
      <c r="B204" s="333">
        <v>0</v>
      </c>
      <c r="C204" s="333">
        <v>0</v>
      </c>
      <c r="D204" s="333">
        <v>0</v>
      </c>
      <c r="E204" s="333">
        <v>0</v>
      </c>
      <c r="F204" s="334">
        <v>0</v>
      </c>
      <c r="G204" s="334">
        <v>0</v>
      </c>
      <c r="H204" s="334">
        <v>0</v>
      </c>
    </row>
    <row r="205" spans="1:8" x14ac:dyDescent="0.2">
      <c r="A205" s="328" t="s">
        <v>525</v>
      </c>
      <c r="B205" s="333">
        <v>0</v>
      </c>
      <c r="C205" s="333">
        <v>0</v>
      </c>
      <c r="D205" s="333">
        <v>0</v>
      </c>
      <c r="E205" s="333">
        <v>0</v>
      </c>
      <c r="F205" s="334">
        <v>0</v>
      </c>
      <c r="G205" s="334">
        <v>0</v>
      </c>
      <c r="H205" s="334">
        <v>0</v>
      </c>
    </row>
    <row r="206" spans="1:8" x14ac:dyDescent="0.2">
      <c r="A206" s="328" t="s">
        <v>526</v>
      </c>
      <c r="B206" s="333">
        <v>0</v>
      </c>
      <c r="C206" s="333">
        <v>0</v>
      </c>
      <c r="D206" s="333">
        <v>0</v>
      </c>
      <c r="E206" s="333">
        <v>0</v>
      </c>
      <c r="F206" s="334">
        <v>13</v>
      </c>
      <c r="G206" s="334">
        <v>0</v>
      </c>
      <c r="H206" s="334">
        <v>13</v>
      </c>
    </row>
    <row r="207" spans="1:8" x14ac:dyDescent="0.2">
      <c r="A207" s="328" t="s">
        <v>527</v>
      </c>
      <c r="B207" s="333">
        <v>0</v>
      </c>
      <c r="C207" s="333">
        <v>0</v>
      </c>
      <c r="D207" s="333">
        <v>0</v>
      </c>
      <c r="E207" s="333">
        <v>0</v>
      </c>
      <c r="F207" s="334">
        <v>4</v>
      </c>
      <c r="G207" s="334">
        <v>0</v>
      </c>
      <c r="H207" s="334">
        <v>4</v>
      </c>
    </row>
    <row r="208" spans="1:8" ht="25.5" x14ac:dyDescent="0.2">
      <c r="A208" s="332" t="s">
        <v>654</v>
      </c>
      <c r="B208" s="333">
        <v>0</v>
      </c>
      <c r="C208" s="333">
        <v>0</v>
      </c>
      <c r="D208" s="333">
        <v>0</v>
      </c>
      <c r="E208" s="333">
        <v>0</v>
      </c>
      <c r="F208" s="334">
        <v>0</v>
      </c>
      <c r="G208" s="334">
        <v>0</v>
      </c>
      <c r="H208" s="334">
        <v>0</v>
      </c>
    </row>
    <row r="209" spans="1:8" x14ac:dyDescent="0.2">
      <c r="A209" s="328" t="s">
        <v>530</v>
      </c>
      <c r="B209" s="333">
        <v>307</v>
      </c>
      <c r="C209" s="333">
        <v>0</v>
      </c>
      <c r="D209" s="333">
        <v>0</v>
      </c>
      <c r="E209" s="333">
        <v>0</v>
      </c>
      <c r="F209" s="334">
        <v>0</v>
      </c>
      <c r="G209" s="334">
        <v>0</v>
      </c>
      <c r="H209" s="334">
        <v>0</v>
      </c>
    </row>
    <row r="210" spans="1:8" x14ac:dyDescent="0.2">
      <c r="A210" s="328" t="s">
        <v>531</v>
      </c>
      <c r="B210" s="333">
        <v>0</v>
      </c>
      <c r="C210" s="333">
        <v>0</v>
      </c>
      <c r="D210" s="333">
        <v>0</v>
      </c>
      <c r="E210" s="333">
        <v>0</v>
      </c>
      <c r="F210" s="334">
        <v>0</v>
      </c>
      <c r="G210" s="334">
        <v>0</v>
      </c>
      <c r="H210" s="334">
        <v>0</v>
      </c>
    </row>
    <row r="211" spans="1:8" x14ac:dyDescent="0.2">
      <c r="A211" s="328" t="s">
        <v>532</v>
      </c>
      <c r="B211" s="333">
        <v>0</v>
      </c>
      <c r="C211" s="333">
        <v>0</v>
      </c>
      <c r="D211" s="333">
        <v>0</v>
      </c>
      <c r="E211" s="333">
        <v>0</v>
      </c>
      <c r="F211" s="334">
        <v>0</v>
      </c>
      <c r="G211" s="334">
        <v>476.9502</v>
      </c>
      <c r="H211" s="334">
        <v>477</v>
      </c>
    </row>
    <row r="212" spans="1:8" x14ac:dyDescent="0.2">
      <c r="A212" s="328" t="s">
        <v>533</v>
      </c>
      <c r="B212" s="333">
        <v>23</v>
      </c>
      <c r="C212" s="333">
        <v>0</v>
      </c>
      <c r="D212" s="333">
        <v>0</v>
      </c>
      <c r="E212" s="333">
        <v>0</v>
      </c>
      <c r="F212" s="334">
        <v>0</v>
      </c>
      <c r="G212" s="334">
        <v>0</v>
      </c>
      <c r="H212" s="334">
        <v>0</v>
      </c>
    </row>
    <row r="213" spans="1:8" x14ac:dyDescent="0.2">
      <c r="A213" s="328" t="s">
        <v>534</v>
      </c>
      <c r="B213" s="333">
        <v>785</v>
      </c>
      <c r="C213" s="333">
        <v>348</v>
      </c>
      <c r="D213" s="333">
        <v>33</v>
      </c>
      <c r="E213" s="333">
        <v>0</v>
      </c>
      <c r="F213" s="334">
        <v>0</v>
      </c>
      <c r="G213" s="334">
        <v>0</v>
      </c>
      <c r="H213" s="334">
        <v>0</v>
      </c>
    </row>
    <row r="214" spans="1:8" x14ac:dyDescent="0.2">
      <c r="A214" s="328" t="s">
        <v>535</v>
      </c>
      <c r="B214" s="333">
        <v>0</v>
      </c>
      <c r="C214" s="333">
        <v>0</v>
      </c>
      <c r="D214" s="333">
        <v>0</v>
      </c>
      <c r="E214" s="333">
        <v>0</v>
      </c>
      <c r="F214" s="334">
        <v>0</v>
      </c>
      <c r="G214" s="334">
        <v>0</v>
      </c>
      <c r="H214" s="334">
        <v>0</v>
      </c>
    </row>
    <row r="215" spans="1:8" x14ac:dyDescent="0.2">
      <c r="A215" s="328" t="s">
        <v>536</v>
      </c>
      <c r="B215" s="333">
        <v>862</v>
      </c>
      <c r="C215" s="333">
        <v>425</v>
      </c>
      <c r="D215" s="333">
        <v>110</v>
      </c>
      <c r="E215" s="333">
        <v>0</v>
      </c>
      <c r="F215" s="334">
        <v>0</v>
      </c>
      <c r="G215" s="334">
        <v>0</v>
      </c>
      <c r="H215" s="334">
        <v>0</v>
      </c>
    </row>
    <row r="216" spans="1:8" x14ac:dyDescent="0.2">
      <c r="A216" s="328" t="s">
        <v>537</v>
      </c>
      <c r="B216" s="333">
        <v>0</v>
      </c>
      <c r="C216" s="333">
        <v>0</v>
      </c>
      <c r="D216" s="333">
        <v>0</v>
      </c>
      <c r="E216" s="333">
        <v>0</v>
      </c>
      <c r="F216" s="334">
        <v>0</v>
      </c>
      <c r="G216" s="334">
        <v>0</v>
      </c>
      <c r="H216" s="334">
        <v>0</v>
      </c>
    </row>
    <row r="217" spans="1:8" x14ac:dyDescent="0.2">
      <c r="A217" s="328" t="s">
        <v>538</v>
      </c>
      <c r="B217" s="333">
        <v>0</v>
      </c>
      <c r="C217" s="333">
        <v>0</v>
      </c>
      <c r="D217" s="333">
        <v>0</v>
      </c>
      <c r="E217" s="333">
        <v>0</v>
      </c>
      <c r="F217" s="334">
        <v>0</v>
      </c>
      <c r="G217" s="334">
        <v>352.59339999999997</v>
      </c>
      <c r="H217" s="334">
        <v>353</v>
      </c>
    </row>
    <row r="218" spans="1:8" x14ac:dyDescent="0.2">
      <c r="A218" s="328" t="s">
        <v>539</v>
      </c>
      <c r="B218" s="333">
        <v>0</v>
      </c>
      <c r="C218" s="333">
        <v>0</v>
      </c>
      <c r="D218" s="333">
        <v>0</v>
      </c>
      <c r="E218" s="333">
        <v>0</v>
      </c>
      <c r="F218" s="334">
        <v>0</v>
      </c>
      <c r="G218" s="334">
        <v>0</v>
      </c>
      <c r="H218" s="334">
        <v>0</v>
      </c>
    </row>
    <row r="219" spans="1:8" x14ac:dyDescent="0.2">
      <c r="A219" s="328" t="s">
        <v>528</v>
      </c>
      <c r="B219" s="333">
        <v>348</v>
      </c>
      <c r="C219" s="333">
        <v>0</v>
      </c>
      <c r="D219" s="333">
        <v>0</v>
      </c>
      <c r="E219" s="333">
        <v>0</v>
      </c>
      <c r="F219" s="334">
        <v>0</v>
      </c>
      <c r="G219" s="334">
        <v>0</v>
      </c>
      <c r="H219" s="334">
        <v>0</v>
      </c>
    </row>
    <row r="220" spans="1:8" ht="25.5" x14ac:dyDescent="0.2">
      <c r="A220" s="332" t="s">
        <v>655</v>
      </c>
      <c r="B220" s="333">
        <v>0</v>
      </c>
      <c r="C220" s="333">
        <v>0</v>
      </c>
      <c r="D220" s="333">
        <v>0</v>
      </c>
      <c r="E220" s="333">
        <v>0</v>
      </c>
      <c r="F220" s="334">
        <v>0</v>
      </c>
      <c r="G220" s="334">
        <v>0</v>
      </c>
      <c r="H220" s="334">
        <v>0</v>
      </c>
    </row>
    <row r="221" spans="1:8" x14ac:dyDescent="0.2">
      <c r="A221" s="328" t="s">
        <v>542</v>
      </c>
      <c r="B221" s="333">
        <v>0</v>
      </c>
      <c r="C221" s="333">
        <v>0</v>
      </c>
      <c r="D221" s="333">
        <v>0</v>
      </c>
      <c r="E221" s="333">
        <v>0</v>
      </c>
      <c r="F221" s="334">
        <v>0</v>
      </c>
      <c r="G221" s="334">
        <v>0</v>
      </c>
      <c r="H221" s="334">
        <v>0</v>
      </c>
    </row>
    <row r="222" spans="1:8" x14ac:dyDescent="0.2">
      <c r="A222" s="328" t="s">
        <v>543</v>
      </c>
      <c r="B222" s="333">
        <v>0</v>
      </c>
      <c r="C222" s="333">
        <v>0</v>
      </c>
      <c r="D222" s="333">
        <v>0</v>
      </c>
      <c r="E222" s="333">
        <v>0</v>
      </c>
      <c r="F222" s="334">
        <v>0</v>
      </c>
      <c r="G222" s="334">
        <v>79.889399999999966</v>
      </c>
      <c r="H222" s="334">
        <v>80</v>
      </c>
    </row>
    <row r="223" spans="1:8" x14ac:dyDescent="0.2">
      <c r="A223" s="328" t="s">
        <v>544</v>
      </c>
      <c r="B223" s="333">
        <v>0</v>
      </c>
      <c r="C223" s="333">
        <v>0</v>
      </c>
      <c r="D223" s="333">
        <v>0</v>
      </c>
      <c r="E223" s="333">
        <v>0</v>
      </c>
      <c r="F223" s="334">
        <v>0</v>
      </c>
      <c r="G223" s="334">
        <v>0</v>
      </c>
      <c r="H223" s="334">
        <v>0</v>
      </c>
    </row>
    <row r="224" spans="1:8" x14ac:dyDescent="0.2">
      <c r="A224" s="328" t="s">
        <v>545</v>
      </c>
      <c r="B224" s="333">
        <v>0</v>
      </c>
      <c r="C224" s="333">
        <v>0</v>
      </c>
      <c r="D224" s="333">
        <v>0</v>
      </c>
      <c r="E224" s="333">
        <v>0</v>
      </c>
      <c r="F224" s="334">
        <v>0</v>
      </c>
      <c r="G224" s="334">
        <v>0</v>
      </c>
      <c r="H224" s="334">
        <v>0</v>
      </c>
    </row>
    <row r="225" spans="1:8" x14ac:dyDescent="0.2">
      <c r="A225" s="328" t="s">
        <v>546</v>
      </c>
      <c r="B225" s="333">
        <v>453</v>
      </c>
      <c r="C225" s="333">
        <v>16</v>
      </c>
      <c r="D225" s="333">
        <v>0</v>
      </c>
      <c r="E225" s="333">
        <v>0</v>
      </c>
      <c r="F225" s="334">
        <v>0</v>
      </c>
      <c r="G225" s="334">
        <v>0</v>
      </c>
      <c r="H225" s="334">
        <v>0</v>
      </c>
    </row>
    <row r="226" spans="1:8" x14ac:dyDescent="0.2">
      <c r="A226" s="328" t="s">
        <v>547</v>
      </c>
      <c r="B226" s="333">
        <v>87</v>
      </c>
      <c r="C226" s="333">
        <v>0</v>
      </c>
      <c r="D226" s="333">
        <v>0</v>
      </c>
      <c r="E226" s="333">
        <v>0</v>
      </c>
      <c r="F226" s="334">
        <v>0</v>
      </c>
      <c r="G226" s="334">
        <v>0</v>
      </c>
      <c r="H226" s="334">
        <v>0</v>
      </c>
    </row>
    <row r="227" spans="1:8" x14ac:dyDescent="0.2">
      <c r="A227" s="328" t="s">
        <v>548</v>
      </c>
      <c r="B227" s="333">
        <v>0</v>
      </c>
      <c r="C227" s="333">
        <v>0</v>
      </c>
      <c r="D227" s="333">
        <v>0</v>
      </c>
      <c r="E227" s="333">
        <v>0</v>
      </c>
      <c r="F227" s="334">
        <v>0</v>
      </c>
      <c r="G227" s="334">
        <v>395.97359999999998</v>
      </c>
      <c r="H227" s="334">
        <v>396</v>
      </c>
    </row>
    <row r="228" spans="1:8" x14ac:dyDescent="0.2">
      <c r="A228" s="328" t="s">
        <v>549</v>
      </c>
      <c r="B228" s="333">
        <v>0</v>
      </c>
      <c r="C228" s="333">
        <v>0</v>
      </c>
      <c r="D228" s="333">
        <v>0</v>
      </c>
      <c r="E228" s="333">
        <v>0</v>
      </c>
      <c r="F228" s="334">
        <v>0</v>
      </c>
      <c r="G228" s="334">
        <v>0</v>
      </c>
      <c r="H228" s="334">
        <v>0</v>
      </c>
    </row>
    <row r="229" spans="1:8" x14ac:dyDescent="0.2">
      <c r="A229" s="328" t="s">
        <v>550</v>
      </c>
      <c r="B229" s="333">
        <v>882</v>
      </c>
      <c r="C229" s="333">
        <v>445</v>
      </c>
      <c r="D229" s="333">
        <v>130</v>
      </c>
      <c r="E229" s="333">
        <v>0</v>
      </c>
      <c r="F229" s="334">
        <v>0</v>
      </c>
      <c r="G229" s="334">
        <v>0</v>
      </c>
      <c r="H229" s="334">
        <v>0</v>
      </c>
    </row>
    <row r="230" spans="1:8" ht="25.5" x14ac:dyDescent="0.2">
      <c r="A230" s="332" t="s">
        <v>656</v>
      </c>
      <c r="B230" s="333">
        <v>0</v>
      </c>
      <c r="C230" s="333">
        <v>0</v>
      </c>
      <c r="D230" s="333">
        <v>0</v>
      </c>
      <c r="E230" s="333">
        <v>0</v>
      </c>
      <c r="F230" s="334">
        <v>0</v>
      </c>
      <c r="G230" s="334">
        <v>0</v>
      </c>
      <c r="H230" s="334">
        <v>0</v>
      </c>
    </row>
    <row r="231" spans="1:8" x14ac:dyDescent="0.2">
      <c r="A231" s="328" t="s">
        <v>553</v>
      </c>
      <c r="B231" s="333">
        <v>0</v>
      </c>
      <c r="C231" s="333">
        <v>0</v>
      </c>
      <c r="D231" s="333">
        <v>0</v>
      </c>
      <c r="E231" s="333">
        <v>0</v>
      </c>
      <c r="F231" s="334">
        <v>0</v>
      </c>
      <c r="G231" s="334">
        <v>0</v>
      </c>
      <c r="H231" s="334">
        <v>0</v>
      </c>
    </row>
    <row r="232" spans="1:8" x14ac:dyDescent="0.2">
      <c r="A232" s="328" t="s">
        <v>554</v>
      </c>
      <c r="B232" s="333">
        <v>752</v>
      </c>
      <c r="C232" s="333">
        <v>315</v>
      </c>
      <c r="D232" s="333">
        <v>0</v>
      </c>
      <c r="E232" s="333">
        <v>0</v>
      </c>
      <c r="F232" s="334">
        <v>0</v>
      </c>
      <c r="G232" s="334">
        <v>0</v>
      </c>
      <c r="H232" s="334">
        <v>0</v>
      </c>
    </row>
    <row r="233" spans="1:8" x14ac:dyDescent="0.2">
      <c r="A233" s="328" t="s">
        <v>555</v>
      </c>
      <c r="B233" s="333">
        <v>280</v>
      </c>
      <c r="C233" s="333">
        <v>0</v>
      </c>
      <c r="D233" s="333">
        <v>0</v>
      </c>
      <c r="E233" s="333">
        <v>0</v>
      </c>
      <c r="F233" s="334">
        <v>0</v>
      </c>
      <c r="G233" s="334">
        <v>0</v>
      </c>
      <c r="H233" s="334">
        <v>0</v>
      </c>
    </row>
    <row r="234" spans="1:8" x14ac:dyDescent="0.2">
      <c r="A234" s="328" t="s">
        <v>556</v>
      </c>
      <c r="B234" s="333">
        <v>0</v>
      </c>
      <c r="C234" s="333">
        <v>0</v>
      </c>
      <c r="D234" s="333">
        <v>0</v>
      </c>
      <c r="E234" s="333">
        <v>0</v>
      </c>
      <c r="F234" s="334">
        <v>0</v>
      </c>
      <c r="G234" s="334">
        <v>0</v>
      </c>
      <c r="H234" s="334">
        <v>0</v>
      </c>
    </row>
    <row r="235" spans="1:8" x14ac:dyDescent="0.2">
      <c r="A235" s="328" t="s">
        <v>557</v>
      </c>
      <c r="B235" s="333">
        <v>248</v>
      </c>
      <c r="C235" s="333">
        <v>0</v>
      </c>
      <c r="D235" s="333">
        <v>0</v>
      </c>
      <c r="E235" s="333">
        <v>0</v>
      </c>
      <c r="F235" s="334">
        <v>0</v>
      </c>
      <c r="G235" s="334">
        <v>0</v>
      </c>
      <c r="H235" s="334">
        <v>0</v>
      </c>
    </row>
    <row r="236" spans="1:8" x14ac:dyDescent="0.2">
      <c r="A236" s="328" t="s">
        <v>558</v>
      </c>
      <c r="B236" s="333">
        <v>421</v>
      </c>
      <c r="C236" s="333">
        <v>0</v>
      </c>
      <c r="D236" s="333">
        <v>0</v>
      </c>
      <c r="E236" s="333">
        <v>0</v>
      </c>
      <c r="F236" s="334">
        <v>0</v>
      </c>
      <c r="G236" s="334">
        <v>152.97359999999998</v>
      </c>
      <c r="H236" s="334">
        <v>153</v>
      </c>
    </row>
    <row r="237" spans="1:8" x14ac:dyDescent="0.2">
      <c r="A237" s="328" t="s">
        <v>559</v>
      </c>
      <c r="B237" s="333">
        <v>0</v>
      </c>
      <c r="C237" s="333">
        <v>0</v>
      </c>
      <c r="D237" s="333">
        <v>0</v>
      </c>
      <c r="E237" s="333">
        <v>0</v>
      </c>
      <c r="F237" s="334">
        <v>1182</v>
      </c>
      <c r="G237" s="334">
        <v>0</v>
      </c>
      <c r="H237" s="334">
        <v>1182</v>
      </c>
    </row>
    <row r="238" spans="1:8" x14ac:dyDescent="0.2">
      <c r="A238" s="328" t="s">
        <v>560</v>
      </c>
      <c r="B238" s="333">
        <v>0</v>
      </c>
      <c r="C238" s="333">
        <v>0</v>
      </c>
      <c r="D238" s="333">
        <v>0</v>
      </c>
      <c r="E238" s="333">
        <v>0</v>
      </c>
      <c r="F238" s="334">
        <v>112</v>
      </c>
      <c r="G238" s="334">
        <v>0</v>
      </c>
      <c r="H238" s="334">
        <v>112</v>
      </c>
    </row>
    <row r="239" spans="1:8" x14ac:dyDescent="0.2">
      <c r="A239" s="328" t="s">
        <v>561</v>
      </c>
      <c r="B239" s="333">
        <v>0</v>
      </c>
      <c r="C239" s="333">
        <v>0</v>
      </c>
      <c r="D239" s="333">
        <v>0</v>
      </c>
      <c r="E239" s="333">
        <v>0</v>
      </c>
      <c r="F239" s="334">
        <v>272</v>
      </c>
      <c r="G239" s="334">
        <v>119.69659999999999</v>
      </c>
      <c r="H239" s="334">
        <v>392</v>
      </c>
    </row>
    <row r="240" spans="1:8" x14ac:dyDescent="0.2">
      <c r="A240" s="328" t="s">
        <v>562</v>
      </c>
      <c r="B240" s="333">
        <v>0</v>
      </c>
      <c r="C240" s="333">
        <v>0</v>
      </c>
      <c r="D240" s="333">
        <v>0</v>
      </c>
      <c r="E240" s="333">
        <v>0</v>
      </c>
      <c r="F240" s="334">
        <v>0</v>
      </c>
      <c r="G240" s="334">
        <v>0</v>
      </c>
      <c r="H240" s="334">
        <v>0</v>
      </c>
    </row>
    <row r="241" spans="1:8" x14ac:dyDescent="0.2">
      <c r="A241" s="328" t="s">
        <v>563</v>
      </c>
      <c r="B241" s="333">
        <v>0</v>
      </c>
      <c r="C241" s="333">
        <v>0</v>
      </c>
      <c r="D241" s="333">
        <v>0</v>
      </c>
      <c r="E241" s="333">
        <v>0</v>
      </c>
      <c r="F241" s="334">
        <v>0</v>
      </c>
      <c r="G241" s="334">
        <v>276.69439999999997</v>
      </c>
      <c r="H241" s="334">
        <v>277</v>
      </c>
    </row>
    <row r="242" spans="1:8" x14ac:dyDescent="0.2">
      <c r="A242" s="328" t="s">
        <v>564</v>
      </c>
      <c r="B242" s="333">
        <v>645</v>
      </c>
      <c r="C242" s="333">
        <v>208</v>
      </c>
      <c r="D242" s="333">
        <v>0</v>
      </c>
      <c r="E242" s="333">
        <v>0</v>
      </c>
      <c r="F242" s="334">
        <v>0</v>
      </c>
      <c r="G242" s="334">
        <v>0</v>
      </c>
      <c r="H242" s="334">
        <v>0</v>
      </c>
    </row>
    <row r="243" spans="1:8" x14ac:dyDescent="0.2">
      <c r="A243" s="328" t="s">
        <v>565</v>
      </c>
      <c r="B243" s="333">
        <v>0</v>
      </c>
      <c r="C243" s="333">
        <v>0</v>
      </c>
      <c r="D243" s="333">
        <v>0</v>
      </c>
      <c r="E243" s="333">
        <v>0</v>
      </c>
      <c r="F243" s="334">
        <v>0</v>
      </c>
      <c r="G243" s="334">
        <v>0</v>
      </c>
      <c r="H243" s="334">
        <v>0</v>
      </c>
    </row>
    <row r="244" spans="1:8" x14ac:dyDescent="0.2">
      <c r="A244" s="328" t="s">
        <v>566</v>
      </c>
      <c r="B244" s="333">
        <v>0</v>
      </c>
      <c r="C244" s="333">
        <v>0</v>
      </c>
      <c r="D244" s="333">
        <v>0</v>
      </c>
      <c r="E244" s="333">
        <v>0</v>
      </c>
      <c r="F244" s="334">
        <v>1534</v>
      </c>
      <c r="G244" s="334">
        <v>627.3646</v>
      </c>
      <c r="H244" s="334">
        <v>2161</v>
      </c>
    </row>
    <row r="245" spans="1:8" ht="25.5" x14ac:dyDescent="0.2">
      <c r="A245" s="332" t="s">
        <v>657</v>
      </c>
      <c r="B245" s="333">
        <v>0</v>
      </c>
      <c r="C245" s="333">
        <v>0</v>
      </c>
      <c r="D245" s="333">
        <v>0</v>
      </c>
      <c r="E245" s="333">
        <v>0</v>
      </c>
      <c r="F245" s="334">
        <v>0</v>
      </c>
      <c r="G245" s="334">
        <v>346.90379999999999</v>
      </c>
      <c r="H245" s="334">
        <v>347</v>
      </c>
    </row>
    <row r="246" spans="1:8" x14ac:dyDescent="0.2">
      <c r="A246" s="328" t="s">
        <v>569</v>
      </c>
      <c r="B246" s="333">
        <v>150</v>
      </c>
      <c r="C246" s="333">
        <v>0</v>
      </c>
      <c r="D246" s="333">
        <v>0</v>
      </c>
      <c r="E246" s="333">
        <v>0</v>
      </c>
      <c r="F246" s="334">
        <v>0</v>
      </c>
      <c r="G246" s="334">
        <v>0</v>
      </c>
      <c r="H246" s="334">
        <v>0</v>
      </c>
    </row>
    <row r="247" spans="1:8" x14ac:dyDescent="0.2">
      <c r="A247" s="328" t="s">
        <v>570</v>
      </c>
      <c r="B247" s="333">
        <v>539</v>
      </c>
      <c r="C247" s="333">
        <v>102</v>
      </c>
      <c r="D247" s="333">
        <v>0</v>
      </c>
      <c r="E247" s="333">
        <v>0</v>
      </c>
      <c r="F247" s="334">
        <v>0</v>
      </c>
      <c r="G247" s="334">
        <v>0</v>
      </c>
      <c r="H247" s="334">
        <v>0</v>
      </c>
    </row>
    <row r="248" spans="1:8" x14ac:dyDescent="0.2">
      <c r="A248" s="328" t="s">
        <v>571</v>
      </c>
      <c r="B248" s="333">
        <v>633</v>
      </c>
      <c r="C248" s="333">
        <v>196</v>
      </c>
      <c r="D248" s="333">
        <v>0</v>
      </c>
      <c r="E248" s="333">
        <v>0</v>
      </c>
      <c r="F248" s="334">
        <v>0</v>
      </c>
      <c r="G248" s="334">
        <v>0</v>
      </c>
      <c r="H248" s="334">
        <v>0</v>
      </c>
    </row>
    <row r="249" spans="1:8" x14ac:dyDescent="0.2">
      <c r="A249" s="328" t="s">
        <v>572</v>
      </c>
      <c r="B249" s="333">
        <v>0</v>
      </c>
      <c r="C249" s="333">
        <v>0</v>
      </c>
      <c r="D249" s="333">
        <v>0</v>
      </c>
      <c r="E249" s="333">
        <v>0</v>
      </c>
      <c r="F249" s="334">
        <v>331</v>
      </c>
      <c r="G249" s="334">
        <v>130.90639999999996</v>
      </c>
      <c r="H249" s="334">
        <v>462</v>
      </c>
    </row>
    <row r="250" spans="1:8" x14ac:dyDescent="0.2">
      <c r="A250" s="328" t="s">
        <v>573</v>
      </c>
      <c r="B250" s="333">
        <v>0</v>
      </c>
      <c r="C250" s="333">
        <v>0</v>
      </c>
      <c r="D250" s="333">
        <v>0</v>
      </c>
      <c r="E250" s="333">
        <v>0</v>
      </c>
      <c r="F250" s="334">
        <v>0</v>
      </c>
      <c r="G250" s="334">
        <v>0</v>
      </c>
      <c r="H250" s="334">
        <v>0</v>
      </c>
    </row>
    <row r="251" spans="1:8" x14ac:dyDescent="0.2">
      <c r="A251" s="328" t="s">
        <v>574</v>
      </c>
      <c r="B251" s="333">
        <v>0</v>
      </c>
      <c r="C251" s="333">
        <v>0</v>
      </c>
      <c r="D251" s="333">
        <v>0</v>
      </c>
      <c r="E251" s="333">
        <v>0</v>
      </c>
      <c r="F251" s="334">
        <v>0</v>
      </c>
      <c r="G251" s="334">
        <v>0</v>
      </c>
      <c r="H251" s="334">
        <v>0</v>
      </c>
    </row>
    <row r="252" spans="1:8" x14ac:dyDescent="0.2">
      <c r="A252" s="328" t="s">
        <v>575</v>
      </c>
      <c r="B252" s="333">
        <v>0</v>
      </c>
      <c r="C252" s="333">
        <v>0</v>
      </c>
      <c r="D252" s="333">
        <v>0</v>
      </c>
      <c r="E252" s="333">
        <v>0</v>
      </c>
      <c r="F252" s="334">
        <v>0</v>
      </c>
      <c r="G252" s="334">
        <v>0</v>
      </c>
      <c r="H252" s="334">
        <v>0</v>
      </c>
    </row>
    <row r="253" spans="1:8" x14ac:dyDescent="0.2">
      <c r="A253" s="328" t="s">
        <v>576</v>
      </c>
      <c r="B253" s="333">
        <v>0</v>
      </c>
      <c r="C253" s="333">
        <v>0</v>
      </c>
      <c r="D253" s="333">
        <v>0</v>
      </c>
      <c r="E253" s="333">
        <v>0</v>
      </c>
      <c r="F253" s="334">
        <v>0</v>
      </c>
      <c r="G253" s="334">
        <v>0</v>
      </c>
      <c r="H253" s="334">
        <v>0</v>
      </c>
    </row>
    <row r="254" spans="1:8" x14ac:dyDescent="0.2">
      <c r="A254" s="328" t="s">
        <v>577</v>
      </c>
      <c r="B254" s="333">
        <v>0</v>
      </c>
      <c r="C254" s="333">
        <v>0</v>
      </c>
      <c r="D254" s="333">
        <v>0</v>
      </c>
      <c r="E254" s="333">
        <v>0</v>
      </c>
      <c r="F254" s="334">
        <v>0</v>
      </c>
      <c r="G254" s="334">
        <v>0</v>
      </c>
      <c r="H254" s="334">
        <v>0</v>
      </c>
    </row>
    <row r="255" spans="1:8" ht="25.5" x14ac:dyDescent="0.2">
      <c r="A255" s="332" t="s">
        <v>658</v>
      </c>
      <c r="B255" s="333">
        <v>0</v>
      </c>
      <c r="C255" s="333">
        <v>0</v>
      </c>
      <c r="D255" s="333">
        <v>0</v>
      </c>
      <c r="E255" s="333">
        <v>0</v>
      </c>
      <c r="F255" s="334">
        <v>0</v>
      </c>
      <c r="G255" s="334">
        <v>0</v>
      </c>
      <c r="H255" s="334">
        <v>0</v>
      </c>
    </row>
    <row r="256" spans="1:8" x14ac:dyDescent="0.2">
      <c r="A256" s="328" t="s">
        <v>580</v>
      </c>
      <c r="B256" s="333">
        <v>0</v>
      </c>
      <c r="C256" s="333">
        <v>0</v>
      </c>
      <c r="D256" s="333">
        <v>0</v>
      </c>
      <c r="E256" s="333">
        <v>0</v>
      </c>
      <c r="F256" s="334">
        <v>0</v>
      </c>
      <c r="G256" s="334">
        <v>107.21439999999996</v>
      </c>
      <c r="H256" s="334">
        <v>107</v>
      </c>
    </row>
    <row r="257" spans="1:8" x14ac:dyDescent="0.2">
      <c r="A257" s="328" t="s">
        <v>581</v>
      </c>
      <c r="B257" s="333">
        <v>0</v>
      </c>
      <c r="C257" s="333">
        <v>0</v>
      </c>
      <c r="D257" s="333">
        <v>0</v>
      </c>
      <c r="E257" s="333">
        <v>0</v>
      </c>
      <c r="F257" s="334">
        <v>336</v>
      </c>
      <c r="G257" s="334">
        <v>135.4982</v>
      </c>
      <c r="H257" s="334">
        <v>471</v>
      </c>
    </row>
    <row r="258" spans="1:8" x14ac:dyDescent="0.2">
      <c r="A258" s="328" t="s">
        <v>582</v>
      </c>
      <c r="B258" s="333">
        <v>696</v>
      </c>
      <c r="C258" s="333">
        <v>259</v>
      </c>
      <c r="D258" s="333">
        <v>0</v>
      </c>
      <c r="E258" s="333">
        <v>0</v>
      </c>
      <c r="F258" s="334">
        <v>0</v>
      </c>
      <c r="G258" s="334">
        <v>0</v>
      </c>
      <c r="H258" s="334">
        <v>0</v>
      </c>
    </row>
    <row r="259" spans="1:8" x14ac:dyDescent="0.2">
      <c r="A259" s="328" t="s">
        <v>583</v>
      </c>
      <c r="B259" s="333">
        <v>452</v>
      </c>
      <c r="C259" s="333">
        <v>15</v>
      </c>
      <c r="D259" s="333">
        <v>0</v>
      </c>
      <c r="E259" s="333">
        <v>0</v>
      </c>
      <c r="F259" s="334">
        <v>0</v>
      </c>
      <c r="G259" s="334">
        <v>0</v>
      </c>
      <c r="H259" s="334">
        <v>0</v>
      </c>
    </row>
    <row r="260" spans="1:8" x14ac:dyDescent="0.2">
      <c r="A260" s="328" t="s">
        <v>584</v>
      </c>
      <c r="B260" s="333">
        <v>0</v>
      </c>
      <c r="C260" s="333">
        <v>0</v>
      </c>
      <c r="D260" s="333">
        <v>0</v>
      </c>
      <c r="E260" s="333">
        <v>0</v>
      </c>
      <c r="F260" s="334">
        <v>324</v>
      </c>
      <c r="G260" s="334">
        <v>0</v>
      </c>
      <c r="H260" s="334">
        <v>324</v>
      </c>
    </row>
    <row r="261" spans="1:8" x14ac:dyDescent="0.2">
      <c r="A261" s="328" t="s">
        <v>585</v>
      </c>
      <c r="B261" s="333">
        <v>991</v>
      </c>
      <c r="C261" s="333">
        <v>554</v>
      </c>
      <c r="D261" s="333">
        <v>239</v>
      </c>
      <c r="E261" s="333">
        <v>0</v>
      </c>
      <c r="F261" s="334">
        <v>0</v>
      </c>
      <c r="G261" s="334">
        <v>0</v>
      </c>
      <c r="H261" s="334">
        <v>0</v>
      </c>
    </row>
    <row r="262" spans="1:8" ht="25.5" x14ac:dyDescent="0.2">
      <c r="A262" s="332" t="s">
        <v>659</v>
      </c>
      <c r="B262" s="333">
        <v>0</v>
      </c>
      <c r="C262" s="333">
        <v>0</v>
      </c>
      <c r="D262" s="333">
        <v>0</v>
      </c>
      <c r="E262" s="333">
        <v>0</v>
      </c>
      <c r="F262" s="334">
        <v>1389</v>
      </c>
      <c r="G262" s="334">
        <v>0</v>
      </c>
      <c r="H262" s="334">
        <v>1389</v>
      </c>
    </row>
    <row r="263" spans="1:8" x14ac:dyDescent="0.2">
      <c r="A263" s="328" t="s">
        <v>588</v>
      </c>
      <c r="B263" s="333">
        <v>0</v>
      </c>
      <c r="C263" s="333">
        <v>0</v>
      </c>
      <c r="D263" s="333">
        <v>0</v>
      </c>
      <c r="E263" s="333">
        <v>0</v>
      </c>
      <c r="F263" s="334">
        <v>1190</v>
      </c>
      <c r="G263" s="334">
        <v>128.45939999999996</v>
      </c>
      <c r="H263" s="334">
        <v>1318</v>
      </c>
    </row>
    <row r="264" spans="1:8" x14ac:dyDescent="0.2">
      <c r="A264" s="328" t="s">
        <v>589</v>
      </c>
      <c r="B264" s="333">
        <v>0</v>
      </c>
      <c r="C264" s="333">
        <v>0</v>
      </c>
      <c r="D264" s="333">
        <v>0</v>
      </c>
      <c r="E264" s="333">
        <v>0</v>
      </c>
      <c r="F264" s="334">
        <v>2104</v>
      </c>
      <c r="G264" s="334">
        <v>0</v>
      </c>
      <c r="H264" s="334">
        <v>2104</v>
      </c>
    </row>
    <row r="265" spans="1:8" x14ac:dyDescent="0.2">
      <c r="A265" s="328" t="s">
        <v>590</v>
      </c>
      <c r="B265" s="333">
        <v>0</v>
      </c>
      <c r="C265" s="333">
        <v>0</v>
      </c>
      <c r="D265" s="333">
        <v>0</v>
      </c>
      <c r="E265" s="333">
        <v>0</v>
      </c>
      <c r="F265" s="334">
        <v>770</v>
      </c>
      <c r="G265" s="334">
        <v>0</v>
      </c>
      <c r="H265" s="334">
        <v>770</v>
      </c>
    </row>
    <row r="266" spans="1:8" x14ac:dyDescent="0.2">
      <c r="A266" s="328" t="s">
        <v>591</v>
      </c>
      <c r="B266" s="333">
        <v>0</v>
      </c>
      <c r="C266" s="333">
        <v>0</v>
      </c>
      <c r="D266" s="333">
        <v>0</v>
      </c>
      <c r="E266" s="333">
        <v>0</v>
      </c>
      <c r="F266" s="334">
        <v>284</v>
      </c>
      <c r="G266" s="334">
        <v>0</v>
      </c>
      <c r="H266" s="334">
        <v>284</v>
      </c>
    </row>
    <row r="267" spans="1:8" x14ac:dyDescent="0.2">
      <c r="A267" s="328" t="s">
        <v>592</v>
      </c>
      <c r="B267" s="333">
        <v>0</v>
      </c>
      <c r="C267" s="333">
        <v>0</v>
      </c>
      <c r="D267" s="333">
        <v>0</v>
      </c>
      <c r="E267" s="333">
        <v>0</v>
      </c>
      <c r="F267" s="334">
        <v>1540</v>
      </c>
      <c r="G267" s="334">
        <v>225.327</v>
      </c>
      <c r="H267" s="334">
        <v>1765</v>
      </c>
    </row>
    <row r="268" spans="1:8" x14ac:dyDescent="0.2">
      <c r="A268" s="328" t="s">
        <v>593</v>
      </c>
      <c r="B268" s="333">
        <v>0</v>
      </c>
      <c r="C268" s="333">
        <v>0</v>
      </c>
      <c r="D268" s="333">
        <v>0</v>
      </c>
      <c r="E268" s="333">
        <v>0</v>
      </c>
      <c r="F268" s="334">
        <v>1512</v>
      </c>
      <c r="G268" s="334">
        <v>0</v>
      </c>
      <c r="H268" s="334">
        <v>1512</v>
      </c>
    </row>
    <row r="269" spans="1:8" x14ac:dyDescent="0.2">
      <c r="A269" s="328" t="s">
        <v>594</v>
      </c>
      <c r="B269" s="333">
        <v>471</v>
      </c>
      <c r="C269" s="333">
        <v>34</v>
      </c>
      <c r="D269" s="333">
        <v>0</v>
      </c>
      <c r="E269" s="333">
        <v>0</v>
      </c>
      <c r="F269" s="334">
        <v>341</v>
      </c>
      <c r="G269" s="334">
        <v>0</v>
      </c>
      <c r="H269" s="334">
        <v>341</v>
      </c>
    </row>
    <row r="270" spans="1:8" ht="25.5" x14ac:dyDescent="0.2">
      <c r="A270" s="332" t="s">
        <v>660</v>
      </c>
      <c r="B270" s="333">
        <v>0</v>
      </c>
      <c r="C270" s="333">
        <v>0</v>
      </c>
      <c r="D270" s="333">
        <v>0</v>
      </c>
      <c r="E270" s="333">
        <v>0</v>
      </c>
      <c r="F270" s="334">
        <v>432</v>
      </c>
      <c r="G270" s="334">
        <v>0</v>
      </c>
      <c r="H270" s="334">
        <v>432</v>
      </c>
    </row>
    <row r="271" spans="1:8" x14ac:dyDescent="0.2">
      <c r="A271" s="328" t="s">
        <v>597</v>
      </c>
      <c r="B271" s="333">
        <v>0</v>
      </c>
      <c r="C271" s="333">
        <v>0</v>
      </c>
      <c r="D271" s="333">
        <v>0</v>
      </c>
      <c r="E271" s="333">
        <v>0</v>
      </c>
      <c r="F271" s="334">
        <v>2117</v>
      </c>
      <c r="G271" s="334">
        <v>48.019799999999975</v>
      </c>
      <c r="H271" s="334">
        <v>2165</v>
      </c>
    </row>
    <row r="272" spans="1:8" x14ac:dyDescent="0.2">
      <c r="A272" s="328" t="s">
        <v>598</v>
      </c>
      <c r="B272" s="333">
        <v>0</v>
      </c>
      <c r="C272" s="333">
        <v>0</v>
      </c>
      <c r="D272" s="333">
        <v>0</v>
      </c>
      <c r="E272" s="333">
        <v>0</v>
      </c>
      <c r="F272" s="334">
        <v>1792</v>
      </c>
      <c r="G272" s="334">
        <v>0</v>
      </c>
      <c r="H272" s="334">
        <v>1792</v>
      </c>
    </row>
    <row r="273" spans="1:8" x14ac:dyDescent="0.2">
      <c r="A273" s="328" t="s">
        <v>599</v>
      </c>
      <c r="B273" s="333">
        <v>0</v>
      </c>
      <c r="C273" s="333">
        <v>0</v>
      </c>
      <c r="D273" s="333">
        <v>0</v>
      </c>
      <c r="E273" s="333">
        <v>0</v>
      </c>
      <c r="F273" s="334">
        <v>2023</v>
      </c>
      <c r="G273" s="334">
        <v>0</v>
      </c>
      <c r="H273" s="334">
        <v>2023</v>
      </c>
    </row>
    <row r="274" spans="1:8" x14ac:dyDescent="0.2">
      <c r="A274" s="328" t="s">
        <v>600</v>
      </c>
      <c r="B274" s="333">
        <v>0</v>
      </c>
      <c r="C274" s="333">
        <v>0</v>
      </c>
      <c r="D274" s="333">
        <v>0</v>
      </c>
      <c r="E274" s="333">
        <v>0</v>
      </c>
      <c r="F274" s="334">
        <v>433</v>
      </c>
      <c r="G274" s="334">
        <v>0</v>
      </c>
      <c r="H274" s="334">
        <v>433</v>
      </c>
    </row>
    <row r="275" spans="1:8" x14ac:dyDescent="0.2">
      <c r="A275" s="328" t="s">
        <v>601</v>
      </c>
      <c r="B275" s="333">
        <v>0</v>
      </c>
      <c r="C275" s="333">
        <v>0</v>
      </c>
      <c r="D275" s="333">
        <v>0</v>
      </c>
      <c r="E275" s="333">
        <v>0</v>
      </c>
      <c r="F275" s="334">
        <v>1367</v>
      </c>
      <c r="G275" s="334">
        <v>0</v>
      </c>
      <c r="H275" s="334">
        <v>1367</v>
      </c>
    </row>
    <row r="276" spans="1:8" x14ac:dyDescent="0.2">
      <c r="A276" s="328" t="s">
        <v>602</v>
      </c>
      <c r="B276" s="333">
        <v>0</v>
      </c>
      <c r="C276" s="333">
        <v>0</v>
      </c>
      <c r="D276" s="333">
        <v>0</v>
      </c>
      <c r="E276" s="333">
        <v>0</v>
      </c>
      <c r="F276" s="334">
        <v>382</v>
      </c>
      <c r="G276" s="334">
        <v>0</v>
      </c>
      <c r="H276" s="334">
        <v>382</v>
      </c>
    </row>
    <row r="277" spans="1:8" x14ac:dyDescent="0.2">
      <c r="A277" s="328" t="s">
        <v>603</v>
      </c>
      <c r="B277" s="333">
        <v>511</v>
      </c>
      <c r="C277" s="333">
        <v>74</v>
      </c>
      <c r="D277" s="333">
        <v>0</v>
      </c>
      <c r="E277" s="333">
        <v>0</v>
      </c>
      <c r="F277" s="334">
        <v>121</v>
      </c>
      <c r="G277" s="334">
        <v>0</v>
      </c>
      <c r="H277" s="334">
        <v>121</v>
      </c>
    </row>
    <row r="278" spans="1:8" x14ac:dyDescent="0.2">
      <c r="A278" s="328" t="s">
        <v>604</v>
      </c>
      <c r="B278" s="333">
        <v>0</v>
      </c>
      <c r="C278" s="333">
        <v>0</v>
      </c>
      <c r="D278" s="333">
        <v>0</v>
      </c>
      <c r="E278" s="333">
        <v>0</v>
      </c>
      <c r="F278" s="334">
        <v>2236</v>
      </c>
      <c r="G278" s="334">
        <v>0</v>
      </c>
      <c r="H278" s="334">
        <v>2236</v>
      </c>
    </row>
    <row r="279" spans="1:8" x14ac:dyDescent="0.2">
      <c r="A279" s="328" t="s">
        <v>605</v>
      </c>
      <c r="B279" s="333">
        <v>0</v>
      </c>
      <c r="C279" s="333">
        <v>0</v>
      </c>
      <c r="D279" s="333">
        <v>0</v>
      </c>
      <c r="E279" s="333">
        <v>0</v>
      </c>
      <c r="F279" s="334">
        <v>2136</v>
      </c>
      <c r="G279" s="334">
        <v>1016.6805999999999</v>
      </c>
      <c r="H279" s="334">
        <v>3153</v>
      </c>
    </row>
    <row r="280" spans="1:8" x14ac:dyDescent="0.2">
      <c r="A280" s="328" t="s">
        <v>606</v>
      </c>
      <c r="B280" s="333">
        <v>483</v>
      </c>
      <c r="C280" s="333">
        <v>46</v>
      </c>
      <c r="D280" s="333">
        <v>0</v>
      </c>
      <c r="E280" s="333">
        <v>0</v>
      </c>
      <c r="F280" s="334">
        <v>0</v>
      </c>
      <c r="G280" s="334">
        <v>0</v>
      </c>
      <c r="H280" s="334">
        <v>0</v>
      </c>
    </row>
    <row r="281" spans="1:8" x14ac:dyDescent="0.2">
      <c r="A281" s="328" t="s">
        <v>607</v>
      </c>
      <c r="B281" s="333">
        <v>0</v>
      </c>
      <c r="C281" s="333">
        <v>0</v>
      </c>
      <c r="D281" s="333">
        <v>0</v>
      </c>
      <c r="E281" s="333">
        <v>0</v>
      </c>
      <c r="F281" s="334">
        <v>2101</v>
      </c>
      <c r="G281" s="334">
        <v>281.40719999999999</v>
      </c>
      <c r="H281" s="334">
        <v>2382</v>
      </c>
    </row>
    <row r="282" spans="1:8" x14ac:dyDescent="0.2">
      <c r="A282" s="328" t="s">
        <v>608</v>
      </c>
      <c r="B282" s="333">
        <v>0</v>
      </c>
      <c r="C282" s="333">
        <v>0</v>
      </c>
      <c r="D282" s="333">
        <v>0</v>
      </c>
      <c r="E282" s="333">
        <v>0</v>
      </c>
      <c r="F282" s="334">
        <v>385</v>
      </c>
      <c r="G282" s="334">
        <v>0</v>
      </c>
      <c r="H282" s="334">
        <v>385</v>
      </c>
    </row>
    <row r="283" spans="1:8" x14ac:dyDescent="0.2">
      <c r="A283" s="328" t="s">
        <v>609</v>
      </c>
      <c r="B283" s="333">
        <v>43</v>
      </c>
      <c r="C283" s="333">
        <v>0</v>
      </c>
      <c r="D283" s="333">
        <v>0</v>
      </c>
      <c r="E283" s="333">
        <v>0</v>
      </c>
      <c r="F283" s="334">
        <v>0</v>
      </c>
      <c r="G283" s="334">
        <v>499.13479999999998</v>
      </c>
      <c r="H283" s="334">
        <v>499</v>
      </c>
    </row>
    <row r="284" spans="1:8" x14ac:dyDescent="0.2">
      <c r="A284" s="328" t="s">
        <v>610</v>
      </c>
      <c r="B284" s="333">
        <v>0</v>
      </c>
      <c r="C284" s="333">
        <v>0</v>
      </c>
      <c r="D284" s="333">
        <v>0</v>
      </c>
      <c r="E284" s="333">
        <v>0</v>
      </c>
      <c r="F284" s="334">
        <v>2032</v>
      </c>
      <c r="G284" s="334">
        <v>0</v>
      </c>
      <c r="H284" s="334">
        <v>2032</v>
      </c>
    </row>
    <row r="285" spans="1:8" ht="25.5" x14ac:dyDescent="0.2">
      <c r="A285" s="332" t="s">
        <v>661</v>
      </c>
      <c r="B285" s="333">
        <v>0</v>
      </c>
      <c r="C285" s="333">
        <v>0</v>
      </c>
      <c r="D285" s="333">
        <v>0</v>
      </c>
      <c r="E285" s="333">
        <v>0</v>
      </c>
      <c r="F285" s="334">
        <v>2348</v>
      </c>
      <c r="G285" s="334">
        <v>0</v>
      </c>
      <c r="H285" s="334">
        <v>2348</v>
      </c>
    </row>
    <row r="286" spans="1:8" x14ac:dyDescent="0.2">
      <c r="A286" s="328" t="s">
        <v>613</v>
      </c>
      <c r="B286" s="333">
        <v>0</v>
      </c>
      <c r="C286" s="333">
        <v>0</v>
      </c>
      <c r="D286" s="333">
        <v>0</v>
      </c>
      <c r="E286" s="333">
        <v>0</v>
      </c>
      <c r="F286" s="334">
        <v>2029</v>
      </c>
      <c r="G286" s="334">
        <v>455.02439999999996</v>
      </c>
      <c r="H286" s="334">
        <v>2484</v>
      </c>
    </row>
    <row r="287" spans="1:8" x14ac:dyDescent="0.2">
      <c r="A287" s="328" t="s">
        <v>614</v>
      </c>
      <c r="B287" s="333">
        <v>895</v>
      </c>
      <c r="C287" s="333">
        <v>458</v>
      </c>
      <c r="D287" s="333">
        <v>143</v>
      </c>
      <c r="E287" s="333">
        <v>0</v>
      </c>
      <c r="F287" s="334">
        <v>0</v>
      </c>
      <c r="G287" s="334">
        <v>2315.232</v>
      </c>
      <c r="H287" s="334">
        <v>2315</v>
      </c>
    </row>
    <row r="288" spans="1:8" x14ac:dyDescent="0.2">
      <c r="A288" s="328" t="s">
        <v>615</v>
      </c>
      <c r="B288" s="333">
        <v>0</v>
      </c>
      <c r="C288" s="333">
        <v>0</v>
      </c>
      <c r="D288" s="333">
        <v>0</v>
      </c>
      <c r="E288" s="333">
        <v>0</v>
      </c>
      <c r="F288" s="334">
        <v>2022</v>
      </c>
      <c r="G288" s="334">
        <v>2919.5304000000001</v>
      </c>
      <c r="H288" s="334">
        <v>4942</v>
      </c>
    </row>
    <row r="289" spans="1:8" x14ac:dyDescent="0.2">
      <c r="A289" s="328" t="s">
        <v>616</v>
      </c>
      <c r="B289" s="333">
        <v>0</v>
      </c>
      <c r="C289" s="333">
        <v>0</v>
      </c>
      <c r="D289" s="333">
        <v>0</v>
      </c>
      <c r="E289" s="333">
        <v>0</v>
      </c>
      <c r="F289" s="334">
        <v>1966</v>
      </c>
      <c r="G289" s="334">
        <v>1101.3825999999999</v>
      </c>
      <c r="H289" s="334">
        <v>3067</v>
      </c>
    </row>
    <row r="290" spans="1:8" x14ac:dyDescent="0.2">
      <c r="A290" s="328" t="s">
        <v>617</v>
      </c>
      <c r="B290" s="333">
        <v>0</v>
      </c>
      <c r="C290" s="333">
        <v>0</v>
      </c>
      <c r="D290" s="333">
        <v>0</v>
      </c>
      <c r="E290" s="333">
        <v>0</v>
      </c>
      <c r="F290" s="334">
        <v>2169</v>
      </c>
      <c r="G290" s="334">
        <v>2195.0418</v>
      </c>
      <c r="H290" s="334">
        <v>4364</v>
      </c>
    </row>
    <row r="291" spans="1:8" x14ac:dyDescent="0.2">
      <c r="A291" s="328" t="s">
        <v>618</v>
      </c>
      <c r="B291" s="333">
        <v>0</v>
      </c>
      <c r="C291" s="333">
        <v>0</v>
      </c>
      <c r="D291" s="333">
        <v>0</v>
      </c>
      <c r="E291" s="333">
        <v>0</v>
      </c>
      <c r="F291" s="334">
        <v>876</v>
      </c>
      <c r="G291" s="334">
        <v>2141.7231999999999</v>
      </c>
      <c r="H291" s="334">
        <v>3018</v>
      </c>
    </row>
    <row r="292" spans="1:8" x14ac:dyDescent="0.2">
      <c r="A292" s="328" t="s">
        <v>619</v>
      </c>
      <c r="B292" s="333">
        <v>0</v>
      </c>
      <c r="C292" s="333">
        <v>0</v>
      </c>
      <c r="D292" s="333">
        <v>0</v>
      </c>
      <c r="E292" s="333">
        <v>0</v>
      </c>
      <c r="F292" s="334">
        <v>2020</v>
      </c>
      <c r="G292" s="334">
        <v>2725.6098000000002</v>
      </c>
      <c r="H292" s="334">
        <v>4746</v>
      </c>
    </row>
    <row r="293" spans="1:8" x14ac:dyDescent="0.2">
      <c r="A293" s="328" t="s">
        <v>620</v>
      </c>
      <c r="B293" s="333">
        <v>930</v>
      </c>
      <c r="C293" s="333">
        <v>493</v>
      </c>
      <c r="D293" s="333">
        <v>178</v>
      </c>
      <c r="E293" s="333">
        <v>0</v>
      </c>
      <c r="F293" s="334">
        <v>0</v>
      </c>
      <c r="G293" s="334">
        <v>1757.924</v>
      </c>
      <c r="H293" s="334">
        <v>1758</v>
      </c>
    </row>
    <row r="294" spans="1:8" x14ac:dyDescent="0.2">
      <c r="A294" s="328" t="s">
        <v>621</v>
      </c>
      <c r="B294" s="333">
        <v>0</v>
      </c>
      <c r="C294" s="333">
        <v>0</v>
      </c>
      <c r="D294" s="333">
        <v>0</v>
      </c>
      <c r="E294" s="333">
        <v>0</v>
      </c>
      <c r="F294" s="334">
        <v>2299</v>
      </c>
      <c r="G294" s="334">
        <v>2151.9423999999999</v>
      </c>
      <c r="H294" s="334">
        <v>4451</v>
      </c>
    </row>
    <row r="295" spans="1:8" x14ac:dyDescent="0.2">
      <c r="A295" s="328" t="s">
        <v>622</v>
      </c>
      <c r="B295" s="333">
        <v>521</v>
      </c>
      <c r="C295" s="333">
        <v>84</v>
      </c>
      <c r="D295" s="333">
        <v>0</v>
      </c>
      <c r="E295" s="333">
        <v>0</v>
      </c>
      <c r="F295" s="334">
        <v>0</v>
      </c>
      <c r="G295" s="334">
        <v>921.32539999999995</v>
      </c>
      <c r="H295" s="334">
        <v>921</v>
      </c>
    </row>
    <row r="296" spans="1:8" x14ac:dyDescent="0.2">
      <c r="A296" s="328" t="s">
        <v>623</v>
      </c>
      <c r="B296" s="333">
        <v>0</v>
      </c>
      <c r="C296" s="333">
        <v>0</v>
      </c>
      <c r="D296" s="333">
        <v>0</v>
      </c>
      <c r="E296" s="333">
        <v>0</v>
      </c>
      <c r="F296" s="334">
        <v>710</v>
      </c>
      <c r="G296" s="334">
        <v>1440.9389999999999</v>
      </c>
      <c r="H296" s="334">
        <v>2151</v>
      </c>
    </row>
    <row r="297" spans="1:8" x14ac:dyDescent="0.2">
      <c r="A297" s="328" t="s">
        <v>624</v>
      </c>
      <c r="B297" s="333">
        <v>0</v>
      </c>
      <c r="C297" s="333">
        <v>0</v>
      </c>
      <c r="D297" s="333">
        <v>0</v>
      </c>
      <c r="E297" s="333">
        <v>0</v>
      </c>
      <c r="F297" s="334">
        <v>1060</v>
      </c>
      <c r="G297" s="334">
        <v>2299.6008000000002</v>
      </c>
      <c r="H297" s="334">
        <v>3360</v>
      </c>
    </row>
    <row r="298" spans="1:8" ht="13.5" thickBot="1" x14ac:dyDescent="0.25">
      <c r="A298" s="325" t="s">
        <v>625</v>
      </c>
      <c r="B298" s="336">
        <v>0</v>
      </c>
      <c r="C298" s="336">
        <v>0</v>
      </c>
      <c r="D298" s="336">
        <v>0</v>
      </c>
      <c r="E298" s="336">
        <v>0</v>
      </c>
      <c r="F298" s="337">
        <v>1971</v>
      </c>
      <c r="G298" s="337">
        <v>2708.4814000000001</v>
      </c>
      <c r="H298" s="337">
        <v>4679</v>
      </c>
    </row>
    <row r="299" spans="1:8" x14ac:dyDescent="0.2">
      <c r="F299" s="334"/>
      <c r="G299" s="334"/>
    </row>
    <row r="300" spans="1:8" x14ac:dyDescent="0.2">
      <c r="A300" s="338"/>
      <c r="B300" s="338"/>
      <c r="C300" s="338"/>
      <c r="D300" s="338"/>
      <c r="E300" s="338"/>
    </row>
    <row r="305" spans="1:5" hidden="1" x14ac:dyDescent="0.2">
      <c r="A305" s="339"/>
      <c r="B305" s="339"/>
      <c r="C305" s="339"/>
      <c r="D305" s="339"/>
      <c r="E305" s="339"/>
    </row>
    <row r="306" spans="1:5" hidden="1" x14ac:dyDescent="0.2">
      <c r="A306" s="339"/>
      <c r="B306" s="339"/>
      <c r="C306" s="339"/>
      <c r="D306" s="339"/>
      <c r="E306" s="339"/>
    </row>
    <row r="307" spans="1:5" hidden="1" x14ac:dyDescent="0.2">
      <c r="A307" s="339"/>
      <c r="B307" s="339"/>
      <c r="C307" s="339"/>
      <c r="D307" s="339"/>
      <c r="E307" s="339"/>
    </row>
    <row r="308" spans="1:5" hidden="1" x14ac:dyDescent="0.2">
      <c r="A308" s="339"/>
      <c r="B308" s="339"/>
      <c r="C308" s="339"/>
      <c r="D308" s="339"/>
      <c r="E308" s="339"/>
    </row>
    <row r="309" spans="1:5" hidden="1" x14ac:dyDescent="0.2">
      <c r="A309" s="339"/>
      <c r="B309" s="339"/>
      <c r="C309" s="339"/>
      <c r="D309" s="339"/>
      <c r="E309" s="339"/>
    </row>
    <row r="310" spans="1:5" hidden="1" x14ac:dyDescent="0.2">
      <c r="A310" s="339"/>
      <c r="B310" s="339"/>
      <c r="C310" s="339"/>
      <c r="D310" s="339"/>
      <c r="E310" s="339"/>
    </row>
    <row r="311" spans="1:5" hidden="1" x14ac:dyDescent="0.2">
      <c r="A311" s="339"/>
      <c r="B311" s="339"/>
      <c r="C311" s="339"/>
      <c r="D311" s="339"/>
      <c r="E311" s="339"/>
    </row>
    <row r="312" spans="1:5" hidden="1" x14ac:dyDescent="0.2">
      <c r="A312" s="339"/>
      <c r="B312" s="339"/>
      <c r="C312" s="339"/>
      <c r="D312" s="339"/>
      <c r="E312" s="339"/>
    </row>
    <row r="313" spans="1:5" hidden="1" x14ac:dyDescent="0.2">
      <c r="A313" s="339"/>
      <c r="B313" s="339"/>
      <c r="C313" s="339"/>
      <c r="D313" s="339"/>
      <c r="E313" s="339"/>
    </row>
    <row r="314" spans="1:5" hidden="1" x14ac:dyDescent="0.2">
      <c r="A314" s="339"/>
      <c r="B314" s="339"/>
      <c r="C314" s="339"/>
      <c r="D314" s="339"/>
      <c r="E314" s="339"/>
    </row>
    <row r="315" spans="1:5" hidden="1" x14ac:dyDescent="0.2">
      <c r="A315" s="339"/>
      <c r="B315" s="339"/>
      <c r="C315" s="339"/>
      <c r="D315" s="339"/>
      <c r="E315" s="339"/>
    </row>
    <row r="316" spans="1:5" hidden="1" x14ac:dyDescent="0.2">
      <c r="A316" s="339"/>
      <c r="B316" s="339"/>
      <c r="C316" s="339"/>
      <c r="D316" s="339"/>
      <c r="E316" s="339"/>
    </row>
    <row r="318" spans="1:5" hidden="1" x14ac:dyDescent="0.2">
      <c r="A318" s="339"/>
      <c r="B318" s="339"/>
      <c r="C318" s="339"/>
      <c r="D318" s="339"/>
      <c r="E318" s="339"/>
    </row>
    <row r="319" spans="1:5" hidden="1" x14ac:dyDescent="0.2">
      <c r="A319" s="339"/>
      <c r="B319" s="339"/>
      <c r="C319" s="339"/>
      <c r="D319" s="339"/>
      <c r="E319" s="339"/>
    </row>
  </sheetData>
  <mergeCells count="2">
    <mergeCell ref="B2:E2"/>
    <mergeCell ref="F2:H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2247-A9DB-4210-8772-710B94537F27}">
  <dimension ref="A1:I25"/>
  <sheetViews>
    <sheetView showGridLines="0" workbookViewId="0">
      <selection activeCell="C13" sqref="C13"/>
    </sheetView>
  </sheetViews>
  <sheetFormatPr defaultColWidth="0" defaultRowHeight="0" customHeight="1" zeroHeight="1" x14ac:dyDescent="0.2"/>
  <cols>
    <col min="1" max="1" width="3.7109375" customWidth="1"/>
    <col min="2" max="2" width="33.140625" customWidth="1"/>
    <col min="3" max="5" width="14.42578125" bestFit="1" customWidth="1"/>
    <col min="6" max="6" width="14.42578125" customWidth="1"/>
    <col min="7" max="7" width="15.42578125" customWidth="1"/>
    <col min="8" max="8" width="9.140625" customWidth="1"/>
    <col min="9" max="9" width="0" hidden="1" customWidth="1"/>
    <col min="10" max="16384" width="9.140625" hidden="1"/>
  </cols>
  <sheetData>
    <row r="1" spans="1:7" ht="15.75" x14ac:dyDescent="0.25">
      <c r="A1" s="340" t="s">
        <v>725</v>
      </c>
    </row>
    <row r="2" spans="1:7" ht="13.5" thickBot="1" x14ac:dyDescent="0.25"/>
    <row r="3" spans="1:7" ht="12.75" x14ac:dyDescent="0.2">
      <c r="A3" s="341"/>
      <c r="B3" s="341"/>
      <c r="C3" s="342"/>
      <c r="D3" s="342"/>
      <c r="E3" s="342"/>
      <c r="F3" s="342"/>
      <c r="G3" s="342"/>
    </row>
    <row r="4" spans="1:7" ht="12.75" x14ac:dyDescent="0.2">
      <c r="A4" s="343"/>
      <c r="B4" s="343"/>
      <c r="C4" s="344">
        <v>2018</v>
      </c>
      <c r="D4" s="344">
        <v>2019</v>
      </c>
      <c r="E4" s="344">
        <v>2020</v>
      </c>
      <c r="F4" s="344">
        <v>2021</v>
      </c>
      <c r="G4" s="344">
        <v>2022</v>
      </c>
    </row>
    <row r="5" spans="1:7" ht="21" customHeight="1" x14ac:dyDescent="0.2">
      <c r="A5" s="345" t="s">
        <v>662</v>
      </c>
      <c r="B5" s="345" t="s">
        <v>663</v>
      </c>
      <c r="C5" s="346">
        <v>70338867000</v>
      </c>
      <c r="D5" s="346">
        <v>78588948000</v>
      </c>
      <c r="E5" s="346">
        <v>86152460000</v>
      </c>
      <c r="F5" s="346">
        <v>105403308000</v>
      </c>
      <c r="G5" s="346">
        <v>107271980000</v>
      </c>
    </row>
    <row r="6" spans="1:7" ht="12.75" x14ac:dyDescent="0.2">
      <c r="A6" s="99"/>
      <c r="B6" s="345" t="s">
        <v>664</v>
      </c>
      <c r="C6" s="346">
        <v>75046630808</v>
      </c>
      <c r="D6" s="346">
        <v>77975101852</v>
      </c>
      <c r="E6" s="346">
        <v>80138345029</v>
      </c>
      <c r="F6" s="346">
        <v>81853299590</v>
      </c>
      <c r="G6" s="346">
        <v>87974054556</v>
      </c>
    </row>
    <row r="7" spans="1:7" ht="12.75" x14ac:dyDescent="0.2">
      <c r="A7" s="99"/>
      <c r="B7" s="345" t="s">
        <v>665</v>
      </c>
      <c r="C7" s="346">
        <v>-7353716597</v>
      </c>
      <c r="D7" s="346">
        <v>-7580028984</v>
      </c>
      <c r="E7" s="346">
        <v>-8363498663</v>
      </c>
      <c r="F7" s="346">
        <v>-9206945186</v>
      </c>
      <c r="G7" s="346">
        <v>-10790697485</v>
      </c>
    </row>
    <row r="8" spans="1:7" ht="12.75" x14ac:dyDescent="0.2">
      <c r="A8" s="345"/>
      <c r="B8" s="345" t="s">
        <v>666</v>
      </c>
      <c r="C8" s="346">
        <v>7447895604</v>
      </c>
      <c r="D8" s="346">
        <v>8023871312</v>
      </c>
      <c r="E8" s="346">
        <v>9195686798</v>
      </c>
      <c r="F8" s="346">
        <v>9517516282</v>
      </c>
      <c r="G8" s="346">
        <v>9902890132</v>
      </c>
    </row>
    <row r="9" spans="1:7" ht="12.75" x14ac:dyDescent="0.2">
      <c r="A9" s="345"/>
      <c r="B9" s="345" t="s">
        <v>667</v>
      </c>
      <c r="C9" s="346">
        <v>-7480244771</v>
      </c>
      <c r="D9" s="346">
        <v>-8055891147</v>
      </c>
      <c r="E9" s="346">
        <v>-9277869622</v>
      </c>
      <c r="F9" s="346">
        <v>-9583437621</v>
      </c>
      <c r="G9" s="346">
        <v>-9931479296</v>
      </c>
    </row>
    <row r="10" spans="1:7" ht="12.75" x14ac:dyDescent="0.2">
      <c r="A10" s="345"/>
      <c r="B10" s="345" t="s">
        <v>668</v>
      </c>
      <c r="C10" s="346">
        <v>1054910510</v>
      </c>
      <c r="D10" s="346">
        <v>1052471688</v>
      </c>
      <c r="E10" s="346">
        <v>1050510669</v>
      </c>
      <c r="F10" s="346">
        <v>1047717558</v>
      </c>
      <c r="G10" s="346">
        <v>1048553990</v>
      </c>
    </row>
    <row r="11" spans="1:7" ht="12.75" x14ac:dyDescent="0.2">
      <c r="A11" s="345"/>
      <c r="B11" s="345" t="s">
        <v>669</v>
      </c>
      <c r="C11" s="346">
        <v>34035339</v>
      </c>
      <c r="D11" s="346">
        <v>0</v>
      </c>
      <c r="E11" s="346">
        <v>2845199145</v>
      </c>
      <c r="F11" s="346">
        <v>919089432</v>
      </c>
      <c r="G11" s="346">
        <v>243443341</v>
      </c>
    </row>
    <row r="12" spans="1:7" ht="20.25" customHeight="1" x14ac:dyDescent="0.2">
      <c r="A12" s="345" t="s">
        <v>670</v>
      </c>
      <c r="B12" s="345" t="s">
        <v>671</v>
      </c>
      <c r="C12" s="346">
        <v>68749510893</v>
      </c>
      <c r="D12" s="346">
        <v>71415524721</v>
      </c>
      <c r="E12" s="346">
        <v>75588373356</v>
      </c>
      <c r="F12" s="346">
        <v>74547240055</v>
      </c>
      <c r="G12" s="346">
        <v>78446765238</v>
      </c>
    </row>
    <row r="13" spans="1:7" ht="19.5" customHeight="1" x14ac:dyDescent="0.2">
      <c r="A13" s="345" t="s">
        <v>672</v>
      </c>
      <c r="B13" s="345" t="s">
        <v>673</v>
      </c>
      <c r="C13" s="346">
        <v>1589356107</v>
      </c>
      <c r="D13" s="346">
        <v>7173423279</v>
      </c>
      <c r="E13" s="346">
        <v>10564086644</v>
      </c>
      <c r="F13" s="346">
        <v>30856067945</v>
      </c>
      <c r="G13" s="346">
        <v>28825214762</v>
      </c>
    </row>
    <row r="14" spans="1:7" ht="12.75" x14ac:dyDescent="0.2">
      <c r="A14" s="347" t="s">
        <v>674</v>
      </c>
      <c r="B14" s="348" t="s">
        <v>675</v>
      </c>
      <c r="C14" s="349">
        <v>10104036</v>
      </c>
      <c r="D14" s="349">
        <v>10215309</v>
      </c>
      <c r="E14" s="349">
        <v>10319473</v>
      </c>
      <c r="F14" s="349">
        <v>10378483</v>
      </c>
      <c r="G14" s="349">
        <v>10443100</v>
      </c>
    </row>
    <row r="15" spans="1:7" ht="21" customHeight="1" x14ac:dyDescent="0.2">
      <c r="A15" s="350" t="s">
        <v>676</v>
      </c>
      <c r="B15" s="350" t="s">
        <v>677</v>
      </c>
      <c r="C15" s="351">
        <v>157.29913343539155</v>
      </c>
      <c r="D15" s="351">
        <v>702.22283819314714</v>
      </c>
      <c r="E15" s="351">
        <v>1023.7040829507475</v>
      </c>
      <c r="F15" s="351">
        <v>2973.0807426287638</v>
      </c>
      <c r="G15" s="351">
        <v>2760.2162922886882</v>
      </c>
    </row>
    <row r="16" spans="1:7" ht="18" customHeight="1" x14ac:dyDescent="0.2">
      <c r="A16" s="352" t="s">
        <v>678</v>
      </c>
      <c r="B16" s="347"/>
      <c r="C16" s="347"/>
      <c r="D16" s="347"/>
      <c r="E16" s="347"/>
      <c r="F16" s="347"/>
      <c r="G16" s="347"/>
    </row>
    <row r="17" spans="1:7" ht="12.75" x14ac:dyDescent="0.2">
      <c r="A17" s="347" t="s">
        <v>679</v>
      </c>
      <c r="B17" s="347"/>
      <c r="C17" s="346">
        <v>82494526412</v>
      </c>
      <c r="D17" s="346">
        <v>85998973164</v>
      </c>
      <c r="E17" s="346">
        <v>89334031827</v>
      </c>
      <c r="F17" s="346">
        <v>91370815872</v>
      </c>
      <c r="G17" s="346">
        <v>97876944688</v>
      </c>
    </row>
    <row r="18" spans="1:7" ht="12.75" x14ac:dyDescent="0.2">
      <c r="A18" s="347" t="s">
        <v>680</v>
      </c>
      <c r="B18" s="347"/>
      <c r="C18" s="346">
        <v>-14833961368</v>
      </c>
      <c r="D18" s="346">
        <v>-15635920131</v>
      </c>
      <c r="E18" s="346">
        <v>-17641368285</v>
      </c>
      <c r="F18" s="346">
        <v>-18790382807</v>
      </c>
      <c r="G18" s="346">
        <v>-20722176781</v>
      </c>
    </row>
    <row r="19" spans="1:7" ht="12.75" x14ac:dyDescent="0.2">
      <c r="A19" s="347" t="s">
        <v>681</v>
      </c>
      <c r="B19" s="347"/>
      <c r="C19" s="346">
        <v>1054910510</v>
      </c>
      <c r="D19" s="346">
        <v>1052471688</v>
      </c>
      <c r="E19" s="346">
        <v>1050510669</v>
      </c>
      <c r="F19" s="346">
        <v>1047717558</v>
      </c>
      <c r="G19" s="346">
        <v>1048553990</v>
      </c>
    </row>
    <row r="20" spans="1:7" ht="12.75" x14ac:dyDescent="0.2">
      <c r="A20" s="347" t="s">
        <v>682</v>
      </c>
      <c r="B20" s="347"/>
      <c r="C20" s="346">
        <v>34035339</v>
      </c>
      <c r="D20" s="346">
        <v>0</v>
      </c>
      <c r="E20" s="346">
        <v>2845199145</v>
      </c>
      <c r="F20" s="346">
        <v>919089432</v>
      </c>
      <c r="G20" s="346">
        <v>243443341</v>
      </c>
    </row>
    <row r="21" spans="1:7" ht="12.75" x14ac:dyDescent="0.2">
      <c r="A21" s="347" t="s">
        <v>683</v>
      </c>
      <c r="B21" s="347"/>
      <c r="C21" s="346">
        <v>1589356104</v>
      </c>
      <c r="D21" s="346">
        <v>7173423285</v>
      </c>
      <c r="E21" s="346">
        <v>10564086644</v>
      </c>
      <c r="F21" s="346">
        <v>30856067941</v>
      </c>
      <c r="G21" s="346">
        <v>28825214756</v>
      </c>
    </row>
    <row r="22" spans="1:7" ht="18" customHeight="1" thickBot="1" x14ac:dyDescent="0.25">
      <c r="A22" s="353" t="s">
        <v>255</v>
      </c>
      <c r="B22" s="354"/>
      <c r="C22" s="355">
        <v>70338866997</v>
      </c>
      <c r="D22" s="355">
        <v>78588948006</v>
      </c>
      <c r="E22" s="355">
        <v>86152460000</v>
      </c>
      <c r="F22" s="355">
        <v>105403307996</v>
      </c>
      <c r="G22" s="355">
        <v>107271979994</v>
      </c>
    </row>
    <row r="23" spans="1:7" ht="12.75" x14ac:dyDescent="0.2"/>
    <row r="24" spans="1:7" ht="12.75" x14ac:dyDescent="0.2"/>
    <row r="25" spans="1:7" ht="12.75" x14ac:dyDescent="0.2"/>
  </sheetData>
  <conditionalFormatting sqref="C5:D6 C8:D8 C10:D17 C19:D22 G5:G22">
    <cfRule type="cellIs" dxfId="19" priority="7" stopIfTrue="1" operator="lessThan">
      <formula>0</formula>
    </cfRule>
  </conditionalFormatting>
  <conditionalFormatting sqref="E5:E6 E10:E17 E19:E22 E8">
    <cfRule type="cellIs" dxfId="18" priority="8" stopIfTrue="1" operator="lessThan">
      <formula>0</formula>
    </cfRule>
  </conditionalFormatting>
  <conditionalFormatting sqref="F5 F8 F10:F17 F19:F22">
    <cfRule type="cellIs" dxfId="17" priority="6" stopIfTrue="1" operator="lessThan">
      <formula>0</formula>
    </cfRule>
  </conditionalFormatting>
  <conditionalFormatting sqref="F6">
    <cfRule type="cellIs" dxfId="16" priority="5" stopIfTrue="1" operator="lessThan">
      <formula>0</formula>
    </cfRule>
  </conditionalFormatting>
  <conditionalFormatting sqref="F7">
    <cfRule type="cellIs" dxfId="15" priority="4" stopIfTrue="1" operator="lessThan">
      <formula>0</formula>
    </cfRule>
  </conditionalFormatting>
  <conditionalFormatting sqref="C9:F9">
    <cfRule type="cellIs" dxfId="14" priority="3" stopIfTrue="1" operator="lessThan">
      <formula>0</formula>
    </cfRule>
  </conditionalFormatting>
  <conditionalFormatting sqref="C17:G21">
    <cfRule type="cellIs" dxfId="13" priority="2" stopIfTrue="1" operator="lessThan">
      <formula>0</formula>
    </cfRule>
  </conditionalFormatting>
  <conditionalFormatting sqref="C5:G13">
    <cfRule type="cellIs" dxfId="12" priority="1" stopIfTrue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63526-BFB4-4532-BC2B-8AAE288269CC}">
  <dimension ref="A1:K64"/>
  <sheetViews>
    <sheetView showGridLines="0" workbookViewId="0">
      <pane ySplit="6" topLeftCell="A7" activePane="bottomLeft" state="frozen"/>
      <selection activeCell="E11" sqref="E11"/>
      <selection pane="bottomLeft" activeCell="H39" sqref="H39"/>
    </sheetView>
  </sheetViews>
  <sheetFormatPr defaultColWidth="0" defaultRowHeight="12.75" zeroHeight="1" x14ac:dyDescent="0.2"/>
  <cols>
    <col min="1" max="1" width="8.28515625" customWidth="1"/>
    <col min="2" max="2" width="9.140625" customWidth="1"/>
    <col min="3" max="3" width="9.5703125" customWidth="1"/>
    <col min="4" max="4" width="1.7109375" customWidth="1"/>
    <col min="5" max="5" width="9" customWidth="1"/>
    <col min="6" max="6" width="9.28515625" customWidth="1"/>
    <col min="7" max="7" width="10.42578125" customWidth="1"/>
    <col min="8" max="8" width="9.7109375" customWidth="1"/>
    <col min="9" max="9" width="10.85546875" customWidth="1"/>
    <col min="10" max="10" width="13.42578125" style="22" customWidth="1"/>
    <col min="11" max="11" width="9.140625" customWidth="1"/>
    <col min="12" max="16384" width="9.140625" hidden="1"/>
  </cols>
  <sheetData>
    <row r="1" spans="1:10" ht="15.75" x14ac:dyDescent="0.25">
      <c r="A1" s="356" t="s">
        <v>684</v>
      </c>
      <c r="B1" s="357"/>
      <c r="C1" s="357"/>
      <c r="D1" s="357"/>
      <c r="E1" s="357"/>
      <c r="F1" s="357"/>
      <c r="G1" s="357"/>
      <c r="H1" s="357"/>
      <c r="I1" s="357"/>
      <c r="J1" s="358"/>
    </row>
    <row r="2" spans="1:10" ht="15.75" x14ac:dyDescent="0.25">
      <c r="A2" s="356" t="s">
        <v>724</v>
      </c>
      <c r="B2" s="357"/>
      <c r="C2" s="357"/>
      <c r="D2" s="357"/>
      <c r="E2" s="357"/>
      <c r="F2" s="357"/>
      <c r="G2" s="357"/>
      <c r="H2" s="357"/>
      <c r="I2" s="357"/>
      <c r="J2" s="358"/>
    </row>
    <row r="3" spans="1:10" x14ac:dyDescent="0.2">
      <c r="A3" s="359" t="s">
        <v>685</v>
      </c>
      <c r="B3" s="419" t="s">
        <v>41</v>
      </c>
      <c r="C3" s="419"/>
      <c r="D3" s="360"/>
      <c r="E3" s="419" t="s">
        <v>135</v>
      </c>
      <c r="F3" s="419"/>
      <c r="G3" s="361" t="s">
        <v>136</v>
      </c>
      <c r="H3" s="361" t="s">
        <v>137</v>
      </c>
      <c r="I3" s="361" t="s">
        <v>686</v>
      </c>
      <c r="J3" s="362" t="s">
        <v>687</v>
      </c>
    </row>
    <row r="4" spans="1:10" ht="14.25" x14ac:dyDescent="0.2">
      <c r="A4" s="363" t="s">
        <v>688</v>
      </c>
      <c r="B4" s="420" t="s">
        <v>689</v>
      </c>
      <c r="C4" s="420"/>
      <c r="D4" s="364"/>
      <c r="E4" s="420" t="s">
        <v>690</v>
      </c>
      <c r="F4" s="420"/>
      <c r="G4" s="365" t="s">
        <v>30</v>
      </c>
      <c r="H4" s="365" t="s">
        <v>30</v>
      </c>
      <c r="I4" s="365" t="s">
        <v>691</v>
      </c>
      <c r="J4" s="365" t="s">
        <v>692</v>
      </c>
    </row>
    <row r="5" spans="1:10" x14ac:dyDescent="0.2">
      <c r="A5" s="363" t="s">
        <v>693</v>
      </c>
      <c r="B5" s="365" t="s">
        <v>64</v>
      </c>
      <c r="C5" s="365" t="s">
        <v>694</v>
      </c>
      <c r="D5" s="364"/>
      <c r="E5" s="365" t="s">
        <v>64</v>
      </c>
      <c r="F5" s="365" t="s">
        <v>694</v>
      </c>
      <c r="G5" s="366"/>
      <c r="H5" s="366"/>
      <c r="I5" s="365" t="s">
        <v>695</v>
      </c>
      <c r="J5" s="365" t="s">
        <v>696</v>
      </c>
    </row>
    <row r="6" spans="1:10" x14ac:dyDescent="0.2">
      <c r="A6" s="3"/>
      <c r="B6" s="367"/>
      <c r="C6" s="367"/>
      <c r="D6" s="367"/>
      <c r="E6" s="367"/>
      <c r="F6" s="367"/>
      <c r="G6" s="368"/>
      <c r="H6" s="368"/>
      <c r="I6" s="368"/>
      <c r="J6" s="369" t="s">
        <v>697</v>
      </c>
    </row>
    <row r="7" spans="1:10" x14ac:dyDescent="0.2">
      <c r="A7" s="370" t="s">
        <v>698</v>
      </c>
      <c r="B7" s="364"/>
      <c r="C7" s="364"/>
      <c r="D7" s="364"/>
      <c r="E7" s="364"/>
      <c r="F7" s="364"/>
      <c r="G7" s="366"/>
      <c r="H7" s="366"/>
      <c r="I7" s="366"/>
    </row>
    <row r="8" spans="1:10" x14ac:dyDescent="0.2">
      <c r="A8" s="371" t="s">
        <v>699</v>
      </c>
      <c r="B8" s="372">
        <v>46212.180498000002</v>
      </c>
      <c r="C8" s="372">
        <v>-3228.689519</v>
      </c>
      <c r="D8" s="372"/>
      <c r="E8" s="372">
        <v>4702.7453180000002</v>
      </c>
      <c r="F8" s="372">
        <v>-4732.1767369999998</v>
      </c>
      <c r="G8" s="372">
        <v>1532.745543</v>
      </c>
      <c r="H8" s="372">
        <v>837.759321</v>
      </c>
      <c r="I8" s="372">
        <v>-159.56442200000001</v>
      </c>
      <c r="J8" s="372">
        <v>45165.000002000001</v>
      </c>
    </row>
    <row r="9" spans="1:10" x14ac:dyDescent="0.2">
      <c r="A9" s="371" t="s">
        <v>700</v>
      </c>
      <c r="B9" s="372">
        <v>48139.456420000002</v>
      </c>
      <c r="C9" s="372">
        <v>-3288.7269329999999</v>
      </c>
      <c r="D9" s="372"/>
      <c r="E9" s="372">
        <v>4855.2563399999999</v>
      </c>
      <c r="F9" s="372">
        <v>-4861.769354</v>
      </c>
      <c r="G9" s="372">
        <v>1532.6628499999999</v>
      </c>
      <c r="H9" s="372">
        <v>462.35477100000003</v>
      </c>
      <c r="I9" s="372">
        <v>8317.4999029999999</v>
      </c>
      <c r="J9" s="372">
        <v>55156.733997000003</v>
      </c>
    </row>
    <row r="10" spans="1:10" x14ac:dyDescent="0.2">
      <c r="A10" s="371" t="s">
        <v>701</v>
      </c>
      <c r="B10" s="372">
        <v>51962</v>
      </c>
      <c r="C10" s="372">
        <v>-3654</v>
      </c>
      <c r="D10" s="372"/>
      <c r="E10" s="372">
        <v>5198</v>
      </c>
      <c r="F10" s="372">
        <v>-5208</v>
      </c>
      <c r="G10" s="372">
        <v>1528</v>
      </c>
      <c r="H10" s="372">
        <v>308</v>
      </c>
      <c r="I10" s="372">
        <v>-4199</v>
      </c>
      <c r="J10" s="372">
        <v>45935</v>
      </c>
    </row>
    <row r="11" spans="1:10" x14ac:dyDescent="0.2">
      <c r="A11" s="371" t="s">
        <v>702</v>
      </c>
      <c r="B11" s="372">
        <v>54331</v>
      </c>
      <c r="C11" s="372">
        <v>-4050</v>
      </c>
      <c r="D11" s="372"/>
      <c r="E11" s="372">
        <v>5551</v>
      </c>
      <c r="F11" s="372">
        <v>-5564</v>
      </c>
      <c r="G11" s="372">
        <v>1525</v>
      </c>
      <c r="H11" s="372">
        <v>192</v>
      </c>
      <c r="I11" s="372">
        <v>-4528</v>
      </c>
      <c r="J11" s="372">
        <v>47456</v>
      </c>
    </row>
    <row r="12" spans="1:10" x14ac:dyDescent="0.2">
      <c r="A12" s="371" t="s">
        <v>703</v>
      </c>
      <c r="B12" s="372">
        <v>52817</v>
      </c>
      <c r="C12" s="372">
        <v>-3912</v>
      </c>
      <c r="D12" s="372"/>
      <c r="E12" s="372">
        <v>5701</v>
      </c>
      <c r="F12" s="372">
        <v>-5697</v>
      </c>
      <c r="G12" s="372">
        <v>1523</v>
      </c>
      <c r="H12" s="372">
        <v>90</v>
      </c>
      <c r="I12" s="372">
        <v>2394</v>
      </c>
      <c r="J12" s="372">
        <v>52916</v>
      </c>
    </row>
    <row r="13" spans="1:10" ht="18" customHeight="1" x14ac:dyDescent="0.2">
      <c r="A13" s="371" t="s">
        <v>704</v>
      </c>
      <c r="B13" s="372">
        <v>54075</v>
      </c>
      <c r="C13" s="372">
        <v>-3898</v>
      </c>
      <c r="D13" s="372"/>
      <c r="E13" s="372">
        <v>6070</v>
      </c>
      <c r="F13" s="372">
        <v>-6058</v>
      </c>
      <c r="G13" s="372">
        <v>1521</v>
      </c>
      <c r="H13" s="372" t="s">
        <v>705</v>
      </c>
      <c r="I13" s="372">
        <v>9630</v>
      </c>
      <c r="J13" s="372">
        <v>61339</v>
      </c>
    </row>
    <row r="14" spans="1:10" x14ac:dyDescent="0.2">
      <c r="A14" s="373" t="s">
        <v>706</v>
      </c>
      <c r="B14" s="372">
        <v>56364</v>
      </c>
      <c r="C14" s="372">
        <v>-4245</v>
      </c>
      <c r="D14" s="372"/>
      <c r="E14" s="372">
        <v>6492</v>
      </c>
      <c r="F14" s="372">
        <v>-6468</v>
      </c>
      <c r="G14" s="372">
        <v>1519</v>
      </c>
      <c r="H14" s="372" t="s">
        <v>705</v>
      </c>
      <c r="I14" s="372">
        <v>4662</v>
      </c>
      <c r="J14" s="372">
        <v>58324</v>
      </c>
    </row>
    <row r="15" spans="1:10" x14ac:dyDescent="0.2">
      <c r="A15" s="373" t="s">
        <v>707</v>
      </c>
      <c r="B15" s="372">
        <v>60106</v>
      </c>
      <c r="C15" s="372">
        <v>-4841</v>
      </c>
      <c r="D15" s="372"/>
      <c r="E15" s="372">
        <v>6846</v>
      </c>
      <c r="F15" s="372">
        <v>-6827</v>
      </c>
      <c r="G15" s="372">
        <v>1519</v>
      </c>
      <c r="H15" s="372" t="s">
        <v>705</v>
      </c>
      <c r="I15" s="372">
        <v>4350</v>
      </c>
      <c r="J15" s="372">
        <v>61153</v>
      </c>
    </row>
    <row r="16" spans="1:10" x14ac:dyDescent="0.2">
      <c r="A16" s="373" t="s">
        <v>708</v>
      </c>
      <c r="B16" s="372">
        <v>61548</v>
      </c>
      <c r="C16" s="372">
        <v>-3874</v>
      </c>
      <c r="D16" s="372"/>
      <c r="E16" s="372">
        <v>6058</v>
      </c>
      <c r="F16" s="372">
        <v>-6071</v>
      </c>
      <c r="G16" s="372">
        <v>1908</v>
      </c>
      <c r="H16" s="372">
        <v>2428</v>
      </c>
      <c r="I16" s="372">
        <v>2235</v>
      </c>
      <c r="J16" s="372">
        <v>64231</v>
      </c>
    </row>
    <row r="17" spans="1:10" x14ac:dyDescent="0.2">
      <c r="A17" s="373" t="s">
        <v>709</v>
      </c>
      <c r="B17" s="372">
        <v>64627</v>
      </c>
      <c r="C17" s="372">
        <v>-4218</v>
      </c>
      <c r="D17" s="372"/>
      <c r="E17" s="372">
        <v>6369</v>
      </c>
      <c r="F17" s="372">
        <v>-6388</v>
      </c>
      <c r="G17" s="372">
        <v>1916</v>
      </c>
      <c r="H17" s="372">
        <v>778</v>
      </c>
      <c r="I17" s="372">
        <v>-377</v>
      </c>
      <c r="J17" s="372">
        <v>62707</v>
      </c>
    </row>
    <row r="18" spans="1:10" ht="18" customHeight="1" x14ac:dyDescent="0.2">
      <c r="A18" s="371" t="s">
        <v>710</v>
      </c>
      <c r="B18" s="372">
        <v>68986</v>
      </c>
      <c r="C18" s="372">
        <v>-6351</v>
      </c>
      <c r="D18" s="372"/>
      <c r="E18" s="372">
        <v>6640</v>
      </c>
      <c r="F18" s="372">
        <v>-6653</v>
      </c>
      <c r="G18" s="372">
        <v>1050</v>
      </c>
      <c r="H18" s="372">
        <v>784</v>
      </c>
      <c r="I18" s="372">
        <v>-337</v>
      </c>
      <c r="J18" s="372">
        <v>64121</v>
      </c>
    </row>
    <row r="19" spans="1:10" x14ac:dyDescent="0.2">
      <c r="A19" s="373" t="s">
        <v>711</v>
      </c>
      <c r="B19" s="372">
        <v>72969</v>
      </c>
      <c r="C19" s="372">
        <v>-7157</v>
      </c>
      <c r="D19" s="372"/>
      <c r="E19" s="372">
        <v>7150</v>
      </c>
      <c r="F19" s="372">
        <v>-7168</v>
      </c>
      <c r="G19" s="372">
        <v>1052</v>
      </c>
      <c r="H19" s="372">
        <v>259</v>
      </c>
      <c r="I19" s="372">
        <v>-97</v>
      </c>
      <c r="J19" s="372">
        <v>67007</v>
      </c>
    </row>
    <row r="20" spans="1:10" x14ac:dyDescent="0.2">
      <c r="A20" s="373" t="s">
        <v>712</v>
      </c>
      <c r="B20" s="372">
        <v>75047</v>
      </c>
      <c r="C20" s="372">
        <v>-7354</v>
      </c>
      <c r="D20" s="372"/>
      <c r="E20" s="372">
        <v>7448</v>
      </c>
      <c r="F20" s="372">
        <v>-7480</v>
      </c>
      <c r="G20" s="372">
        <v>1055</v>
      </c>
      <c r="H20" s="372">
        <v>34</v>
      </c>
      <c r="I20" s="372">
        <v>1589</v>
      </c>
      <c r="J20" s="372">
        <v>70339</v>
      </c>
    </row>
    <row r="21" spans="1:10" x14ac:dyDescent="0.2">
      <c r="A21" s="373" t="s">
        <v>713</v>
      </c>
      <c r="B21" s="372">
        <v>77975</v>
      </c>
      <c r="C21" s="372">
        <v>-7580</v>
      </c>
      <c r="D21" s="372"/>
      <c r="E21" s="372">
        <v>8024</v>
      </c>
      <c r="F21" s="372">
        <v>-8056</v>
      </c>
      <c r="G21" s="372">
        <v>1052</v>
      </c>
      <c r="H21" s="372">
        <v>0</v>
      </c>
      <c r="I21" s="372">
        <v>7173</v>
      </c>
      <c r="J21" s="372">
        <v>78589</v>
      </c>
    </row>
    <row r="22" spans="1:10" x14ac:dyDescent="0.2">
      <c r="A22" s="363" t="s">
        <v>714</v>
      </c>
      <c r="B22" s="80">
        <v>80138</v>
      </c>
      <c r="C22" s="80">
        <v>-8363</v>
      </c>
      <c r="D22" s="80"/>
      <c r="E22" s="80">
        <v>9196</v>
      </c>
      <c r="F22" s="80">
        <v>-9278</v>
      </c>
      <c r="G22" s="80">
        <v>1051</v>
      </c>
      <c r="H22" s="80">
        <v>2845</v>
      </c>
      <c r="I22" s="80">
        <v>10564</v>
      </c>
      <c r="J22" s="374">
        <v>86152</v>
      </c>
    </row>
    <row r="23" spans="1:10" ht="18" customHeight="1" x14ac:dyDescent="0.2">
      <c r="A23" s="373" t="s">
        <v>715</v>
      </c>
      <c r="B23" s="80">
        <v>81853</v>
      </c>
      <c r="C23" s="80">
        <v>-9207</v>
      </c>
      <c r="D23" s="80"/>
      <c r="E23" s="80">
        <v>9518</v>
      </c>
      <c r="F23" s="80">
        <v>-9583</v>
      </c>
      <c r="G23" s="80">
        <v>1048</v>
      </c>
      <c r="H23" s="80">
        <v>919</v>
      </c>
      <c r="I23" s="80">
        <v>30856</v>
      </c>
      <c r="J23" s="374">
        <v>105403</v>
      </c>
    </row>
    <row r="24" spans="1:10" x14ac:dyDescent="0.2">
      <c r="A24" s="363" t="s">
        <v>307</v>
      </c>
      <c r="B24" s="375">
        <v>87974</v>
      </c>
      <c r="C24" s="375">
        <v>-10791</v>
      </c>
      <c r="D24" s="375"/>
      <c r="E24" s="375">
        <v>9903</v>
      </c>
      <c r="F24" s="375">
        <v>-9931</v>
      </c>
      <c r="G24" s="375">
        <v>1049</v>
      </c>
      <c r="H24" s="375">
        <v>243</v>
      </c>
      <c r="I24" s="375">
        <v>28825</v>
      </c>
      <c r="J24" s="376">
        <v>107272</v>
      </c>
    </row>
    <row r="25" spans="1:10" ht="20.100000000000001" customHeight="1" x14ac:dyDescent="0.2">
      <c r="A25" s="378" t="s">
        <v>716</v>
      </c>
      <c r="B25" s="372"/>
      <c r="C25" s="372"/>
      <c r="D25" s="372"/>
      <c r="E25" s="372"/>
      <c r="F25" s="372"/>
      <c r="G25" s="372"/>
      <c r="H25" s="372"/>
      <c r="I25" s="372"/>
      <c r="J25" s="372"/>
    </row>
    <row r="26" spans="1:10" x14ac:dyDescent="0.2">
      <c r="A26" s="371" t="s">
        <v>699</v>
      </c>
      <c r="B26" s="372">
        <v>15232.753842</v>
      </c>
      <c r="C26" s="372">
        <v>-1997.3315459999999</v>
      </c>
      <c r="D26" s="372"/>
      <c r="E26" s="372">
        <v>1091.2305180000001</v>
      </c>
      <c r="F26" s="372">
        <v>-1095.664464</v>
      </c>
      <c r="G26" s="372">
        <v>657.01231299999995</v>
      </c>
      <c r="H26" s="372">
        <v>348.37677300000001</v>
      </c>
      <c r="I26" s="372">
        <v>-1272.377438</v>
      </c>
      <c r="J26" s="372">
        <v>12963.999998000001</v>
      </c>
    </row>
    <row r="27" spans="1:10" x14ac:dyDescent="0.2">
      <c r="A27" s="371" t="s">
        <v>700</v>
      </c>
      <c r="B27" s="372">
        <v>15779.850608999999</v>
      </c>
      <c r="C27" s="372">
        <v>-1951.6020470000001</v>
      </c>
      <c r="D27" s="372"/>
      <c r="E27" s="372">
        <v>1164</v>
      </c>
      <c r="F27" s="372">
        <v>-1165</v>
      </c>
      <c r="G27" s="372">
        <v>657.51997400000005</v>
      </c>
      <c r="H27" s="372">
        <v>235.09222600000001</v>
      </c>
      <c r="I27" s="372">
        <v>937</v>
      </c>
      <c r="J27" s="372">
        <v>15656.473999</v>
      </c>
    </row>
    <row r="28" spans="1:10" x14ac:dyDescent="0.2">
      <c r="A28" s="371" t="s">
        <v>701</v>
      </c>
      <c r="B28" s="372">
        <v>16947</v>
      </c>
      <c r="C28" s="372">
        <v>-2090</v>
      </c>
      <c r="D28" s="372"/>
      <c r="E28" s="372">
        <v>1360</v>
      </c>
      <c r="F28" s="372">
        <v>-1354</v>
      </c>
      <c r="G28" s="372">
        <v>657</v>
      </c>
      <c r="H28" s="372">
        <v>174</v>
      </c>
      <c r="I28" s="372">
        <v>869</v>
      </c>
      <c r="J28" s="372">
        <v>16563</v>
      </c>
    </row>
    <row r="29" spans="1:10" x14ac:dyDescent="0.2">
      <c r="A29" s="371" t="s">
        <v>702</v>
      </c>
      <c r="B29" s="372">
        <v>17677</v>
      </c>
      <c r="C29" s="372">
        <v>-2209</v>
      </c>
      <c r="D29" s="372"/>
      <c r="E29" s="372">
        <v>1414</v>
      </c>
      <c r="F29" s="372">
        <v>-1412</v>
      </c>
      <c r="G29" s="372">
        <v>656</v>
      </c>
      <c r="H29" s="372">
        <v>113</v>
      </c>
      <c r="I29" s="372">
        <v>1077</v>
      </c>
      <c r="J29" s="372">
        <v>17316</v>
      </c>
    </row>
    <row r="30" spans="1:10" x14ac:dyDescent="0.2">
      <c r="A30" s="371" t="s">
        <v>703</v>
      </c>
      <c r="B30" s="372">
        <v>17187</v>
      </c>
      <c r="C30" s="372">
        <v>-2134</v>
      </c>
      <c r="D30" s="372"/>
      <c r="E30" s="372">
        <v>1550</v>
      </c>
      <c r="F30" s="372">
        <v>-1540</v>
      </c>
      <c r="G30" s="372">
        <v>657</v>
      </c>
      <c r="H30" s="372">
        <v>53</v>
      </c>
      <c r="I30" s="372">
        <v>4060</v>
      </c>
      <c r="J30" s="372">
        <v>19833</v>
      </c>
    </row>
    <row r="31" spans="1:10" ht="18" customHeight="1" x14ac:dyDescent="0.2">
      <c r="A31" s="373">
        <v>2011</v>
      </c>
      <c r="B31" s="372">
        <v>17557</v>
      </c>
      <c r="C31" s="372">
        <v>-2114</v>
      </c>
      <c r="D31" s="372"/>
      <c r="E31" s="372">
        <v>1609</v>
      </c>
      <c r="F31" s="372">
        <v>-1610</v>
      </c>
      <c r="G31" s="372">
        <v>657</v>
      </c>
      <c r="H31" s="372" t="s">
        <v>705</v>
      </c>
      <c r="I31" s="372">
        <v>7565</v>
      </c>
      <c r="J31" s="372">
        <v>23664</v>
      </c>
    </row>
    <row r="32" spans="1:10" x14ac:dyDescent="0.2">
      <c r="A32" s="373">
        <v>2012</v>
      </c>
      <c r="B32" s="372">
        <v>25218</v>
      </c>
      <c r="C32" s="372">
        <v>-388</v>
      </c>
      <c r="D32" s="372"/>
      <c r="E32" s="372">
        <v>1563</v>
      </c>
      <c r="F32" s="372">
        <v>-1556</v>
      </c>
      <c r="G32" s="372">
        <v>657</v>
      </c>
      <c r="H32" s="372" t="s">
        <v>705</v>
      </c>
      <c r="I32" s="372">
        <v>-1843</v>
      </c>
      <c r="J32" s="372">
        <v>23651</v>
      </c>
    </row>
    <row r="33" spans="1:10" x14ac:dyDescent="0.2">
      <c r="A33" s="373">
        <v>2013</v>
      </c>
      <c r="B33" s="372">
        <v>26566</v>
      </c>
      <c r="C33" s="372">
        <v>-516</v>
      </c>
      <c r="D33" s="372"/>
      <c r="E33" s="372">
        <v>1612</v>
      </c>
      <c r="F33" s="372">
        <v>-1614</v>
      </c>
      <c r="G33" s="372">
        <v>657</v>
      </c>
      <c r="H33" s="372" t="s">
        <v>705</v>
      </c>
      <c r="I33" s="372">
        <v>-2255</v>
      </c>
      <c r="J33" s="372">
        <v>24450</v>
      </c>
    </row>
    <row r="34" spans="1:10" x14ac:dyDescent="0.2">
      <c r="A34" s="373">
        <v>2014</v>
      </c>
      <c r="B34" s="372">
        <v>27101</v>
      </c>
      <c r="C34" s="372">
        <v>-335</v>
      </c>
      <c r="D34" s="372"/>
      <c r="E34" s="372">
        <v>2018</v>
      </c>
      <c r="F34" s="372">
        <v>-2022</v>
      </c>
      <c r="G34" s="372">
        <v>638</v>
      </c>
      <c r="H34" s="372">
        <v>911</v>
      </c>
      <c r="I34" s="372">
        <v>-2414</v>
      </c>
      <c r="J34" s="372">
        <v>25897</v>
      </c>
    </row>
    <row r="35" spans="1:10" x14ac:dyDescent="0.2">
      <c r="A35" s="371">
        <v>2015</v>
      </c>
      <c r="B35" s="372">
        <v>28514</v>
      </c>
      <c r="C35" s="372">
        <v>-411</v>
      </c>
      <c r="D35" s="372"/>
      <c r="E35" s="372">
        <v>2015</v>
      </c>
      <c r="F35" s="372">
        <v>-2016</v>
      </c>
      <c r="G35" s="372">
        <v>641</v>
      </c>
      <c r="H35" s="372">
        <v>470</v>
      </c>
      <c r="I35" s="372">
        <v>-4198</v>
      </c>
      <c r="J35" s="372">
        <v>25016</v>
      </c>
    </row>
    <row r="36" spans="1:10" ht="18" customHeight="1" x14ac:dyDescent="0.2">
      <c r="A36" s="373" t="s">
        <v>710</v>
      </c>
      <c r="B36" s="372">
        <v>30383</v>
      </c>
      <c r="C36" s="372">
        <v>-893</v>
      </c>
      <c r="D36" s="372"/>
      <c r="E36" s="372">
        <v>2039</v>
      </c>
      <c r="F36" s="372">
        <v>-2040</v>
      </c>
      <c r="G36" s="372">
        <v>530</v>
      </c>
      <c r="H36" s="372">
        <v>237</v>
      </c>
      <c r="I36" s="372">
        <v>-4697</v>
      </c>
      <c r="J36" s="372">
        <v>25559</v>
      </c>
    </row>
    <row r="37" spans="1:10" x14ac:dyDescent="0.2">
      <c r="A37" s="373" t="s">
        <v>711</v>
      </c>
      <c r="B37" s="372">
        <v>32087</v>
      </c>
      <c r="C37" s="372">
        <v>-1143</v>
      </c>
      <c r="D37" s="372"/>
      <c r="E37" s="372">
        <v>2143</v>
      </c>
      <c r="F37" s="372">
        <v>-2148</v>
      </c>
      <c r="G37" s="372">
        <v>534</v>
      </c>
      <c r="H37" s="372">
        <v>143</v>
      </c>
      <c r="I37" s="372">
        <v>-3965</v>
      </c>
      <c r="J37" s="372">
        <v>27650</v>
      </c>
    </row>
    <row r="38" spans="1:10" x14ac:dyDescent="0.2">
      <c r="A38" s="373" t="s">
        <v>712</v>
      </c>
      <c r="B38" s="372">
        <v>33076</v>
      </c>
      <c r="C38" s="372">
        <v>-1152</v>
      </c>
      <c r="D38" s="372"/>
      <c r="E38" s="372">
        <v>2266</v>
      </c>
      <c r="F38" s="372">
        <v>-2276</v>
      </c>
      <c r="G38" s="372">
        <v>539</v>
      </c>
      <c r="H38" s="372">
        <v>76</v>
      </c>
      <c r="I38" s="372">
        <v>-3060</v>
      </c>
      <c r="J38" s="372">
        <v>29470</v>
      </c>
    </row>
    <row r="39" spans="1:10" x14ac:dyDescent="0.2">
      <c r="A39" t="s">
        <v>713</v>
      </c>
      <c r="B39" s="375">
        <v>34559</v>
      </c>
      <c r="C39" s="80">
        <v>-1174</v>
      </c>
      <c r="D39" s="80"/>
      <c r="E39" s="80">
        <v>2329</v>
      </c>
      <c r="F39" s="80">
        <v>-2334</v>
      </c>
      <c r="G39" s="80">
        <v>541</v>
      </c>
      <c r="H39" s="80">
        <v>7</v>
      </c>
      <c r="I39" s="80">
        <v>-1976</v>
      </c>
      <c r="J39" s="374">
        <v>31950</v>
      </c>
    </row>
    <row r="40" spans="1:10" x14ac:dyDescent="0.2">
      <c r="A40" s="80" t="s">
        <v>714</v>
      </c>
      <c r="B40" s="375">
        <v>35483</v>
      </c>
      <c r="C40" s="80">
        <v>-1489</v>
      </c>
      <c r="D40" s="80"/>
      <c r="E40" s="80">
        <v>3468</v>
      </c>
      <c r="F40" s="80">
        <v>-3495</v>
      </c>
      <c r="G40" s="80">
        <v>543</v>
      </c>
      <c r="H40" s="80">
        <v>2610</v>
      </c>
      <c r="I40" s="80">
        <v>-2464</v>
      </c>
      <c r="J40" s="374">
        <v>34657</v>
      </c>
    </row>
    <row r="41" spans="1:10" ht="18" customHeight="1" x14ac:dyDescent="0.2">
      <c r="A41" s="80" t="s">
        <v>715</v>
      </c>
      <c r="B41" s="375">
        <v>36286</v>
      </c>
      <c r="C41" s="80">
        <v>-1952</v>
      </c>
      <c r="D41" s="80"/>
      <c r="E41" s="80">
        <v>3718</v>
      </c>
      <c r="F41" s="80">
        <v>-3739</v>
      </c>
      <c r="G41" s="80">
        <v>544</v>
      </c>
      <c r="H41" s="80">
        <v>1061</v>
      </c>
      <c r="I41" s="80">
        <v>7191</v>
      </c>
      <c r="J41" s="374">
        <v>43108</v>
      </c>
    </row>
    <row r="42" spans="1:10" x14ac:dyDescent="0.2">
      <c r="A42" s="80" t="s">
        <v>307</v>
      </c>
      <c r="B42" s="375">
        <v>38829</v>
      </c>
      <c r="C42" s="80">
        <v>-2424</v>
      </c>
      <c r="D42" s="80"/>
      <c r="E42" s="80">
        <v>3617</v>
      </c>
      <c r="F42" s="80">
        <v>-3636</v>
      </c>
      <c r="G42" s="80">
        <v>546</v>
      </c>
      <c r="H42" s="80">
        <v>166</v>
      </c>
      <c r="I42" s="80">
        <v>6852</v>
      </c>
      <c r="J42" s="374">
        <v>43951</v>
      </c>
    </row>
    <row r="43" spans="1:10" x14ac:dyDescent="0.2">
      <c r="A43" s="379"/>
      <c r="B43" s="375"/>
      <c r="C43" s="80"/>
      <c r="D43" s="80"/>
      <c r="E43" s="80"/>
      <c r="F43" s="80"/>
      <c r="G43" s="80"/>
      <c r="H43" s="80"/>
      <c r="I43" s="80"/>
      <c r="J43" s="374"/>
    </row>
    <row r="44" spans="1:10" x14ac:dyDescent="0.2">
      <c r="A44" s="380" t="s">
        <v>717</v>
      </c>
    </row>
    <row r="45" spans="1:10" x14ac:dyDescent="0.2">
      <c r="A45" s="380" t="s">
        <v>718</v>
      </c>
    </row>
    <row r="46" spans="1:10" x14ac:dyDescent="0.2">
      <c r="A46" s="380" t="s">
        <v>719</v>
      </c>
    </row>
    <row r="47" spans="1:10" x14ac:dyDescent="0.2">
      <c r="A47" s="381" t="s">
        <v>720</v>
      </c>
    </row>
    <row r="48" spans="1:10" x14ac:dyDescent="0.2">
      <c r="A48" s="380" t="s">
        <v>721</v>
      </c>
      <c r="B48" s="382"/>
      <c r="C48" s="382"/>
      <c r="D48" s="382"/>
      <c r="E48" s="382"/>
      <c r="F48" s="382"/>
      <c r="G48" s="382"/>
      <c r="H48" s="382"/>
      <c r="I48" s="382"/>
      <c r="J48" s="383"/>
    </row>
    <row r="49" spans="1:10" x14ac:dyDescent="0.2">
      <c r="A49" s="384"/>
    </row>
    <row r="50" spans="1:10" hidden="1" x14ac:dyDescent="0.2">
      <c r="A50" s="357"/>
    </row>
    <row r="51" spans="1:10" hidden="1" x14ac:dyDescent="0.2">
      <c r="A51" s="357"/>
      <c r="B51" s="382"/>
      <c r="C51" s="382"/>
      <c r="D51" s="382"/>
      <c r="E51" s="382"/>
      <c r="F51" s="382"/>
      <c r="G51" s="382"/>
      <c r="H51" s="382"/>
      <c r="I51" s="382"/>
      <c r="J51" s="383"/>
    </row>
    <row r="52" spans="1:10" hidden="1" x14ac:dyDescent="0.2">
      <c r="A52" s="357"/>
      <c r="B52" s="382"/>
      <c r="C52" s="382"/>
      <c r="D52" s="382"/>
      <c r="E52" s="382"/>
      <c r="F52" s="382"/>
      <c r="G52" s="382"/>
      <c r="H52" s="382"/>
      <c r="I52" s="382"/>
      <c r="J52" s="383"/>
    </row>
    <row r="53" spans="1:10" hidden="1" x14ac:dyDescent="0.2">
      <c r="A53" s="377"/>
      <c r="B53" s="382"/>
      <c r="C53" s="382"/>
      <c r="D53" s="382"/>
      <c r="E53" s="382"/>
      <c r="F53" s="382"/>
      <c r="G53" s="382"/>
      <c r="H53" s="382"/>
      <c r="I53" s="382"/>
      <c r="J53" s="383"/>
    </row>
    <row r="54" spans="1:10" hidden="1" x14ac:dyDescent="0.2">
      <c r="A54" s="377"/>
      <c r="B54" s="382"/>
      <c r="C54" s="382"/>
      <c r="D54" s="382"/>
      <c r="E54" s="382"/>
      <c r="F54" s="382"/>
      <c r="G54" s="382"/>
      <c r="H54" s="382"/>
      <c r="I54" s="382"/>
      <c r="J54" s="383"/>
    </row>
    <row r="55" spans="1:10" hidden="1" x14ac:dyDescent="0.2">
      <c r="A55" s="377"/>
      <c r="B55" s="382"/>
      <c r="C55" s="382"/>
      <c r="D55" s="382"/>
      <c r="E55" s="382"/>
      <c r="F55" s="382"/>
      <c r="G55" s="382"/>
      <c r="H55" s="382"/>
      <c r="I55" s="382"/>
      <c r="J55" s="383"/>
    </row>
    <row r="56" spans="1:10" hidden="1" x14ac:dyDescent="0.2">
      <c r="A56" s="357"/>
      <c r="B56" s="357"/>
      <c r="C56" s="357"/>
      <c r="D56" s="357"/>
      <c r="E56" s="357"/>
      <c r="F56" s="357"/>
      <c r="G56" s="357"/>
      <c r="H56" s="357"/>
      <c r="I56" s="357"/>
      <c r="J56" s="358"/>
    </row>
    <row r="57" spans="1:10" hidden="1" x14ac:dyDescent="0.2">
      <c r="A57" s="357"/>
      <c r="B57" s="357"/>
      <c r="C57" s="357"/>
      <c r="D57" s="357"/>
      <c r="E57" s="357"/>
      <c r="F57" s="357"/>
      <c r="G57" s="357"/>
      <c r="H57" s="357"/>
      <c r="I57" s="357"/>
      <c r="J57" s="358"/>
    </row>
    <row r="59" spans="1:10" hidden="1" x14ac:dyDescent="0.2">
      <c r="J59"/>
    </row>
    <row r="60" spans="1:10" hidden="1" x14ac:dyDescent="0.2">
      <c r="J60"/>
    </row>
    <row r="61" spans="1:10" hidden="1" x14ac:dyDescent="0.2">
      <c r="J61"/>
    </row>
    <row r="62" spans="1:10" hidden="1" x14ac:dyDescent="0.2">
      <c r="J62"/>
    </row>
    <row r="63" spans="1:10" x14ac:dyDescent="0.2"/>
    <row r="64" spans="1:10" x14ac:dyDescent="0.2"/>
  </sheetData>
  <mergeCells count="4">
    <mergeCell ref="B3:C3"/>
    <mergeCell ref="E3:F3"/>
    <mergeCell ref="B4:C4"/>
    <mergeCell ref="E4:F4"/>
  </mergeCells>
  <conditionalFormatting sqref="J14:J16 E14:E16 B14:B16 G14:H16">
    <cfRule type="cellIs" dxfId="11" priority="12" stopIfTrue="1" operator="lessThan">
      <formula>0</formula>
    </cfRule>
  </conditionalFormatting>
  <conditionalFormatting sqref="J8:J12 E8:E12 B8:B12 G8:H12">
    <cfRule type="cellIs" dxfId="10" priority="11" stopIfTrue="1" operator="lessThan">
      <formula>0</formula>
    </cfRule>
  </conditionalFormatting>
  <conditionalFormatting sqref="J17 E17 B17 G17:H17">
    <cfRule type="cellIs" dxfId="9" priority="10" stopIfTrue="1" operator="lessThan">
      <formula>0</formula>
    </cfRule>
  </conditionalFormatting>
  <conditionalFormatting sqref="J13 E13 B13 G13:H13">
    <cfRule type="cellIs" dxfId="8" priority="9" stopIfTrue="1" operator="lessThan">
      <formula>0</formula>
    </cfRule>
  </conditionalFormatting>
  <conditionalFormatting sqref="J18 E18 B18 G18:H18">
    <cfRule type="cellIs" dxfId="7" priority="8" stopIfTrue="1" operator="lessThan">
      <formula>0</formula>
    </cfRule>
  </conditionalFormatting>
  <conditionalFormatting sqref="J31:J33 E31:E33 B31:B33 G31:H33">
    <cfRule type="cellIs" dxfId="6" priority="7" stopIfTrue="1" operator="lessThan">
      <formula>0</formula>
    </cfRule>
  </conditionalFormatting>
  <conditionalFormatting sqref="J25:J29 E25:E29 B25:B29 G25:H29">
    <cfRule type="cellIs" dxfId="5" priority="6" stopIfTrue="1" operator="lessThan">
      <formula>0</formula>
    </cfRule>
  </conditionalFormatting>
  <conditionalFormatting sqref="J34 E34 B34 G34:H34">
    <cfRule type="cellIs" dxfId="4" priority="5" stopIfTrue="1" operator="lessThan">
      <formula>0</formula>
    </cfRule>
  </conditionalFormatting>
  <conditionalFormatting sqref="J30 E30 B30 G30:H30">
    <cfRule type="cellIs" dxfId="3" priority="4" stopIfTrue="1" operator="lessThan">
      <formula>0</formula>
    </cfRule>
  </conditionalFormatting>
  <conditionalFormatting sqref="J35 E35 B35 G35:H35">
    <cfRule type="cellIs" dxfId="2" priority="3" stopIfTrue="1" operator="lessThan">
      <formula>0</formula>
    </cfRule>
  </conditionalFormatting>
  <conditionalFormatting sqref="J19:J21 E19:E21 B19:B21 G19:H21">
    <cfRule type="cellIs" dxfId="1" priority="2" stopIfTrue="1" operator="lessThan">
      <formula>0</formula>
    </cfRule>
  </conditionalFormatting>
  <conditionalFormatting sqref="J36:J38 E36:E38 B36:B38 G36:H38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327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2" zeroHeight="1" x14ac:dyDescent="0.2"/>
  <cols>
    <col min="1" max="1" width="16.7109375" style="99" customWidth="1"/>
    <col min="2" max="2" width="16.42578125" style="99" customWidth="1"/>
    <col min="3" max="7" width="15.28515625" style="99" customWidth="1"/>
    <col min="8" max="8" width="3.28515625" style="99" customWidth="1"/>
    <col min="9" max="9" width="8.7109375" style="99" customWidth="1"/>
    <col min="10" max="10" width="17" style="99" customWidth="1"/>
    <col min="11" max="11" width="4.42578125" style="99" customWidth="1"/>
    <col min="12" max="12" width="9.140625" style="99" hidden="1"/>
    <col min="13" max="256" width="9.140625" style="100" hidden="1"/>
    <col min="257" max="257" width="16.7109375" style="100" hidden="1"/>
    <col min="258" max="263" width="15.28515625" style="100" hidden="1"/>
    <col min="264" max="264" width="3.28515625" style="100" hidden="1"/>
    <col min="265" max="265" width="8.7109375" style="100" hidden="1"/>
    <col min="266" max="266" width="17" style="100" hidden="1"/>
    <col min="267" max="512" width="9.140625" style="100" hidden="1"/>
    <col min="513" max="513" width="16.7109375" style="100" hidden="1"/>
    <col min="514" max="519" width="15.28515625" style="100" hidden="1"/>
    <col min="520" max="520" width="3.28515625" style="100" hidden="1"/>
    <col min="521" max="521" width="8.7109375" style="100" hidden="1"/>
    <col min="522" max="522" width="17" style="100" hidden="1"/>
    <col min="523" max="768" width="9.140625" style="100" hidden="1"/>
    <col min="769" max="769" width="16.7109375" style="100" hidden="1"/>
    <col min="770" max="775" width="15.28515625" style="100" hidden="1"/>
    <col min="776" max="776" width="3.28515625" style="100" hidden="1"/>
    <col min="777" max="777" width="8.7109375" style="100" hidden="1"/>
    <col min="778" max="778" width="17" style="100" hidden="1"/>
    <col min="779" max="1024" width="9.140625" style="100" hidden="1"/>
    <col min="1025" max="1025" width="16.7109375" style="100" hidden="1"/>
    <col min="1026" max="1031" width="15.28515625" style="100" hidden="1"/>
    <col min="1032" max="1032" width="3.28515625" style="100" hidden="1"/>
    <col min="1033" max="1033" width="8.7109375" style="100" hidden="1"/>
    <col min="1034" max="1034" width="17" style="100" hidden="1"/>
    <col min="1035" max="1280" width="9.140625" style="100" hidden="1"/>
    <col min="1281" max="1281" width="16.7109375" style="100" hidden="1"/>
    <col min="1282" max="1287" width="15.28515625" style="100" hidden="1"/>
    <col min="1288" max="1288" width="3.28515625" style="100" hidden="1"/>
    <col min="1289" max="1289" width="8.7109375" style="100" hidden="1"/>
    <col min="1290" max="1290" width="17" style="100" hidden="1"/>
    <col min="1291" max="1536" width="9.140625" style="100" hidden="1"/>
    <col min="1537" max="1537" width="16.7109375" style="100" hidden="1"/>
    <col min="1538" max="1543" width="15.28515625" style="100" hidden="1"/>
    <col min="1544" max="1544" width="3.28515625" style="100" hidden="1"/>
    <col min="1545" max="1545" width="8.7109375" style="100" hidden="1"/>
    <col min="1546" max="1546" width="17" style="100" hidden="1"/>
    <col min="1547" max="1792" width="9.140625" style="100" hidden="1"/>
    <col min="1793" max="1793" width="16.7109375" style="100" hidden="1"/>
    <col min="1794" max="1799" width="15.28515625" style="100" hidden="1"/>
    <col min="1800" max="1800" width="3.28515625" style="100" hidden="1"/>
    <col min="1801" max="1801" width="8.7109375" style="100" hidden="1"/>
    <col min="1802" max="1802" width="17" style="100" hidden="1"/>
    <col min="1803" max="2048" width="9.140625" style="100" hidden="1"/>
    <col min="2049" max="2049" width="16.7109375" style="100" hidden="1"/>
    <col min="2050" max="2055" width="15.28515625" style="100" hidden="1"/>
    <col min="2056" max="2056" width="3.28515625" style="100" hidden="1"/>
    <col min="2057" max="2057" width="8.7109375" style="100" hidden="1"/>
    <col min="2058" max="2058" width="17" style="100" hidden="1"/>
    <col min="2059" max="2304" width="9.140625" style="100" hidden="1"/>
    <col min="2305" max="2305" width="16.7109375" style="100" hidden="1"/>
    <col min="2306" max="2311" width="15.28515625" style="100" hidden="1"/>
    <col min="2312" max="2312" width="3.28515625" style="100" hidden="1"/>
    <col min="2313" max="2313" width="8.7109375" style="100" hidden="1"/>
    <col min="2314" max="2314" width="17" style="100" hidden="1"/>
    <col min="2315" max="2560" width="9.140625" style="100" hidden="1"/>
    <col min="2561" max="2561" width="16.7109375" style="100" hidden="1"/>
    <col min="2562" max="2567" width="15.28515625" style="100" hidden="1"/>
    <col min="2568" max="2568" width="3.28515625" style="100" hidden="1"/>
    <col min="2569" max="2569" width="8.7109375" style="100" hidden="1"/>
    <col min="2570" max="2570" width="17" style="100" hidden="1"/>
    <col min="2571" max="2816" width="9.140625" style="100" hidden="1"/>
    <col min="2817" max="2817" width="16.7109375" style="100" hidden="1"/>
    <col min="2818" max="2823" width="15.28515625" style="100" hidden="1"/>
    <col min="2824" max="2824" width="3.28515625" style="100" hidden="1"/>
    <col min="2825" max="2825" width="8.7109375" style="100" hidden="1"/>
    <col min="2826" max="2826" width="17" style="100" hidden="1"/>
    <col min="2827" max="3072" width="9.140625" style="100" hidden="1"/>
    <col min="3073" max="3073" width="16.7109375" style="100" hidden="1"/>
    <col min="3074" max="3079" width="15.28515625" style="100" hidden="1"/>
    <col min="3080" max="3080" width="3.28515625" style="100" hidden="1"/>
    <col min="3081" max="3081" width="8.7109375" style="100" hidden="1"/>
    <col min="3082" max="3082" width="17" style="100" hidden="1"/>
    <col min="3083" max="3328" width="9.140625" style="100" hidden="1"/>
    <col min="3329" max="3329" width="16.7109375" style="100" hidden="1"/>
    <col min="3330" max="3335" width="15.28515625" style="100" hidden="1"/>
    <col min="3336" max="3336" width="3.28515625" style="100" hidden="1"/>
    <col min="3337" max="3337" width="8.7109375" style="100" hidden="1"/>
    <col min="3338" max="3338" width="17" style="100" hidden="1"/>
    <col min="3339" max="3584" width="9.140625" style="100" hidden="1"/>
    <col min="3585" max="3585" width="16.7109375" style="100" hidden="1"/>
    <col min="3586" max="3591" width="15.28515625" style="100" hidden="1"/>
    <col min="3592" max="3592" width="3.28515625" style="100" hidden="1"/>
    <col min="3593" max="3593" width="8.7109375" style="100" hidden="1"/>
    <col min="3594" max="3594" width="17" style="100" hidden="1"/>
    <col min="3595" max="3840" width="9.140625" style="100" hidden="1"/>
    <col min="3841" max="3841" width="16.7109375" style="100" hidden="1"/>
    <col min="3842" max="3847" width="15.28515625" style="100" hidden="1"/>
    <col min="3848" max="3848" width="3.28515625" style="100" hidden="1"/>
    <col min="3849" max="3849" width="8.7109375" style="100" hidden="1"/>
    <col min="3850" max="3850" width="17" style="100" hidden="1"/>
    <col min="3851" max="4096" width="9.140625" style="100" hidden="1"/>
    <col min="4097" max="4097" width="16.7109375" style="100" hidden="1"/>
    <col min="4098" max="4103" width="15.28515625" style="100" hidden="1"/>
    <col min="4104" max="4104" width="3.28515625" style="100" hidden="1"/>
    <col min="4105" max="4105" width="8.7109375" style="100" hidden="1"/>
    <col min="4106" max="4106" width="17" style="100" hidden="1"/>
    <col min="4107" max="4352" width="9.140625" style="100" hidden="1"/>
    <col min="4353" max="4353" width="16.7109375" style="100" hidden="1"/>
    <col min="4354" max="4359" width="15.28515625" style="100" hidden="1"/>
    <col min="4360" max="4360" width="3.28515625" style="100" hidden="1"/>
    <col min="4361" max="4361" width="8.7109375" style="100" hidden="1"/>
    <col min="4362" max="4362" width="17" style="100" hidden="1"/>
    <col min="4363" max="4608" width="9.140625" style="100" hidden="1"/>
    <col min="4609" max="4609" width="16.7109375" style="100" hidden="1"/>
    <col min="4610" max="4615" width="15.28515625" style="100" hidden="1"/>
    <col min="4616" max="4616" width="3.28515625" style="100" hidden="1"/>
    <col min="4617" max="4617" width="8.7109375" style="100" hidden="1"/>
    <col min="4618" max="4618" width="17" style="100" hidden="1"/>
    <col min="4619" max="4864" width="9.140625" style="100" hidden="1"/>
    <col min="4865" max="4865" width="16.7109375" style="100" hidden="1"/>
    <col min="4866" max="4871" width="15.28515625" style="100" hidden="1"/>
    <col min="4872" max="4872" width="3.28515625" style="100" hidden="1"/>
    <col min="4873" max="4873" width="8.7109375" style="100" hidden="1"/>
    <col min="4874" max="4874" width="17" style="100" hidden="1"/>
    <col min="4875" max="5120" width="9.140625" style="100" hidden="1"/>
    <col min="5121" max="5121" width="16.7109375" style="100" hidden="1"/>
    <col min="5122" max="5127" width="15.28515625" style="100" hidden="1"/>
    <col min="5128" max="5128" width="3.28515625" style="100" hidden="1"/>
    <col min="5129" max="5129" width="8.7109375" style="100" hidden="1"/>
    <col min="5130" max="5130" width="17" style="100" hidden="1"/>
    <col min="5131" max="5376" width="9.140625" style="100" hidden="1"/>
    <col min="5377" max="5377" width="16.7109375" style="100" hidden="1"/>
    <col min="5378" max="5383" width="15.28515625" style="100" hidden="1"/>
    <col min="5384" max="5384" width="3.28515625" style="100" hidden="1"/>
    <col min="5385" max="5385" width="8.7109375" style="100" hidden="1"/>
    <col min="5386" max="5386" width="17" style="100" hidden="1"/>
    <col min="5387" max="5632" width="9.140625" style="100" hidden="1"/>
    <col min="5633" max="5633" width="16.7109375" style="100" hidden="1"/>
    <col min="5634" max="5639" width="15.28515625" style="100" hidden="1"/>
    <col min="5640" max="5640" width="3.28515625" style="100" hidden="1"/>
    <col min="5641" max="5641" width="8.7109375" style="100" hidden="1"/>
    <col min="5642" max="5642" width="17" style="100" hidden="1"/>
    <col min="5643" max="5888" width="9.140625" style="100" hidden="1"/>
    <col min="5889" max="5889" width="16.7109375" style="100" hidden="1"/>
    <col min="5890" max="5895" width="15.28515625" style="100" hidden="1"/>
    <col min="5896" max="5896" width="3.28515625" style="100" hidden="1"/>
    <col min="5897" max="5897" width="8.7109375" style="100" hidden="1"/>
    <col min="5898" max="5898" width="17" style="100" hidden="1"/>
    <col min="5899" max="6144" width="9.140625" style="100" hidden="1"/>
    <col min="6145" max="6145" width="16.7109375" style="100" hidden="1"/>
    <col min="6146" max="6151" width="15.28515625" style="100" hidden="1"/>
    <col min="6152" max="6152" width="3.28515625" style="100" hidden="1"/>
    <col min="6153" max="6153" width="8.7109375" style="100" hidden="1"/>
    <col min="6154" max="6154" width="17" style="100" hidden="1"/>
    <col min="6155" max="6400" width="9.140625" style="100" hidden="1"/>
    <col min="6401" max="6401" width="16.7109375" style="100" hidden="1"/>
    <col min="6402" max="6407" width="15.28515625" style="100" hidden="1"/>
    <col min="6408" max="6408" width="3.28515625" style="100" hidden="1"/>
    <col min="6409" max="6409" width="8.7109375" style="100" hidden="1"/>
    <col min="6410" max="6410" width="17" style="100" hidden="1"/>
    <col min="6411" max="6656" width="9.140625" style="100" hidden="1"/>
    <col min="6657" max="6657" width="16.7109375" style="100" hidden="1"/>
    <col min="6658" max="6663" width="15.28515625" style="100" hidden="1"/>
    <col min="6664" max="6664" width="3.28515625" style="100" hidden="1"/>
    <col min="6665" max="6665" width="8.7109375" style="100" hidden="1"/>
    <col min="6666" max="6666" width="17" style="100" hidden="1"/>
    <col min="6667" max="6912" width="9.140625" style="100" hidden="1"/>
    <col min="6913" max="6913" width="16.7109375" style="100" hidden="1"/>
    <col min="6914" max="6919" width="15.28515625" style="100" hidden="1"/>
    <col min="6920" max="6920" width="3.28515625" style="100" hidden="1"/>
    <col min="6921" max="6921" width="8.7109375" style="100" hidden="1"/>
    <col min="6922" max="6922" width="17" style="100" hidden="1"/>
    <col min="6923" max="7168" width="9.140625" style="100" hidden="1"/>
    <col min="7169" max="7169" width="16.7109375" style="100" hidden="1"/>
    <col min="7170" max="7175" width="15.28515625" style="100" hidden="1"/>
    <col min="7176" max="7176" width="3.28515625" style="100" hidden="1"/>
    <col min="7177" max="7177" width="8.7109375" style="100" hidden="1"/>
    <col min="7178" max="7178" width="17" style="100" hidden="1"/>
    <col min="7179" max="7424" width="9.140625" style="100" hidden="1"/>
    <col min="7425" max="7425" width="16.7109375" style="100" hidden="1"/>
    <col min="7426" max="7431" width="15.28515625" style="100" hidden="1"/>
    <col min="7432" max="7432" width="3.28515625" style="100" hidden="1"/>
    <col min="7433" max="7433" width="8.7109375" style="100" hidden="1"/>
    <col min="7434" max="7434" width="17" style="100" hidden="1"/>
    <col min="7435" max="7680" width="9.140625" style="100" hidden="1"/>
    <col min="7681" max="7681" width="16.7109375" style="100" hidden="1"/>
    <col min="7682" max="7687" width="15.28515625" style="100" hidden="1"/>
    <col min="7688" max="7688" width="3.28515625" style="100" hidden="1"/>
    <col min="7689" max="7689" width="8.7109375" style="100" hidden="1"/>
    <col min="7690" max="7690" width="17" style="100" hidden="1"/>
    <col min="7691" max="7936" width="9.140625" style="100" hidden="1"/>
    <col min="7937" max="7937" width="16.7109375" style="100" hidden="1"/>
    <col min="7938" max="7943" width="15.28515625" style="100" hidden="1"/>
    <col min="7944" max="7944" width="3.28515625" style="100" hidden="1"/>
    <col min="7945" max="7945" width="8.7109375" style="100" hidden="1"/>
    <col min="7946" max="7946" width="17" style="100" hidden="1"/>
    <col min="7947" max="8192" width="9.140625" style="100" hidden="1"/>
    <col min="8193" max="8193" width="16.7109375" style="100" hidden="1"/>
    <col min="8194" max="8199" width="15.28515625" style="100" hidden="1"/>
    <col min="8200" max="8200" width="3.28515625" style="100" hidden="1"/>
    <col min="8201" max="8201" width="8.7109375" style="100" hidden="1"/>
    <col min="8202" max="8202" width="17" style="100" hidden="1"/>
    <col min="8203" max="8448" width="9.140625" style="100" hidden="1"/>
    <col min="8449" max="8449" width="16.7109375" style="100" hidden="1"/>
    <col min="8450" max="8455" width="15.28515625" style="100" hidden="1"/>
    <col min="8456" max="8456" width="3.28515625" style="100" hidden="1"/>
    <col min="8457" max="8457" width="8.7109375" style="100" hidden="1"/>
    <col min="8458" max="8458" width="17" style="100" hidden="1"/>
    <col min="8459" max="8704" width="9.140625" style="100" hidden="1"/>
    <col min="8705" max="8705" width="16.7109375" style="100" hidden="1"/>
    <col min="8706" max="8711" width="15.28515625" style="100" hidden="1"/>
    <col min="8712" max="8712" width="3.28515625" style="100" hidden="1"/>
    <col min="8713" max="8713" width="8.7109375" style="100" hidden="1"/>
    <col min="8714" max="8714" width="17" style="100" hidden="1"/>
    <col min="8715" max="8960" width="9.140625" style="100" hidden="1"/>
    <col min="8961" max="8961" width="16.7109375" style="100" hidden="1"/>
    <col min="8962" max="8967" width="15.28515625" style="100" hidden="1"/>
    <col min="8968" max="8968" width="3.28515625" style="100" hidden="1"/>
    <col min="8969" max="8969" width="8.7109375" style="100" hidden="1"/>
    <col min="8970" max="8970" width="17" style="100" hidden="1"/>
    <col min="8971" max="9216" width="9.140625" style="100" hidden="1"/>
    <col min="9217" max="9217" width="16.7109375" style="100" hidden="1"/>
    <col min="9218" max="9223" width="15.28515625" style="100" hidden="1"/>
    <col min="9224" max="9224" width="3.28515625" style="100" hidden="1"/>
    <col min="9225" max="9225" width="8.7109375" style="100" hidden="1"/>
    <col min="9226" max="9226" width="17" style="100" hidden="1"/>
    <col min="9227" max="9472" width="9.140625" style="100" hidden="1"/>
    <col min="9473" max="9473" width="16.7109375" style="100" hidden="1"/>
    <col min="9474" max="9479" width="15.28515625" style="100" hidden="1"/>
    <col min="9480" max="9480" width="3.28515625" style="100" hidden="1"/>
    <col min="9481" max="9481" width="8.7109375" style="100" hidden="1"/>
    <col min="9482" max="9482" width="17" style="100" hidden="1"/>
    <col min="9483" max="9728" width="9.140625" style="100" hidden="1"/>
    <col min="9729" max="9729" width="16.7109375" style="100" hidden="1"/>
    <col min="9730" max="9735" width="15.28515625" style="100" hidden="1"/>
    <col min="9736" max="9736" width="3.28515625" style="100" hidden="1"/>
    <col min="9737" max="9737" width="8.7109375" style="100" hidden="1"/>
    <col min="9738" max="9738" width="17" style="100" hidden="1"/>
    <col min="9739" max="9984" width="9.140625" style="100" hidden="1"/>
    <col min="9985" max="9985" width="16.7109375" style="100" hidden="1"/>
    <col min="9986" max="9991" width="15.28515625" style="100" hidden="1"/>
    <col min="9992" max="9992" width="3.28515625" style="100" hidden="1"/>
    <col min="9993" max="9993" width="8.7109375" style="100" hidden="1"/>
    <col min="9994" max="9994" width="17" style="100" hidden="1"/>
    <col min="9995" max="10240" width="9.140625" style="100" hidden="1"/>
    <col min="10241" max="10241" width="16.7109375" style="100" hidden="1"/>
    <col min="10242" max="10247" width="15.28515625" style="100" hidden="1"/>
    <col min="10248" max="10248" width="3.28515625" style="100" hidden="1"/>
    <col min="10249" max="10249" width="8.7109375" style="100" hidden="1"/>
    <col min="10250" max="10250" width="17" style="100" hidden="1"/>
    <col min="10251" max="10496" width="9.140625" style="100" hidden="1"/>
    <col min="10497" max="10497" width="16.7109375" style="100" hidden="1"/>
    <col min="10498" max="10503" width="15.28515625" style="100" hidden="1"/>
    <col min="10504" max="10504" width="3.28515625" style="100" hidden="1"/>
    <col min="10505" max="10505" width="8.7109375" style="100" hidden="1"/>
    <col min="10506" max="10506" width="17" style="100" hidden="1"/>
    <col min="10507" max="10752" width="9.140625" style="100" hidden="1"/>
    <col min="10753" max="10753" width="16.7109375" style="100" hidden="1"/>
    <col min="10754" max="10759" width="15.28515625" style="100" hidden="1"/>
    <col min="10760" max="10760" width="3.28515625" style="100" hidden="1"/>
    <col min="10761" max="10761" width="8.7109375" style="100" hidden="1"/>
    <col min="10762" max="10762" width="17" style="100" hidden="1"/>
    <col min="10763" max="11008" width="9.140625" style="100" hidden="1"/>
    <col min="11009" max="11009" width="16.7109375" style="100" hidden="1"/>
    <col min="11010" max="11015" width="15.28515625" style="100" hidden="1"/>
    <col min="11016" max="11016" width="3.28515625" style="100" hidden="1"/>
    <col min="11017" max="11017" width="8.7109375" style="100" hidden="1"/>
    <col min="11018" max="11018" width="17" style="100" hidden="1"/>
    <col min="11019" max="11264" width="9.140625" style="100" hidden="1"/>
    <col min="11265" max="11265" width="16.7109375" style="100" hidden="1"/>
    <col min="11266" max="11271" width="15.28515625" style="100" hidden="1"/>
    <col min="11272" max="11272" width="3.28515625" style="100" hidden="1"/>
    <col min="11273" max="11273" width="8.7109375" style="100" hidden="1"/>
    <col min="11274" max="11274" width="17" style="100" hidden="1"/>
    <col min="11275" max="11520" width="9.140625" style="100" hidden="1"/>
    <col min="11521" max="11521" width="16.7109375" style="100" hidden="1"/>
    <col min="11522" max="11527" width="15.28515625" style="100" hidden="1"/>
    <col min="11528" max="11528" width="3.28515625" style="100" hidden="1"/>
    <col min="11529" max="11529" width="8.7109375" style="100" hidden="1"/>
    <col min="11530" max="11530" width="17" style="100" hidden="1"/>
    <col min="11531" max="11776" width="9.140625" style="100" hidden="1"/>
    <col min="11777" max="11777" width="16.7109375" style="100" hidden="1"/>
    <col min="11778" max="11783" width="15.28515625" style="100" hidden="1"/>
    <col min="11784" max="11784" width="3.28515625" style="100" hidden="1"/>
    <col min="11785" max="11785" width="8.7109375" style="100" hidden="1"/>
    <col min="11786" max="11786" width="17" style="100" hidden="1"/>
    <col min="11787" max="12032" width="9.140625" style="100" hidden="1"/>
    <col min="12033" max="12033" width="16.7109375" style="100" hidden="1"/>
    <col min="12034" max="12039" width="15.28515625" style="100" hidden="1"/>
    <col min="12040" max="12040" width="3.28515625" style="100" hidden="1"/>
    <col min="12041" max="12041" width="8.7109375" style="100" hidden="1"/>
    <col min="12042" max="12042" width="17" style="100" hidden="1"/>
    <col min="12043" max="12288" width="9.140625" style="100" hidden="1"/>
    <col min="12289" max="12289" width="16.7109375" style="100" hidden="1"/>
    <col min="12290" max="12295" width="15.28515625" style="100" hidden="1"/>
    <col min="12296" max="12296" width="3.28515625" style="100" hidden="1"/>
    <col min="12297" max="12297" width="8.7109375" style="100" hidden="1"/>
    <col min="12298" max="12298" width="17" style="100" hidden="1"/>
    <col min="12299" max="12544" width="9.140625" style="100" hidden="1"/>
    <col min="12545" max="12545" width="16.7109375" style="100" hidden="1"/>
    <col min="12546" max="12551" width="15.28515625" style="100" hidden="1"/>
    <col min="12552" max="12552" width="3.28515625" style="100" hidden="1"/>
    <col min="12553" max="12553" width="8.7109375" style="100" hidden="1"/>
    <col min="12554" max="12554" width="17" style="100" hidden="1"/>
    <col min="12555" max="12800" width="9.140625" style="100" hidden="1"/>
    <col min="12801" max="12801" width="16.7109375" style="100" hidden="1"/>
    <col min="12802" max="12807" width="15.28515625" style="100" hidden="1"/>
    <col min="12808" max="12808" width="3.28515625" style="100" hidden="1"/>
    <col min="12809" max="12809" width="8.7109375" style="100" hidden="1"/>
    <col min="12810" max="12810" width="17" style="100" hidden="1"/>
    <col min="12811" max="13056" width="9.140625" style="100" hidden="1"/>
    <col min="13057" max="13057" width="16.7109375" style="100" hidden="1"/>
    <col min="13058" max="13063" width="15.28515625" style="100" hidden="1"/>
    <col min="13064" max="13064" width="3.28515625" style="100" hidden="1"/>
    <col min="13065" max="13065" width="8.7109375" style="100" hidden="1"/>
    <col min="13066" max="13066" width="17" style="100" hidden="1"/>
    <col min="13067" max="13312" width="9.140625" style="100" hidden="1"/>
    <col min="13313" max="13313" width="16.7109375" style="100" hidden="1"/>
    <col min="13314" max="13319" width="15.28515625" style="100" hidden="1"/>
    <col min="13320" max="13320" width="3.28515625" style="100" hidden="1"/>
    <col min="13321" max="13321" width="8.7109375" style="100" hidden="1"/>
    <col min="13322" max="13322" width="17" style="100" hidden="1"/>
    <col min="13323" max="13568" width="9.140625" style="100" hidden="1"/>
    <col min="13569" max="13569" width="16.7109375" style="100" hidden="1"/>
    <col min="13570" max="13575" width="15.28515625" style="100" hidden="1"/>
    <col min="13576" max="13576" width="3.28515625" style="100" hidden="1"/>
    <col min="13577" max="13577" width="8.7109375" style="100" hidden="1"/>
    <col min="13578" max="13578" width="17" style="100" hidden="1"/>
    <col min="13579" max="13824" width="9.140625" style="100" hidden="1"/>
    <col min="13825" max="13825" width="16.7109375" style="100" hidden="1"/>
    <col min="13826" max="13831" width="15.28515625" style="100" hidden="1"/>
    <col min="13832" max="13832" width="3.28515625" style="100" hidden="1"/>
    <col min="13833" max="13833" width="8.7109375" style="100" hidden="1"/>
    <col min="13834" max="13834" width="17" style="100" hidden="1"/>
    <col min="13835" max="14080" width="9.140625" style="100" hidden="1"/>
    <col min="14081" max="14081" width="16.7109375" style="100" hidden="1"/>
    <col min="14082" max="14087" width="15.28515625" style="100" hidden="1"/>
    <col min="14088" max="14088" width="3.28515625" style="100" hidden="1"/>
    <col min="14089" max="14089" width="8.7109375" style="100" hidden="1"/>
    <col min="14090" max="14090" width="17" style="100" hidden="1"/>
    <col min="14091" max="14336" width="9.140625" style="100" hidden="1"/>
    <col min="14337" max="14337" width="16.7109375" style="100" hidden="1"/>
    <col min="14338" max="14343" width="15.28515625" style="100" hidden="1"/>
    <col min="14344" max="14344" width="3.28515625" style="100" hidden="1"/>
    <col min="14345" max="14345" width="8.7109375" style="100" hidden="1"/>
    <col min="14346" max="14346" width="17" style="100" hidden="1"/>
    <col min="14347" max="14592" width="9.140625" style="100" hidden="1"/>
    <col min="14593" max="14593" width="16.7109375" style="100" hidden="1"/>
    <col min="14594" max="14599" width="15.28515625" style="100" hidden="1"/>
    <col min="14600" max="14600" width="3.28515625" style="100" hidden="1"/>
    <col min="14601" max="14601" width="8.7109375" style="100" hidden="1"/>
    <col min="14602" max="14602" width="17" style="100" hidden="1"/>
    <col min="14603" max="14848" width="9.140625" style="100" hidden="1"/>
    <col min="14849" max="14849" width="16.7109375" style="100" hidden="1"/>
    <col min="14850" max="14855" width="15.28515625" style="100" hidden="1"/>
    <col min="14856" max="14856" width="3.28515625" style="100" hidden="1"/>
    <col min="14857" max="14857" width="8.7109375" style="100" hidden="1"/>
    <col min="14858" max="14858" width="17" style="100" hidden="1"/>
    <col min="14859" max="15104" width="9.140625" style="100" hidden="1"/>
    <col min="15105" max="15105" width="16.7109375" style="100" hidden="1"/>
    <col min="15106" max="15111" width="15.28515625" style="100" hidden="1"/>
    <col min="15112" max="15112" width="3.28515625" style="100" hidden="1"/>
    <col min="15113" max="15113" width="8.7109375" style="100" hidden="1"/>
    <col min="15114" max="15114" width="17" style="100" hidden="1"/>
    <col min="15115" max="15360" width="9.140625" style="100" hidden="1"/>
    <col min="15361" max="15361" width="16.7109375" style="100" hidden="1"/>
    <col min="15362" max="15367" width="15.28515625" style="100" hidden="1"/>
    <col min="15368" max="15368" width="3.28515625" style="100" hidden="1"/>
    <col min="15369" max="15369" width="8.7109375" style="100" hidden="1"/>
    <col min="15370" max="15370" width="17" style="100" hidden="1"/>
    <col min="15371" max="15616" width="9.140625" style="100" hidden="1"/>
    <col min="15617" max="15617" width="16.7109375" style="100" hidden="1"/>
    <col min="15618" max="15623" width="15.28515625" style="100" hidden="1"/>
    <col min="15624" max="15624" width="3.28515625" style="100" hidden="1"/>
    <col min="15625" max="15625" width="8.7109375" style="100" hidden="1"/>
    <col min="15626" max="15626" width="17" style="100" hidden="1"/>
    <col min="15627" max="15872" width="9.140625" style="100" hidden="1"/>
    <col min="15873" max="15873" width="16.7109375" style="100" hidden="1"/>
    <col min="15874" max="15879" width="15.28515625" style="100" hidden="1"/>
    <col min="15880" max="15880" width="3.28515625" style="100" hidden="1"/>
    <col min="15881" max="15881" width="8.7109375" style="100" hidden="1"/>
    <col min="15882" max="15882" width="17" style="100" hidden="1"/>
    <col min="15883" max="16128" width="9.140625" style="100" hidden="1"/>
    <col min="16129" max="16129" width="16.7109375" style="100" hidden="1"/>
    <col min="16130" max="16135" width="15.28515625" style="100" hidden="1"/>
    <col min="16136" max="16136" width="3.28515625" style="100" hidden="1"/>
    <col min="16137" max="16137" width="8.7109375" style="100" hidden="1"/>
    <col min="16138" max="16138" width="17" style="100" hidden="1"/>
    <col min="16139" max="16384" width="9.140625" style="100" hidden="1"/>
  </cols>
  <sheetData>
    <row r="1" spans="1:39" x14ac:dyDescent="0.2"/>
    <row r="2" spans="1:39" ht="16.5" thickBot="1" x14ac:dyDescent="0.3">
      <c r="A2" s="63" t="str">
        <f>"Tabell 1    Kommunalekonomisk utjämning för kommuner, utjämningsåret "&amp;Innehåll!C31</f>
        <v>Tabell 1    Kommunalekonomisk utjämning för kommuner, utjämningsåret 2022</v>
      </c>
      <c r="B2" s="63"/>
      <c r="C2" s="101"/>
      <c r="D2" s="101"/>
      <c r="E2" s="101"/>
      <c r="F2" s="101"/>
      <c r="G2" s="101"/>
      <c r="H2" s="101"/>
      <c r="I2" s="101"/>
      <c r="J2" s="101"/>
    </row>
    <row r="3" spans="1:39" ht="12.75" x14ac:dyDescent="0.2">
      <c r="A3" s="12" t="s">
        <v>19</v>
      </c>
      <c r="B3" s="13" t="s">
        <v>40</v>
      </c>
      <c r="C3" s="102" t="s">
        <v>41</v>
      </c>
      <c r="D3" s="102" t="s">
        <v>135</v>
      </c>
      <c r="E3" s="102" t="s">
        <v>136</v>
      </c>
      <c r="F3" s="102" t="s">
        <v>137</v>
      </c>
      <c r="G3" s="102" t="s">
        <v>138</v>
      </c>
      <c r="H3" s="102"/>
      <c r="I3" s="389" t="str">
        <f>IF(Innehåll!C32="utfall","Utfall","Preliminärt utfall")</f>
        <v>Utfall</v>
      </c>
      <c r="J3" s="389"/>
    </row>
    <row r="4" spans="1:39" ht="12.75" x14ac:dyDescent="0.2">
      <c r="A4" s="26"/>
      <c r="B4" s="103" t="str">
        <f>IF(Innehåll!C32="prel","den 30 juni","den 1 nov.")</f>
        <v>den 1 nov.</v>
      </c>
      <c r="C4" s="104" t="s">
        <v>42</v>
      </c>
      <c r="D4" s="104" t="s">
        <v>42</v>
      </c>
      <c r="E4" s="104" t="s">
        <v>139</v>
      </c>
      <c r="F4" s="104" t="s">
        <v>139</v>
      </c>
      <c r="G4" s="14" t="s">
        <v>43</v>
      </c>
      <c r="H4" s="14"/>
      <c r="I4" s="14" t="s">
        <v>44</v>
      </c>
      <c r="J4" s="105" t="s">
        <v>45</v>
      </c>
    </row>
    <row r="5" spans="1:39" ht="12.75" x14ac:dyDescent="0.2">
      <c r="A5" s="26" t="s">
        <v>46</v>
      </c>
      <c r="B5" s="15">
        <f>Innehåll!C31-1</f>
        <v>2021</v>
      </c>
      <c r="C5" s="14" t="s">
        <v>43</v>
      </c>
      <c r="D5" s="14" t="s">
        <v>43</v>
      </c>
      <c r="E5" s="14" t="s">
        <v>47</v>
      </c>
      <c r="F5" s="14" t="s">
        <v>47</v>
      </c>
      <c r="G5" s="105" t="s">
        <v>140</v>
      </c>
      <c r="H5" s="105"/>
      <c r="I5" s="105"/>
      <c r="J5" s="14"/>
    </row>
    <row r="6" spans="1:39" ht="14.25" x14ac:dyDescent="0.2">
      <c r="A6" s="26"/>
      <c r="B6" s="15"/>
      <c r="C6" s="14" t="s">
        <v>48</v>
      </c>
      <c r="D6" s="14" t="s">
        <v>48</v>
      </c>
      <c r="E6" s="14"/>
      <c r="F6" s="14"/>
      <c r="G6" s="14" t="s">
        <v>141</v>
      </c>
      <c r="H6" s="14"/>
      <c r="I6" s="105"/>
      <c r="J6" s="14"/>
    </row>
    <row r="7" spans="1:39" ht="12.75" x14ac:dyDescent="0.2">
      <c r="A7" s="106"/>
      <c r="B7" s="14"/>
      <c r="C7" s="14" t="s">
        <v>47</v>
      </c>
      <c r="D7" s="14" t="s">
        <v>47</v>
      </c>
      <c r="E7" s="14"/>
      <c r="F7" s="14"/>
      <c r="G7" s="14" t="s">
        <v>47</v>
      </c>
      <c r="H7" s="14"/>
      <c r="I7" s="106"/>
      <c r="J7" s="106"/>
    </row>
    <row r="8" spans="1:39" ht="12.75" x14ac:dyDescent="0.2">
      <c r="A8" s="16"/>
      <c r="B8" s="107"/>
      <c r="C8" s="108" t="s">
        <v>142</v>
      </c>
      <c r="D8" s="108" t="s">
        <v>143</v>
      </c>
      <c r="E8" s="108"/>
      <c r="F8" s="108"/>
      <c r="G8" s="108"/>
      <c r="H8" s="108"/>
      <c r="I8" s="109"/>
      <c r="J8" s="109"/>
    </row>
    <row r="9" spans="1:39" ht="15" customHeight="1" x14ac:dyDescent="0.2">
      <c r="A9" s="17" t="s">
        <v>320</v>
      </c>
      <c r="B9" s="18">
        <v>10443100</v>
      </c>
      <c r="C9" s="18"/>
      <c r="D9" s="18"/>
      <c r="E9" s="18"/>
      <c r="F9" s="18"/>
      <c r="G9" s="18"/>
      <c r="H9" s="18"/>
      <c r="I9" s="110"/>
      <c r="J9" s="18">
        <v>107271979994</v>
      </c>
    </row>
    <row r="10" spans="1:39" s="116" customFormat="1" ht="18.75" customHeight="1" x14ac:dyDescent="0.2">
      <c r="A10" s="17" t="s">
        <v>321</v>
      </c>
      <c r="B10" s="18"/>
      <c r="C10" s="18"/>
      <c r="D10" s="18"/>
      <c r="E10" s="18"/>
      <c r="F10" s="18"/>
      <c r="G10" s="18"/>
      <c r="H10" s="18"/>
      <c r="I10" s="110"/>
      <c r="J10" s="110"/>
      <c r="K10" s="55"/>
      <c r="L10" s="110"/>
      <c r="M10" s="112"/>
      <c r="N10" s="112"/>
      <c r="O10" s="112"/>
      <c r="P10" s="112"/>
      <c r="Q10" s="112"/>
      <c r="R10" s="112"/>
      <c r="S10" s="112"/>
      <c r="T10" s="113"/>
      <c r="U10" s="114"/>
      <c r="V10" s="113"/>
      <c r="W10" s="115"/>
      <c r="X10" s="115"/>
      <c r="Y10" s="115"/>
      <c r="AA10" s="117"/>
      <c r="AB10" s="117"/>
      <c r="AC10" s="117"/>
      <c r="AD10" s="118"/>
      <c r="AE10" s="117"/>
      <c r="AF10" s="117"/>
      <c r="AG10" s="117"/>
      <c r="AH10" s="117"/>
      <c r="AI10" s="117"/>
      <c r="AJ10" s="117"/>
      <c r="AK10" s="117"/>
      <c r="AM10" s="119"/>
    </row>
    <row r="11" spans="1:39" s="116" customFormat="1" ht="12.75" x14ac:dyDescent="0.2">
      <c r="A11" s="111" t="s">
        <v>322</v>
      </c>
      <c r="B11" s="110">
        <v>95011</v>
      </c>
      <c r="C11" s="110">
        <v>13206</v>
      </c>
      <c r="D11" s="110">
        <v>3064</v>
      </c>
      <c r="E11" s="110">
        <v>0</v>
      </c>
      <c r="F11" s="110">
        <v>0</v>
      </c>
      <c r="G11" s="110">
        <v>2760.2162922886901</v>
      </c>
      <c r="H11" s="110"/>
      <c r="I11" s="110">
        <v>19030.2162922887</v>
      </c>
      <c r="J11" s="110">
        <v>1808079880</v>
      </c>
      <c r="K11" s="55"/>
      <c r="L11" s="110"/>
      <c r="M11" s="112"/>
      <c r="N11" s="112"/>
      <c r="O11" s="112"/>
      <c r="P11" s="112"/>
      <c r="Q11" s="112"/>
      <c r="R11" s="112"/>
      <c r="S11" s="112"/>
      <c r="T11" s="113"/>
      <c r="U11" s="114"/>
      <c r="V11" s="113"/>
      <c r="W11" s="115"/>
      <c r="X11" s="115"/>
      <c r="Y11" s="115"/>
      <c r="AA11" s="117"/>
      <c r="AB11" s="117"/>
      <c r="AC11" s="117"/>
      <c r="AD11" s="118"/>
      <c r="AE11" s="117"/>
      <c r="AF11" s="117"/>
      <c r="AG11" s="117"/>
      <c r="AH11" s="117"/>
      <c r="AI11" s="117"/>
      <c r="AJ11" s="117"/>
      <c r="AK11" s="117"/>
      <c r="AM11" s="119"/>
    </row>
    <row r="12" spans="1:39" s="116" customFormat="1" ht="12.75" x14ac:dyDescent="0.2">
      <c r="A12" s="111" t="s">
        <v>323</v>
      </c>
      <c r="B12" s="110">
        <v>32804</v>
      </c>
      <c r="C12" s="110">
        <v>-30485</v>
      </c>
      <c r="D12" s="110">
        <v>6195</v>
      </c>
      <c r="E12" s="110">
        <v>0</v>
      </c>
      <c r="F12" s="110">
        <v>0</v>
      </c>
      <c r="G12" s="110">
        <v>2760.2162922886901</v>
      </c>
      <c r="H12" s="110"/>
      <c r="I12" s="110">
        <v>-21529.7837077113</v>
      </c>
      <c r="J12" s="110">
        <v>-706263025</v>
      </c>
      <c r="K12" s="55"/>
      <c r="L12" s="110"/>
      <c r="M12" s="112"/>
      <c r="N12" s="112"/>
      <c r="O12" s="112"/>
      <c r="P12" s="112"/>
      <c r="Q12" s="112"/>
      <c r="R12" s="112"/>
      <c r="S12" s="112"/>
      <c r="T12" s="113"/>
      <c r="U12" s="114"/>
      <c r="V12" s="113"/>
      <c r="W12" s="115"/>
      <c r="X12" s="115"/>
      <c r="Y12" s="115"/>
      <c r="AA12" s="117"/>
      <c r="AB12" s="117"/>
      <c r="AC12" s="117"/>
      <c r="AD12" s="118"/>
      <c r="AE12" s="117"/>
      <c r="AF12" s="117"/>
      <c r="AG12" s="117"/>
      <c r="AH12" s="117"/>
      <c r="AI12" s="117"/>
      <c r="AJ12" s="117"/>
      <c r="AK12" s="117"/>
      <c r="AM12" s="119"/>
    </row>
    <row r="13" spans="1:39" s="116" customFormat="1" ht="12.75" x14ac:dyDescent="0.2">
      <c r="A13" s="111" t="s">
        <v>324</v>
      </c>
      <c r="B13" s="110">
        <v>29059</v>
      </c>
      <c r="C13" s="110">
        <v>-4677</v>
      </c>
      <c r="D13" s="110">
        <v>4061</v>
      </c>
      <c r="E13" s="110">
        <v>0</v>
      </c>
      <c r="F13" s="110">
        <v>0</v>
      </c>
      <c r="G13" s="110">
        <v>2760.2162922886901</v>
      </c>
      <c r="H13" s="110"/>
      <c r="I13" s="110">
        <v>2144.2162922886901</v>
      </c>
      <c r="J13" s="110">
        <v>62308781</v>
      </c>
      <c r="K13" s="55"/>
      <c r="L13" s="110"/>
      <c r="M13" s="112"/>
      <c r="N13" s="112"/>
      <c r="O13" s="112"/>
      <c r="P13" s="112"/>
      <c r="Q13" s="112"/>
      <c r="R13" s="112"/>
      <c r="S13" s="112"/>
      <c r="T13" s="113"/>
      <c r="U13" s="114"/>
      <c r="V13" s="113"/>
      <c r="W13" s="115"/>
      <c r="X13" s="115"/>
      <c r="Y13" s="115"/>
      <c r="AA13" s="117"/>
      <c r="AB13" s="117"/>
      <c r="AC13" s="117"/>
      <c r="AD13" s="118"/>
      <c r="AE13" s="117"/>
      <c r="AF13" s="117"/>
      <c r="AG13" s="117"/>
      <c r="AH13" s="117"/>
      <c r="AI13" s="117"/>
      <c r="AJ13" s="117"/>
      <c r="AK13" s="117"/>
      <c r="AM13" s="119"/>
    </row>
    <row r="14" spans="1:39" s="116" customFormat="1" ht="12.75" x14ac:dyDescent="0.2">
      <c r="A14" s="111" t="s">
        <v>325</v>
      </c>
      <c r="B14" s="110">
        <v>95421</v>
      </c>
      <c r="C14" s="110">
        <v>9552</v>
      </c>
      <c r="D14" s="110">
        <v>1821</v>
      </c>
      <c r="E14" s="110">
        <v>0</v>
      </c>
      <c r="F14" s="110">
        <v>0</v>
      </c>
      <c r="G14" s="110">
        <v>2760.2162922886901</v>
      </c>
      <c r="H14" s="110"/>
      <c r="I14" s="110">
        <v>14133.2162922887</v>
      </c>
      <c r="J14" s="110">
        <v>1348605632</v>
      </c>
      <c r="K14" s="55"/>
      <c r="L14" s="110"/>
      <c r="M14" s="112"/>
      <c r="N14" s="112"/>
      <c r="O14" s="112"/>
      <c r="P14" s="112"/>
      <c r="Q14" s="112"/>
      <c r="R14" s="112"/>
      <c r="S14" s="112"/>
      <c r="T14" s="113"/>
      <c r="U14" s="114"/>
      <c r="V14" s="113"/>
      <c r="W14" s="115"/>
      <c r="X14" s="115"/>
      <c r="Y14" s="115"/>
      <c r="AA14" s="117"/>
      <c r="AB14" s="117"/>
      <c r="AC14" s="117"/>
      <c r="AD14" s="118"/>
      <c r="AE14" s="117"/>
      <c r="AF14" s="117"/>
      <c r="AG14" s="117"/>
      <c r="AH14" s="117"/>
      <c r="AI14" s="117"/>
      <c r="AJ14" s="117"/>
      <c r="AK14" s="117"/>
      <c r="AM14" s="119"/>
    </row>
    <row r="15" spans="1:39" s="116" customFormat="1" ht="12.75" x14ac:dyDescent="0.2">
      <c r="A15" s="111" t="s">
        <v>326</v>
      </c>
      <c r="B15" s="110">
        <v>113843</v>
      </c>
      <c r="C15" s="110">
        <v>4884</v>
      </c>
      <c r="D15" s="110">
        <v>1943</v>
      </c>
      <c r="E15" s="110">
        <v>0</v>
      </c>
      <c r="F15" s="110">
        <v>0</v>
      </c>
      <c r="G15" s="110">
        <v>2760.2162922886901</v>
      </c>
      <c r="H15" s="110"/>
      <c r="I15" s="110">
        <v>9587.2162922886891</v>
      </c>
      <c r="J15" s="110">
        <v>1091437464</v>
      </c>
      <c r="K15" s="55"/>
      <c r="L15" s="110"/>
      <c r="M15" s="112"/>
      <c r="N15" s="112"/>
      <c r="O15" s="112"/>
      <c r="P15" s="112"/>
      <c r="Q15" s="112"/>
      <c r="R15" s="112"/>
      <c r="S15" s="112"/>
      <c r="T15" s="113"/>
      <c r="U15" s="114"/>
      <c r="V15" s="113"/>
      <c r="W15" s="115"/>
      <c r="X15" s="115"/>
      <c r="Y15" s="115"/>
      <c r="AA15" s="117"/>
      <c r="AB15" s="117"/>
      <c r="AC15" s="117"/>
      <c r="AD15" s="118"/>
      <c r="AE15" s="117"/>
      <c r="AF15" s="117"/>
      <c r="AG15" s="117"/>
      <c r="AH15" s="117"/>
      <c r="AI15" s="117"/>
      <c r="AJ15" s="117"/>
      <c r="AK15" s="117"/>
      <c r="AM15" s="119"/>
    </row>
    <row r="16" spans="1:39" s="116" customFormat="1" ht="12.75" x14ac:dyDescent="0.2">
      <c r="A16" s="111" t="s">
        <v>327</v>
      </c>
      <c r="B16" s="110">
        <v>82841</v>
      </c>
      <c r="C16" s="110">
        <v>6317</v>
      </c>
      <c r="D16" s="110">
        <v>2519</v>
      </c>
      <c r="E16" s="110">
        <v>0</v>
      </c>
      <c r="F16" s="110">
        <v>0</v>
      </c>
      <c r="G16" s="110">
        <v>2760.2162922886901</v>
      </c>
      <c r="H16" s="110"/>
      <c r="I16" s="110">
        <v>11596.2162922887</v>
      </c>
      <c r="J16" s="110">
        <v>960642154</v>
      </c>
      <c r="K16" s="55"/>
      <c r="L16" s="110"/>
      <c r="M16" s="112"/>
      <c r="N16" s="112"/>
      <c r="O16" s="112"/>
      <c r="P16" s="112"/>
      <c r="Q16" s="112"/>
      <c r="R16" s="112"/>
      <c r="S16" s="112"/>
      <c r="T16" s="113"/>
      <c r="U16" s="114"/>
      <c r="V16" s="113"/>
      <c r="W16" s="115"/>
      <c r="X16" s="115"/>
      <c r="Y16" s="115"/>
      <c r="AA16" s="117"/>
      <c r="AB16" s="117"/>
      <c r="AC16" s="117"/>
      <c r="AD16" s="118"/>
      <c r="AE16" s="117"/>
      <c r="AF16" s="117"/>
      <c r="AG16" s="117"/>
      <c r="AH16" s="117"/>
      <c r="AI16" s="117"/>
      <c r="AJ16" s="117"/>
      <c r="AK16" s="117"/>
      <c r="AM16" s="119"/>
    </row>
    <row r="17" spans="1:39" s="116" customFormat="1" ht="12.75" x14ac:dyDescent="0.2">
      <c r="A17" s="111" t="s">
        <v>328</v>
      </c>
      <c r="B17" s="110">
        <v>48073</v>
      </c>
      <c r="C17" s="110">
        <v>-17311</v>
      </c>
      <c r="D17" s="110">
        <v>4429</v>
      </c>
      <c r="E17" s="110">
        <v>0</v>
      </c>
      <c r="F17" s="110">
        <v>0</v>
      </c>
      <c r="G17" s="110">
        <v>2760.2162922886901</v>
      </c>
      <c r="H17" s="110"/>
      <c r="I17" s="110">
        <v>-10121.7837077113</v>
      </c>
      <c r="J17" s="110">
        <v>-486584508</v>
      </c>
      <c r="K17" s="55"/>
      <c r="L17" s="110"/>
      <c r="M17" s="112"/>
      <c r="N17" s="112"/>
      <c r="O17" s="112"/>
      <c r="P17" s="112"/>
      <c r="Q17" s="112"/>
      <c r="R17" s="112"/>
      <c r="S17" s="112"/>
      <c r="T17" s="113"/>
      <c r="U17" s="114"/>
      <c r="V17" s="113"/>
      <c r="W17" s="115"/>
      <c r="X17" s="115"/>
      <c r="Y17" s="115"/>
      <c r="AA17" s="117"/>
      <c r="AB17" s="117"/>
      <c r="AC17" s="117"/>
      <c r="AD17" s="118"/>
      <c r="AE17" s="117"/>
      <c r="AF17" s="117"/>
      <c r="AG17" s="117"/>
      <c r="AH17" s="117"/>
      <c r="AI17" s="117"/>
      <c r="AJ17" s="117"/>
      <c r="AK17" s="117"/>
      <c r="AM17" s="119"/>
    </row>
    <row r="18" spans="1:39" s="116" customFormat="1" ht="12.75" x14ac:dyDescent="0.2">
      <c r="A18" s="111" t="s">
        <v>329</v>
      </c>
      <c r="B18" s="110">
        <v>107921</v>
      </c>
      <c r="C18" s="110">
        <v>-6834</v>
      </c>
      <c r="D18" s="110">
        <v>2921</v>
      </c>
      <c r="E18" s="110">
        <v>0</v>
      </c>
      <c r="F18" s="110">
        <v>0</v>
      </c>
      <c r="G18" s="110">
        <v>2760.2162922886901</v>
      </c>
      <c r="H18" s="110"/>
      <c r="I18" s="110">
        <v>-1152.7837077113099</v>
      </c>
      <c r="J18" s="110">
        <v>-124409571</v>
      </c>
      <c r="K18" s="55"/>
      <c r="L18" s="110"/>
      <c r="M18" s="112"/>
      <c r="N18" s="112"/>
      <c r="O18" s="112"/>
      <c r="P18" s="112"/>
      <c r="Q18" s="112"/>
      <c r="R18" s="112"/>
      <c r="S18" s="112"/>
      <c r="T18" s="113"/>
      <c r="U18" s="114"/>
      <c r="V18" s="113"/>
      <c r="W18" s="115"/>
      <c r="X18" s="115"/>
      <c r="Y18" s="115"/>
      <c r="AA18" s="117"/>
      <c r="AB18" s="117"/>
      <c r="AC18" s="117"/>
      <c r="AD18" s="118"/>
      <c r="AE18" s="117"/>
      <c r="AF18" s="117"/>
      <c r="AG18" s="117"/>
      <c r="AH18" s="117"/>
      <c r="AI18" s="117"/>
      <c r="AJ18" s="117"/>
      <c r="AK18" s="117"/>
      <c r="AM18" s="119"/>
    </row>
    <row r="19" spans="1:39" s="116" customFormat="1" ht="12.75" x14ac:dyDescent="0.2">
      <c r="A19" s="111" t="s">
        <v>330</v>
      </c>
      <c r="B19" s="110">
        <v>64609</v>
      </c>
      <c r="C19" s="110">
        <v>10834</v>
      </c>
      <c r="D19" s="110">
        <v>1150</v>
      </c>
      <c r="E19" s="110">
        <v>0</v>
      </c>
      <c r="F19" s="110">
        <v>0</v>
      </c>
      <c r="G19" s="110">
        <v>2760.2162922886901</v>
      </c>
      <c r="H19" s="110"/>
      <c r="I19" s="110">
        <v>14744.2162922887</v>
      </c>
      <c r="J19" s="110">
        <v>952609070</v>
      </c>
      <c r="K19" s="55"/>
      <c r="L19" s="110"/>
      <c r="M19" s="112"/>
      <c r="N19" s="112"/>
      <c r="O19" s="112"/>
      <c r="P19" s="112"/>
      <c r="Q19" s="112"/>
      <c r="R19" s="112"/>
      <c r="S19" s="112"/>
      <c r="T19" s="113"/>
      <c r="U19" s="114"/>
      <c r="V19" s="113"/>
      <c r="W19" s="115"/>
      <c r="X19" s="115"/>
      <c r="Y19" s="115"/>
      <c r="AA19" s="117"/>
      <c r="AB19" s="117"/>
      <c r="AC19" s="117"/>
      <c r="AD19" s="118"/>
      <c r="AE19" s="117"/>
      <c r="AF19" s="117"/>
      <c r="AG19" s="117"/>
      <c r="AH19" s="117"/>
      <c r="AI19" s="117"/>
      <c r="AJ19" s="117"/>
      <c r="AK19" s="117"/>
      <c r="AM19" s="119"/>
    </row>
    <row r="20" spans="1:39" s="116" customFormat="1" ht="12.75" x14ac:dyDescent="0.2">
      <c r="A20" s="111" t="s">
        <v>331</v>
      </c>
      <c r="B20" s="110">
        <v>11441</v>
      </c>
      <c r="C20" s="110">
        <v>2579</v>
      </c>
      <c r="D20" s="110">
        <v>1331</v>
      </c>
      <c r="E20" s="110">
        <v>0</v>
      </c>
      <c r="F20" s="110">
        <v>125</v>
      </c>
      <c r="G20" s="110">
        <v>2760.2162922886901</v>
      </c>
      <c r="H20" s="110"/>
      <c r="I20" s="110">
        <v>6795.2162922886901</v>
      </c>
      <c r="J20" s="110">
        <v>77744070</v>
      </c>
      <c r="K20" s="55"/>
      <c r="L20" s="110"/>
      <c r="M20" s="112"/>
      <c r="N20" s="112"/>
      <c r="O20" s="112"/>
      <c r="P20" s="112"/>
      <c r="Q20" s="112"/>
      <c r="R20" s="112"/>
      <c r="S20" s="112"/>
      <c r="T20" s="113"/>
      <c r="U20" s="114"/>
      <c r="V20" s="113"/>
      <c r="W20" s="115"/>
      <c r="X20" s="115"/>
      <c r="Y20" s="115"/>
      <c r="AA20" s="117"/>
      <c r="AB20" s="117"/>
      <c r="AC20" s="117"/>
      <c r="AD20" s="118"/>
      <c r="AE20" s="117"/>
      <c r="AF20" s="117"/>
      <c r="AG20" s="117"/>
      <c r="AH20" s="117"/>
      <c r="AI20" s="117"/>
      <c r="AJ20" s="117"/>
      <c r="AK20" s="117"/>
      <c r="AM20" s="119"/>
    </row>
    <row r="21" spans="1:39" s="116" customFormat="1" ht="12.75" x14ac:dyDescent="0.2">
      <c r="A21" s="111" t="s">
        <v>332</v>
      </c>
      <c r="B21" s="110">
        <v>29290</v>
      </c>
      <c r="C21" s="110">
        <v>9239</v>
      </c>
      <c r="D21" s="110">
        <v>606</v>
      </c>
      <c r="E21" s="110">
        <v>0</v>
      </c>
      <c r="F21" s="110">
        <v>0</v>
      </c>
      <c r="G21" s="110">
        <v>2760.2162922886901</v>
      </c>
      <c r="H21" s="110"/>
      <c r="I21" s="110">
        <v>12605.2162922887</v>
      </c>
      <c r="J21" s="110">
        <v>369206785</v>
      </c>
      <c r="K21" s="55"/>
      <c r="L21" s="110"/>
      <c r="M21" s="112"/>
      <c r="N21" s="112"/>
      <c r="O21" s="112"/>
      <c r="P21" s="112"/>
      <c r="Q21" s="112"/>
      <c r="R21" s="112"/>
      <c r="S21" s="112"/>
      <c r="T21" s="113"/>
      <c r="U21" s="114"/>
      <c r="V21" s="113"/>
      <c r="W21" s="115"/>
      <c r="X21" s="115"/>
      <c r="Y21" s="115"/>
      <c r="AA21" s="117"/>
      <c r="AB21" s="117"/>
      <c r="AC21" s="117"/>
      <c r="AD21" s="118"/>
      <c r="AE21" s="117"/>
      <c r="AF21" s="117"/>
      <c r="AG21" s="117"/>
      <c r="AH21" s="117"/>
      <c r="AI21" s="117"/>
      <c r="AJ21" s="117"/>
      <c r="AK21" s="117"/>
      <c r="AM21" s="119"/>
    </row>
    <row r="22" spans="1:39" s="116" customFormat="1" ht="12.75" x14ac:dyDescent="0.2">
      <c r="A22" s="111" t="s">
        <v>333</v>
      </c>
      <c r="B22" s="110">
        <v>17159</v>
      </c>
      <c r="C22" s="110">
        <v>4529</v>
      </c>
      <c r="D22" s="110">
        <v>3983</v>
      </c>
      <c r="E22" s="110">
        <v>0</v>
      </c>
      <c r="F22" s="110">
        <v>0</v>
      </c>
      <c r="G22" s="110">
        <v>2760.2162922886901</v>
      </c>
      <c r="H22" s="110"/>
      <c r="I22" s="110">
        <v>11272.2162922887</v>
      </c>
      <c r="J22" s="110">
        <v>193419959</v>
      </c>
      <c r="K22" s="55"/>
      <c r="L22" s="110"/>
      <c r="M22" s="112"/>
      <c r="N22" s="112"/>
      <c r="O22" s="112"/>
      <c r="P22" s="112"/>
      <c r="Q22" s="112"/>
      <c r="R22" s="112"/>
      <c r="S22" s="112"/>
      <c r="T22" s="113"/>
      <c r="U22" s="114"/>
      <c r="V22" s="113"/>
      <c r="W22" s="115"/>
      <c r="X22" s="115"/>
      <c r="Y22" s="115"/>
      <c r="AA22" s="117"/>
      <c r="AB22" s="117"/>
      <c r="AC22" s="117"/>
      <c r="AD22" s="118"/>
      <c r="AE22" s="117"/>
      <c r="AF22" s="117"/>
      <c r="AG22" s="117"/>
      <c r="AH22" s="117"/>
      <c r="AI22" s="117"/>
      <c r="AJ22" s="117"/>
      <c r="AK22" s="117"/>
      <c r="AM22" s="119"/>
    </row>
    <row r="23" spans="1:39" s="116" customFormat="1" ht="12.75" x14ac:dyDescent="0.2">
      <c r="A23" s="111" t="s">
        <v>334</v>
      </c>
      <c r="B23" s="110">
        <v>50198</v>
      </c>
      <c r="C23" s="110">
        <v>10009</v>
      </c>
      <c r="D23" s="110">
        <v>3196</v>
      </c>
      <c r="E23" s="110">
        <v>0</v>
      </c>
      <c r="F23" s="110">
        <v>0</v>
      </c>
      <c r="G23" s="110">
        <v>2760.2162922886901</v>
      </c>
      <c r="H23" s="110"/>
      <c r="I23" s="110">
        <v>15965.2162922887</v>
      </c>
      <c r="J23" s="110">
        <v>801421927</v>
      </c>
      <c r="K23" s="55"/>
      <c r="L23" s="110"/>
      <c r="M23" s="112"/>
      <c r="N23" s="112"/>
      <c r="O23" s="112"/>
      <c r="P23" s="112"/>
      <c r="Q23" s="112"/>
      <c r="R23" s="112"/>
      <c r="S23" s="112"/>
      <c r="T23" s="113"/>
      <c r="U23" s="114"/>
      <c r="V23" s="113"/>
      <c r="W23" s="115"/>
      <c r="X23" s="115"/>
      <c r="Y23" s="115"/>
      <c r="AA23" s="117"/>
      <c r="AB23" s="117"/>
      <c r="AC23" s="117"/>
      <c r="AD23" s="118"/>
      <c r="AE23" s="117"/>
      <c r="AF23" s="117"/>
      <c r="AG23" s="117"/>
      <c r="AH23" s="117"/>
      <c r="AI23" s="117"/>
      <c r="AJ23" s="117"/>
      <c r="AK23" s="117"/>
      <c r="AM23" s="119"/>
    </row>
    <row r="24" spans="1:39" s="116" customFormat="1" ht="12.75" x14ac:dyDescent="0.2">
      <c r="A24" s="111" t="s">
        <v>335</v>
      </c>
      <c r="B24" s="110">
        <v>74793</v>
      </c>
      <c r="C24" s="110">
        <v>-5347</v>
      </c>
      <c r="D24" s="110">
        <v>2624</v>
      </c>
      <c r="E24" s="110">
        <v>0</v>
      </c>
      <c r="F24" s="110">
        <v>0</v>
      </c>
      <c r="G24" s="110">
        <v>2760.2162922886901</v>
      </c>
      <c r="H24" s="110"/>
      <c r="I24" s="110">
        <v>37.216292288688201</v>
      </c>
      <c r="J24" s="110">
        <v>2783518</v>
      </c>
      <c r="K24" s="55"/>
      <c r="L24" s="110"/>
      <c r="M24" s="112"/>
      <c r="N24" s="112"/>
      <c r="O24" s="112"/>
      <c r="P24" s="112"/>
      <c r="Q24" s="112"/>
      <c r="R24" s="112"/>
      <c r="S24" s="112"/>
      <c r="T24" s="113"/>
      <c r="U24" s="114"/>
      <c r="V24" s="113"/>
      <c r="W24" s="115"/>
      <c r="X24" s="115"/>
      <c r="Y24" s="115"/>
      <c r="AA24" s="117"/>
      <c r="AB24" s="117"/>
      <c r="AC24" s="117"/>
      <c r="AD24" s="118"/>
      <c r="AE24" s="117"/>
      <c r="AF24" s="117"/>
      <c r="AG24" s="117"/>
      <c r="AH24" s="117"/>
      <c r="AI24" s="117"/>
      <c r="AJ24" s="117"/>
      <c r="AK24" s="117"/>
      <c r="AM24" s="119"/>
    </row>
    <row r="25" spans="1:39" s="116" customFormat="1" ht="12.75" x14ac:dyDescent="0.2">
      <c r="A25" s="111" t="s">
        <v>336</v>
      </c>
      <c r="B25" s="110">
        <v>84284</v>
      </c>
      <c r="C25" s="110">
        <v>-5497</v>
      </c>
      <c r="D25" s="110">
        <v>-6862</v>
      </c>
      <c r="E25" s="110">
        <v>0</v>
      </c>
      <c r="F25" s="110">
        <v>0</v>
      </c>
      <c r="G25" s="110">
        <v>2760.2162922886901</v>
      </c>
      <c r="H25" s="110"/>
      <c r="I25" s="110">
        <v>-9598.7837077113109</v>
      </c>
      <c r="J25" s="110">
        <v>-809023886</v>
      </c>
      <c r="K25" s="55"/>
      <c r="L25" s="110"/>
      <c r="M25" s="112"/>
      <c r="N25" s="112"/>
      <c r="O25" s="112"/>
      <c r="P25" s="112"/>
      <c r="Q25" s="112"/>
      <c r="R25" s="112"/>
      <c r="S25" s="112"/>
      <c r="T25" s="113"/>
      <c r="U25" s="114"/>
      <c r="V25" s="113"/>
      <c r="W25" s="115"/>
      <c r="X25" s="115"/>
      <c r="Y25" s="115"/>
      <c r="AA25" s="117"/>
      <c r="AB25" s="117"/>
      <c r="AC25" s="117"/>
      <c r="AD25" s="118"/>
      <c r="AE25" s="117"/>
      <c r="AF25" s="117"/>
      <c r="AG25" s="117"/>
      <c r="AH25" s="117"/>
      <c r="AI25" s="117"/>
      <c r="AJ25" s="117"/>
      <c r="AK25" s="117"/>
      <c r="AM25" s="119"/>
    </row>
    <row r="26" spans="1:39" s="116" customFormat="1" ht="12.75" x14ac:dyDescent="0.2">
      <c r="A26" s="111" t="s">
        <v>321</v>
      </c>
      <c r="B26" s="110">
        <v>979004</v>
      </c>
      <c r="C26" s="110">
        <v>-6039</v>
      </c>
      <c r="D26" s="110">
        <v>-770</v>
      </c>
      <c r="E26" s="110">
        <v>0</v>
      </c>
      <c r="F26" s="110">
        <v>0</v>
      </c>
      <c r="G26" s="110">
        <v>2760.2162922886901</v>
      </c>
      <c r="H26" s="110"/>
      <c r="I26" s="110">
        <v>-4048.7837077113099</v>
      </c>
      <c r="J26" s="110">
        <v>-3963775445</v>
      </c>
      <c r="K26" s="55"/>
      <c r="L26" s="110"/>
      <c r="M26" s="112"/>
      <c r="N26" s="112"/>
      <c r="O26" s="112"/>
      <c r="P26" s="112"/>
      <c r="Q26" s="112"/>
      <c r="R26" s="112"/>
      <c r="S26" s="112"/>
      <c r="T26" s="113"/>
      <c r="U26" s="114"/>
      <c r="V26" s="113"/>
      <c r="W26" s="115"/>
      <c r="X26" s="115"/>
      <c r="Y26" s="115"/>
      <c r="AA26" s="117"/>
      <c r="AB26" s="117"/>
      <c r="AC26" s="117"/>
      <c r="AD26" s="118"/>
      <c r="AE26" s="117"/>
      <c r="AF26" s="117"/>
      <c r="AG26" s="117"/>
      <c r="AH26" s="117"/>
      <c r="AI26" s="117"/>
      <c r="AJ26" s="117"/>
      <c r="AK26" s="117"/>
      <c r="AM26" s="119"/>
    </row>
    <row r="27" spans="1:39" s="116" customFormat="1" ht="12.75" x14ac:dyDescent="0.2">
      <c r="A27" s="111" t="s">
        <v>337</v>
      </c>
      <c r="B27" s="110">
        <v>53406</v>
      </c>
      <c r="C27" s="110">
        <v>-1317</v>
      </c>
      <c r="D27" s="110">
        <v>-4786</v>
      </c>
      <c r="E27" s="110">
        <v>0</v>
      </c>
      <c r="F27" s="110">
        <v>0</v>
      </c>
      <c r="G27" s="110">
        <v>2760.2162922886901</v>
      </c>
      <c r="H27" s="110"/>
      <c r="I27" s="110">
        <v>-3342.7837077113099</v>
      </c>
      <c r="J27" s="110">
        <v>-178524707</v>
      </c>
      <c r="K27" s="55"/>
      <c r="L27" s="110"/>
      <c r="M27" s="112"/>
      <c r="N27" s="112"/>
      <c r="O27" s="112"/>
      <c r="P27" s="112"/>
      <c r="Q27" s="112"/>
      <c r="R27" s="112"/>
      <c r="S27" s="112"/>
      <c r="T27" s="113"/>
      <c r="U27" s="114"/>
      <c r="V27" s="113"/>
      <c r="W27" s="115"/>
      <c r="X27" s="115"/>
      <c r="Y27" s="115"/>
      <c r="AA27" s="117"/>
      <c r="AB27" s="117"/>
      <c r="AC27" s="117"/>
      <c r="AD27" s="118"/>
      <c r="AE27" s="117"/>
      <c r="AF27" s="117"/>
      <c r="AG27" s="117"/>
      <c r="AH27" s="117"/>
      <c r="AI27" s="117"/>
      <c r="AJ27" s="117"/>
      <c r="AK27" s="117"/>
      <c r="AM27" s="119"/>
    </row>
    <row r="28" spans="1:39" s="116" customFormat="1" ht="12.75" x14ac:dyDescent="0.2">
      <c r="A28" s="111" t="s">
        <v>338</v>
      </c>
      <c r="B28" s="110">
        <v>101009</v>
      </c>
      <c r="C28" s="110">
        <v>12560</v>
      </c>
      <c r="D28" s="110">
        <v>2301</v>
      </c>
      <c r="E28" s="110">
        <v>0</v>
      </c>
      <c r="F28" s="110">
        <v>0</v>
      </c>
      <c r="G28" s="110">
        <v>2760.2162922886901</v>
      </c>
      <c r="H28" s="110"/>
      <c r="I28" s="110">
        <v>17621.2162922887</v>
      </c>
      <c r="J28" s="110">
        <v>1779901436</v>
      </c>
      <c r="K28" s="55"/>
      <c r="L28" s="110"/>
      <c r="M28" s="112"/>
      <c r="N28" s="112"/>
      <c r="O28" s="112"/>
      <c r="P28" s="112"/>
      <c r="Q28" s="112"/>
      <c r="R28" s="112"/>
      <c r="S28" s="112"/>
      <c r="T28" s="113"/>
      <c r="U28" s="114"/>
      <c r="V28" s="113"/>
      <c r="W28" s="115"/>
      <c r="X28" s="115"/>
      <c r="Y28" s="115"/>
      <c r="AA28" s="117"/>
      <c r="AB28" s="117"/>
      <c r="AC28" s="117"/>
      <c r="AD28" s="118"/>
      <c r="AE28" s="117"/>
      <c r="AF28" s="117"/>
      <c r="AG28" s="117"/>
      <c r="AH28" s="117"/>
      <c r="AI28" s="117"/>
      <c r="AJ28" s="117"/>
      <c r="AK28" s="117"/>
      <c r="AM28" s="119"/>
    </row>
    <row r="29" spans="1:39" s="116" customFormat="1" ht="12.75" x14ac:dyDescent="0.2">
      <c r="A29" s="111" t="s">
        <v>339</v>
      </c>
      <c r="B29" s="110">
        <v>49103</v>
      </c>
      <c r="C29" s="110">
        <v>679</v>
      </c>
      <c r="D29" s="110">
        <v>1998</v>
      </c>
      <c r="E29" s="110">
        <v>0</v>
      </c>
      <c r="F29" s="110">
        <v>0</v>
      </c>
      <c r="G29" s="110">
        <v>2760.2162922886901</v>
      </c>
      <c r="H29" s="110"/>
      <c r="I29" s="110">
        <v>5437.2162922886901</v>
      </c>
      <c r="J29" s="110">
        <v>266983632</v>
      </c>
      <c r="K29" s="55"/>
      <c r="L29" s="110"/>
      <c r="M29" s="112"/>
      <c r="N29" s="112"/>
      <c r="O29" s="112"/>
      <c r="P29" s="112"/>
      <c r="Q29" s="112"/>
      <c r="R29" s="112"/>
      <c r="S29" s="112"/>
      <c r="T29" s="113"/>
      <c r="U29" s="114"/>
      <c r="V29" s="113"/>
      <c r="W29" s="115"/>
      <c r="X29" s="115"/>
      <c r="Y29" s="115"/>
      <c r="AA29" s="117"/>
      <c r="AB29" s="117"/>
      <c r="AC29" s="117"/>
      <c r="AD29" s="118"/>
      <c r="AE29" s="117"/>
      <c r="AF29" s="117"/>
      <c r="AG29" s="117"/>
      <c r="AH29" s="117"/>
      <c r="AI29" s="117"/>
      <c r="AJ29" s="117"/>
      <c r="AK29" s="117"/>
      <c r="AM29" s="119"/>
    </row>
    <row r="30" spans="1:39" s="116" customFormat="1" ht="12.75" x14ac:dyDescent="0.2">
      <c r="A30" s="111" t="s">
        <v>340</v>
      </c>
      <c r="B30" s="110">
        <v>73716</v>
      </c>
      <c r="C30" s="110">
        <v>-10756</v>
      </c>
      <c r="D30" s="110">
        <v>2443</v>
      </c>
      <c r="E30" s="110">
        <v>0</v>
      </c>
      <c r="F30" s="110">
        <v>0</v>
      </c>
      <c r="G30" s="110">
        <v>2760.2162922886901</v>
      </c>
      <c r="H30" s="110"/>
      <c r="I30" s="110">
        <v>-5552.7837077113099</v>
      </c>
      <c r="J30" s="110">
        <v>-409329004</v>
      </c>
      <c r="K30" s="55"/>
      <c r="L30" s="110"/>
      <c r="M30" s="112"/>
      <c r="N30" s="112"/>
      <c r="O30" s="112"/>
      <c r="P30" s="112"/>
      <c r="Q30" s="112"/>
      <c r="R30" s="112"/>
      <c r="S30" s="112"/>
      <c r="T30" s="113"/>
      <c r="U30" s="114"/>
      <c r="V30" s="113"/>
      <c r="W30" s="115"/>
      <c r="X30" s="115"/>
      <c r="Y30" s="115"/>
      <c r="AA30" s="117"/>
      <c r="AB30" s="117"/>
      <c r="AC30" s="117"/>
      <c r="AD30" s="118"/>
      <c r="AE30" s="117"/>
      <c r="AF30" s="117"/>
      <c r="AG30" s="117"/>
      <c r="AH30" s="117"/>
      <c r="AI30" s="117"/>
      <c r="AJ30" s="117"/>
      <c r="AK30" s="117"/>
      <c r="AM30" s="119"/>
    </row>
    <row r="31" spans="1:39" s="116" customFormat="1" ht="12.75" x14ac:dyDescent="0.2">
      <c r="A31" s="111" t="s">
        <v>341</v>
      </c>
      <c r="B31" s="110">
        <v>47573</v>
      </c>
      <c r="C31" s="110">
        <v>6126</v>
      </c>
      <c r="D31" s="110">
        <v>1038</v>
      </c>
      <c r="E31" s="110">
        <v>0</v>
      </c>
      <c r="F31" s="110">
        <v>0</v>
      </c>
      <c r="G31" s="110">
        <v>2760.2162922886901</v>
      </c>
      <c r="H31" s="110"/>
      <c r="I31" s="110">
        <v>9924.2162922886891</v>
      </c>
      <c r="J31" s="110">
        <v>472124742</v>
      </c>
      <c r="K31" s="55"/>
      <c r="L31" s="110"/>
      <c r="M31" s="112"/>
      <c r="N31" s="112"/>
      <c r="O31" s="112"/>
      <c r="P31" s="112"/>
      <c r="Q31" s="112"/>
      <c r="R31" s="112"/>
      <c r="S31" s="112"/>
      <c r="T31" s="113"/>
      <c r="U31" s="114"/>
      <c r="V31" s="113"/>
      <c r="W31" s="115"/>
      <c r="X31" s="115"/>
      <c r="Y31" s="115"/>
      <c r="AA31" s="117"/>
      <c r="AB31" s="117"/>
      <c r="AC31" s="117"/>
      <c r="AD31" s="118"/>
      <c r="AE31" s="117"/>
      <c r="AF31" s="117"/>
      <c r="AG31" s="117"/>
      <c r="AH31" s="117"/>
      <c r="AI31" s="117"/>
      <c r="AJ31" s="117"/>
      <c r="AK31" s="117"/>
      <c r="AM31" s="119"/>
    </row>
    <row r="32" spans="1:39" s="116" customFormat="1" ht="12.75" x14ac:dyDescent="0.2">
      <c r="A32" s="111" t="s">
        <v>342</v>
      </c>
      <c r="B32" s="110">
        <v>30896</v>
      </c>
      <c r="C32" s="110">
        <v>9687</v>
      </c>
      <c r="D32" s="110">
        <v>3826</v>
      </c>
      <c r="E32" s="110">
        <v>0</v>
      </c>
      <c r="F32" s="110">
        <v>0</v>
      </c>
      <c r="G32" s="110">
        <v>2760.2162922886901</v>
      </c>
      <c r="H32" s="110"/>
      <c r="I32" s="110">
        <v>16273.2162922887</v>
      </c>
      <c r="J32" s="110">
        <v>502777291</v>
      </c>
      <c r="K32" s="55"/>
      <c r="L32" s="110"/>
      <c r="M32" s="112"/>
      <c r="N32" s="112"/>
      <c r="O32" s="112"/>
      <c r="P32" s="112"/>
      <c r="Q32" s="112"/>
      <c r="R32" s="112"/>
      <c r="S32" s="112"/>
      <c r="T32" s="113"/>
      <c r="U32" s="114"/>
      <c r="V32" s="113"/>
      <c r="W32" s="115"/>
      <c r="X32" s="115"/>
      <c r="Y32" s="115"/>
      <c r="AA32" s="117"/>
      <c r="AB32" s="117"/>
      <c r="AC32" s="117"/>
      <c r="AD32" s="118"/>
      <c r="AE32" s="117"/>
      <c r="AF32" s="117"/>
      <c r="AG32" s="117"/>
      <c r="AH32" s="117"/>
      <c r="AI32" s="117"/>
      <c r="AJ32" s="117"/>
      <c r="AK32" s="117"/>
      <c r="AM32" s="119"/>
    </row>
    <row r="33" spans="1:39" s="116" customFormat="1" ht="12.75" x14ac:dyDescent="0.2">
      <c r="A33" s="111" t="s">
        <v>343</v>
      </c>
      <c r="B33" s="110">
        <v>34256</v>
      </c>
      <c r="C33" s="110">
        <v>-96</v>
      </c>
      <c r="D33" s="110">
        <v>1792</v>
      </c>
      <c r="E33" s="110">
        <v>0</v>
      </c>
      <c r="F33" s="110">
        <v>0</v>
      </c>
      <c r="G33" s="110">
        <v>2760.2162922886901</v>
      </c>
      <c r="H33" s="110"/>
      <c r="I33" s="110">
        <v>4456.2162922886901</v>
      </c>
      <c r="J33" s="110">
        <v>152652145</v>
      </c>
      <c r="K33" s="55"/>
      <c r="L33" s="110"/>
      <c r="M33" s="112"/>
      <c r="N33" s="112"/>
      <c r="O33" s="112"/>
      <c r="P33" s="112"/>
      <c r="Q33" s="112"/>
      <c r="R33" s="112"/>
      <c r="S33" s="112"/>
      <c r="T33" s="113"/>
      <c r="U33" s="114"/>
      <c r="V33" s="113"/>
      <c r="W33" s="115"/>
      <c r="X33" s="115"/>
      <c r="Y33" s="115"/>
      <c r="AA33" s="117"/>
      <c r="AB33" s="117"/>
      <c r="AC33" s="117"/>
      <c r="AD33" s="118"/>
      <c r="AE33" s="117"/>
      <c r="AF33" s="117"/>
      <c r="AG33" s="117"/>
      <c r="AH33" s="117"/>
      <c r="AI33" s="117"/>
      <c r="AJ33" s="117"/>
      <c r="AK33" s="117"/>
      <c r="AM33" s="119"/>
    </row>
    <row r="34" spans="1:39" s="116" customFormat="1" ht="12.75" x14ac:dyDescent="0.2">
      <c r="A34" s="111" t="s">
        <v>344</v>
      </c>
      <c r="B34" s="110">
        <v>11967</v>
      </c>
      <c r="C34" s="110">
        <v>-7394</v>
      </c>
      <c r="D34" s="110">
        <v>1701</v>
      </c>
      <c r="E34" s="110">
        <v>0</v>
      </c>
      <c r="F34" s="110">
        <v>0</v>
      </c>
      <c r="G34" s="110">
        <v>2760.2162922886901</v>
      </c>
      <c r="H34" s="110"/>
      <c r="I34" s="110">
        <v>-2932.7837077113099</v>
      </c>
      <c r="J34" s="110">
        <v>-35096623</v>
      </c>
      <c r="K34" s="55"/>
      <c r="L34" s="110"/>
      <c r="M34" s="112"/>
      <c r="N34" s="112"/>
      <c r="O34" s="112"/>
      <c r="P34" s="112"/>
      <c r="Q34" s="112"/>
      <c r="R34" s="112"/>
      <c r="S34" s="112"/>
      <c r="T34" s="113"/>
      <c r="U34" s="114"/>
      <c r="V34" s="113"/>
      <c r="W34" s="115"/>
      <c r="X34" s="115"/>
      <c r="Y34" s="115"/>
      <c r="AA34" s="117"/>
      <c r="AB34" s="117"/>
      <c r="AC34" s="117"/>
      <c r="AD34" s="118"/>
      <c r="AE34" s="117"/>
      <c r="AF34" s="117"/>
      <c r="AG34" s="117"/>
      <c r="AH34" s="117"/>
      <c r="AI34" s="117"/>
      <c r="AJ34" s="117"/>
      <c r="AK34" s="117"/>
      <c r="AM34" s="119"/>
    </row>
    <row r="35" spans="1:39" s="116" customFormat="1" ht="12.75" x14ac:dyDescent="0.2">
      <c r="A35" s="111" t="s">
        <v>345</v>
      </c>
      <c r="B35" s="110">
        <v>46174</v>
      </c>
      <c r="C35" s="110">
        <v>516</v>
      </c>
      <c r="D35" s="110">
        <v>560</v>
      </c>
      <c r="E35" s="110">
        <v>0</v>
      </c>
      <c r="F35" s="110">
        <v>0</v>
      </c>
      <c r="G35" s="110">
        <v>2760.2162922886901</v>
      </c>
      <c r="H35" s="110"/>
      <c r="I35" s="110">
        <v>3836.2162922886901</v>
      </c>
      <c r="J35" s="110">
        <v>177133451</v>
      </c>
      <c r="K35" s="55"/>
      <c r="L35" s="110"/>
      <c r="M35" s="112"/>
      <c r="N35" s="112"/>
      <c r="O35" s="112"/>
      <c r="P35" s="112"/>
      <c r="Q35" s="112"/>
      <c r="R35" s="112"/>
      <c r="S35" s="112"/>
      <c r="T35" s="113"/>
      <c r="U35" s="114"/>
      <c r="V35" s="113"/>
      <c r="W35" s="115"/>
      <c r="X35" s="115"/>
      <c r="Y35" s="115"/>
      <c r="AA35" s="117"/>
      <c r="AB35" s="117"/>
      <c r="AC35" s="117"/>
      <c r="AD35" s="118"/>
      <c r="AE35" s="117"/>
      <c r="AF35" s="117"/>
      <c r="AG35" s="117"/>
      <c r="AH35" s="117"/>
      <c r="AI35" s="117"/>
      <c r="AJ35" s="117"/>
      <c r="AK35" s="117"/>
      <c r="AM35" s="119"/>
    </row>
    <row r="36" spans="1:39" s="116" customFormat="1" ht="12.75" x14ac:dyDescent="0.2">
      <c r="A36" s="111" t="s">
        <v>346</v>
      </c>
      <c r="B36" s="110">
        <v>48008</v>
      </c>
      <c r="C36" s="110">
        <v>2286</v>
      </c>
      <c r="D36" s="110">
        <v>1996</v>
      </c>
      <c r="E36" s="110">
        <v>0</v>
      </c>
      <c r="F36" s="110">
        <v>0</v>
      </c>
      <c r="G36" s="110">
        <v>2760.2162922886901</v>
      </c>
      <c r="H36" s="110"/>
      <c r="I36" s="110">
        <v>7042.2162922886901</v>
      </c>
      <c r="J36" s="110">
        <v>338082720</v>
      </c>
      <c r="K36" s="55"/>
      <c r="L36" s="110"/>
      <c r="M36" s="112"/>
      <c r="N36" s="112"/>
      <c r="O36" s="112"/>
      <c r="P36" s="112"/>
      <c r="Q36" s="112"/>
      <c r="R36" s="112"/>
      <c r="S36" s="112"/>
      <c r="T36" s="113"/>
      <c r="U36" s="114"/>
      <c r="V36" s="113"/>
      <c r="W36" s="115"/>
      <c r="X36" s="115"/>
      <c r="Y36" s="115"/>
      <c r="AA36" s="117"/>
      <c r="AB36" s="117"/>
      <c r="AC36" s="117"/>
      <c r="AD36" s="118"/>
      <c r="AE36" s="117"/>
      <c r="AF36" s="117"/>
      <c r="AG36" s="117"/>
      <c r="AH36" s="117"/>
      <c r="AI36" s="117"/>
      <c r="AJ36" s="117"/>
      <c r="AK36" s="117"/>
      <c r="AM36" s="119"/>
    </row>
    <row r="37" spans="1:39" s="116" customFormat="1" ht="18.75" customHeight="1" x14ac:dyDescent="0.2">
      <c r="A37" s="17" t="s">
        <v>347</v>
      </c>
      <c r="B37" s="18"/>
      <c r="C37" s="18"/>
      <c r="D37" s="18"/>
      <c r="E37" s="18"/>
      <c r="F37" s="18"/>
      <c r="G37" s="18"/>
      <c r="H37" s="18"/>
      <c r="I37" s="110"/>
      <c r="J37" s="110"/>
      <c r="K37" s="55"/>
      <c r="L37" s="110"/>
      <c r="M37" s="112"/>
      <c r="N37" s="112"/>
      <c r="O37" s="112"/>
      <c r="P37" s="112"/>
      <c r="Q37" s="112"/>
      <c r="R37" s="112"/>
      <c r="S37" s="112"/>
      <c r="T37" s="113"/>
      <c r="U37" s="114"/>
      <c r="V37" s="113"/>
      <c r="W37" s="115"/>
      <c r="X37" s="115"/>
      <c r="Y37" s="115"/>
      <c r="AA37" s="117"/>
      <c r="AB37" s="117"/>
      <c r="AC37" s="117"/>
      <c r="AD37" s="118"/>
      <c r="AE37" s="117"/>
      <c r="AF37" s="117"/>
      <c r="AG37" s="117"/>
      <c r="AH37" s="117"/>
      <c r="AI37" s="117"/>
      <c r="AJ37" s="117"/>
      <c r="AK37" s="117"/>
      <c r="AM37" s="119"/>
    </row>
    <row r="38" spans="1:39" s="116" customFormat="1" ht="12.75" x14ac:dyDescent="0.2">
      <c r="A38" s="111" t="s">
        <v>348</v>
      </c>
      <c r="B38" s="110">
        <v>47352</v>
      </c>
      <c r="C38" s="110">
        <v>10325</v>
      </c>
      <c r="D38" s="110">
        <v>734</v>
      </c>
      <c r="E38" s="110">
        <v>0</v>
      </c>
      <c r="F38" s="110">
        <v>0</v>
      </c>
      <c r="G38" s="110">
        <v>2760.2162922886901</v>
      </c>
      <c r="H38" s="110"/>
      <c r="I38" s="110">
        <v>13819.2162922887</v>
      </c>
      <c r="J38" s="110">
        <v>654367530</v>
      </c>
      <c r="K38" s="55"/>
      <c r="L38" s="110"/>
      <c r="M38" s="112"/>
      <c r="N38" s="112"/>
      <c r="O38" s="112"/>
      <c r="P38" s="112"/>
      <c r="Q38" s="112"/>
      <c r="R38" s="112"/>
      <c r="S38" s="112"/>
      <c r="T38" s="113"/>
      <c r="U38" s="114"/>
      <c r="V38" s="113"/>
      <c r="W38" s="115"/>
      <c r="X38" s="115"/>
      <c r="Y38" s="115"/>
      <c r="AA38" s="117"/>
      <c r="AB38" s="117"/>
      <c r="AC38" s="117"/>
      <c r="AD38" s="118"/>
      <c r="AE38" s="117"/>
      <c r="AF38" s="117"/>
      <c r="AG38" s="117"/>
      <c r="AH38" s="117"/>
      <c r="AI38" s="117"/>
      <c r="AJ38" s="117"/>
      <c r="AK38" s="117"/>
      <c r="AM38" s="119"/>
    </row>
    <row r="39" spans="1:39" s="116" customFormat="1" ht="12.75" x14ac:dyDescent="0.2">
      <c r="A39" s="111" t="s">
        <v>349</v>
      </c>
      <c r="B39" s="110">
        <v>14262</v>
      </c>
      <c r="C39" s="110">
        <v>13982</v>
      </c>
      <c r="D39" s="110">
        <v>840</v>
      </c>
      <c r="E39" s="110">
        <v>0</v>
      </c>
      <c r="F39" s="110">
        <v>0</v>
      </c>
      <c r="G39" s="110">
        <v>2760.2162922886901</v>
      </c>
      <c r="H39" s="110"/>
      <c r="I39" s="110">
        <v>17582.2162922887</v>
      </c>
      <c r="J39" s="110">
        <v>250757569</v>
      </c>
      <c r="K39" s="55"/>
      <c r="L39" s="110"/>
      <c r="M39" s="112"/>
      <c r="N39" s="112"/>
      <c r="O39" s="112"/>
      <c r="P39" s="112"/>
      <c r="Q39" s="112"/>
      <c r="R39" s="112"/>
      <c r="S39" s="112"/>
      <c r="T39" s="113"/>
      <c r="U39" s="114"/>
      <c r="V39" s="113"/>
      <c r="W39" s="115"/>
      <c r="X39" s="115"/>
      <c r="Y39" s="115"/>
      <c r="AA39" s="117"/>
      <c r="AB39" s="117"/>
      <c r="AC39" s="117"/>
      <c r="AD39" s="118"/>
      <c r="AE39" s="117"/>
      <c r="AF39" s="117"/>
      <c r="AG39" s="117"/>
      <c r="AH39" s="117"/>
      <c r="AI39" s="117"/>
      <c r="AJ39" s="117"/>
      <c r="AK39" s="117"/>
      <c r="AM39" s="119"/>
    </row>
    <row r="40" spans="1:39" s="116" customFormat="1" ht="12.75" x14ac:dyDescent="0.2">
      <c r="A40" s="111" t="s">
        <v>350</v>
      </c>
      <c r="B40" s="110">
        <v>22250</v>
      </c>
      <c r="C40" s="110">
        <v>4970</v>
      </c>
      <c r="D40" s="110">
        <v>-1303</v>
      </c>
      <c r="E40" s="110">
        <v>0</v>
      </c>
      <c r="F40" s="110">
        <v>214</v>
      </c>
      <c r="G40" s="110">
        <v>2760.2162922886901</v>
      </c>
      <c r="H40" s="110"/>
      <c r="I40" s="110">
        <v>6641.2162922886901</v>
      </c>
      <c r="J40" s="110">
        <v>147767063</v>
      </c>
      <c r="K40" s="55"/>
      <c r="L40" s="110"/>
      <c r="M40" s="112"/>
      <c r="N40" s="112"/>
      <c r="O40" s="112"/>
      <c r="P40" s="112"/>
      <c r="Q40" s="112"/>
      <c r="R40" s="112"/>
      <c r="S40" s="112"/>
      <c r="T40" s="113"/>
      <c r="U40" s="114"/>
      <c r="V40" s="113"/>
      <c r="W40" s="115"/>
      <c r="X40" s="115"/>
      <c r="Y40" s="115"/>
      <c r="AA40" s="117"/>
      <c r="AB40" s="117"/>
      <c r="AC40" s="117"/>
      <c r="AD40" s="118"/>
      <c r="AE40" s="117"/>
      <c r="AF40" s="117"/>
      <c r="AG40" s="117"/>
      <c r="AH40" s="117"/>
      <c r="AI40" s="117"/>
      <c r="AJ40" s="117"/>
      <c r="AK40" s="117"/>
      <c r="AM40" s="119"/>
    </row>
    <row r="41" spans="1:39" s="116" customFormat="1" ht="12.75" x14ac:dyDescent="0.2">
      <c r="A41" s="111" t="s">
        <v>351</v>
      </c>
      <c r="B41" s="110">
        <v>19708</v>
      </c>
      <c r="C41" s="110">
        <v>2903</v>
      </c>
      <c r="D41" s="110">
        <v>2988</v>
      </c>
      <c r="E41" s="110">
        <v>0</v>
      </c>
      <c r="F41" s="110">
        <v>0</v>
      </c>
      <c r="G41" s="110">
        <v>2760.2162922886901</v>
      </c>
      <c r="H41" s="110"/>
      <c r="I41" s="110">
        <v>8651.2162922886891</v>
      </c>
      <c r="J41" s="110">
        <v>170498171</v>
      </c>
      <c r="K41" s="55"/>
      <c r="L41" s="110"/>
      <c r="M41" s="112"/>
      <c r="N41" s="112"/>
      <c r="O41" s="112"/>
      <c r="P41" s="112"/>
      <c r="Q41" s="112"/>
      <c r="R41" s="112"/>
      <c r="S41" s="112"/>
      <c r="T41" s="113"/>
      <c r="U41" s="114"/>
      <c r="V41" s="113"/>
      <c r="W41" s="115"/>
      <c r="X41" s="115"/>
      <c r="Y41" s="115"/>
      <c r="AA41" s="117"/>
      <c r="AB41" s="117"/>
      <c r="AC41" s="117"/>
      <c r="AD41" s="118"/>
      <c r="AE41" s="117"/>
      <c r="AF41" s="117"/>
      <c r="AG41" s="117"/>
      <c r="AH41" s="117"/>
      <c r="AI41" s="117"/>
      <c r="AJ41" s="117"/>
      <c r="AK41" s="117"/>
      <c r="AM41" s="119"/>
    </row>
    <row r="42" spans="1:39" s="116" customFormat="1" ht="12.75" x14ac:dyDescent="0.2">
      <c r="A42" s="111" t="s">
        <v>352</v>
      </c>
      <c r="B42" s="110">
        <v>21454</v>
      </c>
      <c r="C42" s="110">
        <v>14604</v>
      </c>
      <c r="D42" s="110">
        <v>1791</v>
      </c>
      <c r="E42" s="110">
        <v>0</v>
      </c>
      <c r="F42" s="110">
        <v>0</v>
      </c>
      <c r="G42" s="110">
        <v>2760.2162922886901</v>
      </c>
      <c r="H42" s="110"/>
      <c r="I42" s="110">
        <v>19155.2162922887</v>
      </c>
      <c r="J42" s="110">
        <v>410956010</v>
      </c>
      <c r="K42" s="55"/>
      <c r="L42" s="110"/>
      <c r="M42" s="112"/>
      <c r="N42" s="112"/>
      <c r="O42" s="112"/>
      <c r="P42" s="112"/>
      <c r="Q42" s="112"/>
      <c r="R42" s="112"/>
      <c r="S42" s="112"/>
      <c r="T42" s="113"/>
      <c r="U42" s="114"/>
      <c r="V42" s="113"/>
      <c r="W42" s="115"/>
      <c r="X42" s="115"/>
      <c r="Y42" s="115"/>
      <c r="AA42" s="117"/>
      <c r="AB42" s="117"/>
      <c r="AC42" s="117"/>
      <c r="AD42" s="118"/>
      <c r="AE42" s="117"/>
      <c r="AF42" s="117"/>
      <c r="AG42" s="117"/>
      <c r="AH42" s="117"/>
      <c r="AI42" s="117"/>
      <c r="AJ42" s="117"/>
      <c r="AK42" s="117"/>
      <c r="AM42" s="119"/>
    </row>
    <row r="43" spans="1:39" s="116" customFormat="1" ht="12.75" x14ac:dyDescent="0.2">
      <c r="A43" s="111" t="s">
        <v>347</v>
      </c>
      <c r="B43" s="110">
        <v>237180</v>
      </c>
      <c r="C43" s="110">
        <v>7052</v>
      </c>
      <c r="D43" s="110">
        <v>-3554</v>
      </c>
      <c r="E43" s="110">
        <v>0</v>
      </c>
      <c r="F43" s="110">
        <v>330</v>
      </c>
      <c r="G43" s="110">
        <v>2760.2162922886901</v>
      </c>
      <c r="H43" s="110"/>
      <c r="I43" s="110">
        <v>6588.2162922886901</v>
      </c>
      <c r="J43" s="110">
        <v>1562593140</v>
      </c>
      <c r="K43" s="55"/>
      <c r="L43" s="110"/>
      <c r="M43" s="112"/>
      <c r="N43" s="112"/>
      <c r="O43" s="112"/>
      <c r="P43" s="112"/>
      <c r="Q43" s="112"/>
      <c r="R43" s="112"/>
      <c r="S43" s="112"/>
      <c r="T43" s="113"/>
      <c r="U43" s="114"/>
      <c r="V43" s="113"/>
      <c r="W43" s="115"/>
      <c r="X43" s="115"/>
      <c r="Y43" s="115"/>
      <c r="AA43" s="117"/>
      <c r="AB43" s="117"/>
      <c r="AC43" s="117"/>
      <c r="AD43" s="118"/>
      <c r="AE43" s="117"/>
      <c r="AF43" s="117"/>
      <c r="AG43" s="117"/>
      <c r="AH43" s="117"/>
      <c r="AI43" s="117"/>
      <c r="AJ43" s="117"/>
      <c r="AK43" s="117"/>
      <c r="AM43" s="119"/>
    </row>
    <row r="44" spans="1:39" s="116" customFormat="1" ht="12.75" x14ac:dyDescent="0.2">
      <c r="A44" s="111" t="s">
        <v>353</v>
      </c>
      <c r="B44" s="110">
        <v>9604</v>
      </c>
      <c r="C44" s="110">
        <v>12998</v>
      </c>
      <c r="D44" s="110">
        <v>1243</v>
      </c>
      <c r="E44" s="110">
        <v>0</v>
      </c>
      <c r="F44" s="110">
        <v>0</v>
      </c>
      <c r="G44" s="110">
        <v>2760.2162922886901</v>
      </c>
      <c r="H44" s="110"/>
      <c r="I44" s="110">
        <v>17001.2162922887</v>
      </c>
      <c r="J44" s="110">
        <v>163279681</v>
      </c>
      <c r="K44" s="55"/>
      <c r="L44" s="110"/>
      <c r="M44" s="112"/>
      <c r="N44" s="112"/>
      <c r="O44" s="112"/>
      <c r="P44" s="112"/>
      <c r="Q44" s="112"/>
      <c r="R44" s="112"/>
      <c r="S44" s="112"/>
      <c r="T44" s="113"/>
      <c r="U44" s="114"/>
      <c r="V44" s="113"/>
      <c r="W44" s="115"/>
      <c r="X44" s="115"/>
      <c r="Y44" s="115"/>
      <c r="AA44" s="117"/>
      <c r="AB44" s="117"/>
      <c r="AC44" s="117"/>
      <c r="AD44" s="118"/>
      <c r="AE44" s="117"/>
      <c r="AF44" s="117"/>
      <c r="AG44" s="117"/>
      <c r="AH44" s="117"/>
      <c r="AI44" s="117"/>
      <c r="AJ44" s="117"/>
      <c r="AK44" s="117"/>
      <c r="AM44" s="119"/>
    </row>
    <row r="45" spans="1:39" s="116" customFormat="1" ht="12.75" x14ac:dyDescent="0.2">
      <c r="A45" s="111" t="s">
        <v>354</v>
      </c>
      <c r="B45" s="110">
        <v>22344</v>
      </c>
      <c r="C45" s="110">
        <v>9044</v>
      </c>
      <c r="D45" s="110">
        <v>-591</v>
      </c>
      <c r="E45" s="110">
        <v>0</v>
      </c>
      <c r="F45" s="110">
        <v>0</v>
      </c>
      <c r="G45" s="110">
        <v>2760.2162922886901</v>
      </c>
      <c r="H45" s="110"/>
      <c r="I45" s="110">
        <v>11213.2162922887</v>
      </c>
      <c r="J45" s="110">
        <v>250548105</v>
      </c>
      <c r="K45" s="55"/>
      <c r="L45" s="110"/>
      <c r="M45" s="112"/>
      <c r="N45" s="112"/>
      <c r="O45" s="112"/>
      <c r="P45" s="112"/>
      <c r="Q45" s="112"/>
      <c r="R45" s="112"/>
      <c r="S45" s="112"/>
      <c r="T45" s="113"/>
      <c r="U45" s="114"/>
      <c r="V45" s="113"/>
      <c r="W45" s="115"/>
      <c r="X45" s="115"/>
      <c r="Y45" s="115"/>
      <c r="AA45" s="117"/>
      <c r="AB45" s="117"/>
      <c r="AC45" s="117"/>
      <c r="AD45" s="118"/>
      <c r="AE45" s="117"/>
      <c r="AF45" s="117"/>
      <c r="AG45" s="117"/>
      <c r="AH45" s="117"/>
      <c r="AI45" s="117"/>
      <c r="AJ45" s="117"/>
      <c r="AK45" s="117"/>
      <c r="AM45" s="119"/>
    </row>
    <row r="46" spans="1:39" s="116" customFormat="1" ht="18.75" customHeight="1" x14ac:dyDescent="0.2">
      <c r="A46" s="17" t="s">
        <v>355</v>
      </c>
      <c r="B46" s="18"/>
      <c r="C46" s="18"/>
      <c r="D46" s="18"/>
      <c r="E46" s="18"/>
      <c r="F46" s="18"/>
      <c r="G46" s="18"/>
      <c r="H46" s="18"/>
      <c r="I46" s="110"/>
      <c r="J46" s="110"/>
      <c r="K46" s="55"/>
      <c r="L46" s="110"/>
      <c r="M46" s="112"/>
      <c r="N46" s="112"/>
      <c r="O46" s="112"/>
      <c r="P46" s="112"/>
      <c r="Q46" s="112"/>
      <c r="R46" s="112"/>
      <c r="S46" s="112"/>
      <c r="T46" s="113"/>
      <c r="U46" s="114"/>
      <c r="V46" s="113"/>
      <c r="W46" s="115"/>
      <c r="X46" s="115"/>
      <c r="Y46" s="115"/>
      <c r="AA46" s="117"/>
      <c r="AB46" s="117"/>
      <c r="AC46" s="117"/>
      <c r="AD46" s="118"/>
      <c r="AE46" s="117"/>
      <c r="AF46" s="117"/>
      <c r="AG46" s="117"/>
      <c r="AH46" s="117"/>
      <c r="AI46" s="117"/>
      <c r="AJ46" s="117"/>
      <c r="AK46" s="117"/>
      <c r="AM46" s="119"/>
    </row>
    <row r="47" spans="1:39" s="116" customFormat="1" ht="12.75" x14ac:dyDescent="0.2">
      <c r="A47" s="111" t="s">
        <v>356</v>
      </c>
      <c r="B47" s="110">
        <v>107490</v>
      </c>
      <c r="C47" s="110">
        <v>14302</v>
      </c>
      <c r="D47" s="110">
        <v>2327</v>
      </c>
      <c r="E47" s="110">
        <v>0</v>
      </c>
      <c r="F47" s="110">
        <v>0</v>
      </c>
      <c r="G47" s="110">
        <v>2760.2162922886901</v>
      </c>
      <c r="H47" s="110"/>
      <c r="I47" s="110">
        <v>19389.2162922887</v>
      </c>
      <c r="J47" s="110">
        <v>2084146859</v>
      </c>
      <c r="K47" s="55"/>
      <c r="L47" s="110"/>
      <c r="M47" s="112"/>
      <c r="N47" s="112"/>
      <c r="O47" s="112"/>
      <c r="P47" s="112"/>
      <c r="Q47" s="112"/>
      <c r="R47" s="112"/>
      <c r="S47" s="112"/>
      <c r="T47" s="113"/>
      <c r="U47" s="114"/>
      <c r="V47" s="113"/>
      <c r="W47" s="115"/>
      <c r="X47" s="115"/>
      <c r="Y47" s="115"/>
      <c r="AA47" s="117"/>
      <c r="AB47" s="117"/>
      <c r="AC47" s="117"/>
      <c r="AD47" s="118"/>
      <c r="AE47" s="117"/>
      <c r="AF47" s="117"/>
      <c r="AG47" s="117"/>
      <c r="AH47" s="117"/>
      <c r="AI47" s="117"/>
      <c r="AJ47" s="117"/>
      <c r="AK47" s="117"/>
      <c r="AM47" s="119"/>
    </row>
    <row r="48" spans="1:39" s="116" customFormat="1" ht="12.75" x14ac:dyDescent="0.2">
      <c r="A48" s="111" t="s">
        <v>357</v>
      </c>
      <c r="B48" s="110">
        <v>16301</v>
      </c>
      <c r="C48" s="110">
        <v>16822</v>
      </c>
      <c r="D48" s="110">
        <v>4123</v>
      </c>
      <c r="E48" s="110">
        <v>0</v>
      </c>
      <c r="F48" s="110">
        <v>0</v>
      </c>
      <c r="G48" s="110">
        <v>2760.2162922886901</v>
      </c>
      <c r="H48" s="110"/>
      <c r="I48" s="110">
        <v>23705.2162922887</v>
      </c>
      <c r="J48" s="110">
        <v>386418731</v>
      </c>
      <c r="K48" s="55"/>
      <c r="L48" s="110"/>
      <c r="M48" s="112"/>
      <c r="N48" s="112"/>
      <c r="O48" s="112"/>
      <c r="P48" s="112"/>
      <c r="Q48" s="112"/>
      <c r="R48" s="112"/>
      <c r="S48" s="112"/>
      <c r="T48" s="113"/>
      <c r="U48" s="114"/>
      <c r="V48" s="113"/>
      <c r="W48" s="115"/>
      <c r="X48" s="115"/>
      <c r="Y48" s="115"/>
      <c r="AA48" s="117"/>
      <c r="AB48" s="117"/>
      <c r="AC48" s="117"/>
      <c r="AD48" s="118"/>
      <c r="AE48" s="117"/>
      <c r="AF48" s="117"/>
      <c r="AG48" s="117"/>
      <c r="AH48" s="117"/>
      <c r="AI48" s="117"/>
      <c r="AJ48" s="117"/>
      <c r="AK48" s="117"/>
      <c r="AM48" s="119"/>
    </row>
    <row r="49" spans="1:39" s="116" customFormat="1" ht="12.75" x14ac:dyDescent="0.2">
      <c r="A49" s="111" t="s">
        <v>358</v>
      </c>
      <c r="B49" s="110">
        <v>11499</v>
      </c>
      <c r="C49" s="110">
        <v>11234</v>
      </c>
      <c r="D49" s="110">
        <v>530</v>
      </c>
      <c r="E49" s="110">
        <v>0</v>
      </c>
      <c r="F49" s="110">
        <v>0</v>
      </c>
      <c r="G49" s="110">
        <v>2760.2162922886901</v>
      </c>
      <c r="H49" s="110"/>
      <c r="I49" s="110">
        <v>14524.2162922887</v>
      </c>
      <c r="J49" s="110">
        <v>167013963</v>
      </c>
      <c r="K49" s="55"/>
      <c r="L49" s="110"/>
      <c r="M49" s="112"/>
      <c r="N49" s="112"/>
      <c r="O49" s="112"/>
      <c r="P49" s="112"/>
      <c r="Q49" s="112"/>
      <c r="R49" s="112"/>
      <c r="S49" s="112"/>
      <c r="T49" s="113"/>
      <c r="U49" s="114"/>
      <c r="V49" s="113"/>
      <c r="W49" s="115"/>
      <c r="X49" s="115"/>
      <c r="Y49" s="115"/>
      <c r="AA49" s="117"/>
      <c r="AB49" s="117"/>
      <c r="AC49" s="117"/>
      <c r="AD49" s="118"/>
      <c r="AE49" s="117"/>
      <c r="AF49" s="117"/>
      <c r="AG49" s="117"/>
      <c r="AH49" s="117"/>
      <c r="AI49" s="117"/>
      <c r="AJ49" s="117"/>
      <c r="AK49" s="117"/>
      <c r="AM49" s="119"/>
    </row>
    <row r="50" spans="1:39" s="116" customFormat="1" ht="12.75" x14ac:dyDescent="0.2">
      <c r="A50" s="111" t="s">
        <v>359</v>
      </c>
      <c r="B50" s="110">
        <v>34804</v>
      </c>
      <c r="C50" s="110">
        <v>14481</v>
      </c>
      <c r="D50" s="110">
        <v>3128</v>
      </c>
      <c r="E50" s="110">
        <v>0</v>
      </c>
      <c r="F50" s="110">
        <v>0</v>
      </c>
      <c r="G50" s="110">
        <v>2760.2162922886901</v>
      </c>
      <c r="H50" s="110"/>
      <c r="I50" s="110">
        <v>20369.2162922887</v>
      </c>
      <c r="J50" s="110">
        <v>708930204</v>
      </c>
      <c r="K50" s="55"/>
      <c r="L50" s="110"/>
      <c r="M50" s="112"/>
      <c r="N50" s="112"/>
      <c r="O50" s="112"/>
      <c r="P50" s="112"/>
      <c r="Q50" s="112"/>
      <c r="R50" s="112"/>
      <c r="S50" s="112"/>
      <c r="T50" s="113"/>
      <c r="U50" s="114"/>
      <c r="V50" s="113"/>
      <c r="W50" s="115"/>
      <c r="X50" s="115"/>
      <c r="Y50" s="115"/>
      <c r="AA50" s="117"/>
      <c r="AB50" s="117"/>
      <c r="AC50" s="117"/>
      <c r="AD50" s="118"/>
      <c r="AE50" s="117"/>
      <c r="AF50" s="117"/>
      <c r="AG50" s="117"/>
      <c r="AH50" s="117"/>
      <c r="AI50" s="117"/>
      <c r="AJ50" s="117"/>
      <c r="AK50" s="117"/>
      <c r="AM50" s="119"/>
    </row>
    <row r="51" spans="1:39" s="116" customFormat="1" ht="12.75" x14ac:dyDescent="0.2">
      <c r="A51" s="111" t="s">
        <v>360</v>
      </c>
      <c r="B51" s="110">
        <v>57560</v>
      </c>
      <c r="C51" s="110">
        <v>10665</v>
      </c>
      <c r="D51" s="110">
        <v>1790</v>
      </c>
      <c r="E51" s="110">
        <v>0</v>
      </c>
      <c r="F51" s="110">
        <v>0</v>
      </c>
      <c r="G51" s="110">
        <v>2760.2162922886901</v>
      </c>
      <c r="H51" s="110"/>
      <c r="I51" s="110">
        <v>15215.2162922887</v>
      </c>
      <c r="J51" s="110">
        <v>875787850</v>
      </c>
      <c r="K51" s="55"/>
      <c r="L51" s="110"/>
      <c r="M51" s="112"/>
      <c r="N51" s="112"/>
      <c r="O51" s="112"/>
      <c r="P51" s="112"/>
      <c r="Q51" s="112"/>
      <c r="R51" s="112"/>
      <c r="S51" s="112"/>
      <c r="T51" s="113"/>
      <c r="U51" s="114"/>
      <c r="V51" s="113"/>
      <c r="W51" s="115"/>
      <c r="X51" s="115"/>
      <c r="Y51" s="115"/>
      <c r="AA51" s="117"/>
      <c r="AB51" s="117"/>
      <c r="AC51" s="117"/>
      <c r="AD51" s="118"/>
      <c r="AE51" s="117"/>
      <c r="AF51" s="117"/>
      <c r="AG51" s="117"/>
      <c r="AH51" s="117"/>
      <c r="AI51" s="117"/>
      <c r="AJ51" s="117"/>
      <c r="AK51" s="117"/>
      <c r="AM51" s="119"/>
    </row>
    <row r="52" spans="1:39" s="116" customFormat="1" ht="12.75" x14ac:dyDescent="0.2">
      <c r="A52" s="111" t="s">
        <v>361</v>
      </c>
      <c r="B52" s="110">
        <v>12097</v>
      </c>
      <c r="C52" s="110">
        <v>13638</v>
      </c>
      <c r="D52" s="110">
        <v>2180</v>
      </c>
      <c r="E52" s="110">
        <v>0</v>
      </c>
      <c r="F52" s="110">
        <v>0</v>
      </c>
      <c r="G52" s="110">
        <v>2760.2162922886901</v>
      </c>
      <c r="H52" s="110"/>
      <c r="I52" s="110">
        <v>18578.2162922887</v>
      </c>
      <c r="J52" s="110">
        <v>224740682</v>
      </c>
      <c r="K52" s="55"/>
      <c r="L52" s="110"/>
      <c r="M52" s="112"/>
      <c r="N52" s="112"/>
      <c r="O52" s="112"/>
      <c r="P52" s="112"/>
      <c r="Q52" s="112"/>
      <c r="R52" s="112"/>
      <c r="S52" s="112"/>
      <c r="T52" s="113"/>
      <c r="U52" s="114"/>
      <c r="V52" s="113"/>
      <c r="W52" s="115"/>
      <c r="X52" s="115"/>
      <c r="Y52" s="115"/>
      <c r="AA52" s="117"/>
      <c r="AB52" s="117"/>
      <c r="AC52" s="117"/>
      <c r="AD52" s="118"/>
      <c r="AE52" s="117"/>
      <c r="AF52" s="117"/>
      <c r="AG52" s="117"/>
      <c r="AH52" s="117"/>
      <c r="AI52" s="117"/>
      <c r="AJ52" s="117"/>
      <c r="AK52" s="117"/>
      <c r="AM52" s="119"/>
    </row>
    <row r="53" spans="1:39" s="116" customFormat="1" ht="12.75" x14ac:dyDescent="0.2">
      <c r="A53" s="111" t="s">
        <v>362</v>
      </c>
      <c r="B53" s="110">
        <v>37974</v>
      </c>
      <c r="C53" s="110">
        <v>8270</v>
      </c>
      <c r="D53" s="110">
        <v>352</v>
      </c>
      <c r="E53" s="110">
        <v>0</v>
      </c>
      <c r="F53" s="110">
        <v>0</v>
      </c>
      <c r="G53" s="110">
        <v>2760.2162922886901</v>
      </c>
      <c r="H53" s="110"/>
      <c r="I53" s="110">
        <v>11382.2162922887</v>
      </c>
      <c r="J53" s="110">
        <v>432228281</v>
      </c>
      <c r="K53" s="55"/>
      <c r="L53" s="110"/>
      <c r="M53" s="112"/>
      <c r="N53" s="112"/>
      <c r="O53" s="112"/>
      <c r="P53" s="112"/>
      <c r="Q53" s="112"/>
      <c r="R53" s="112"/>
      <c r="S53" s="112"/>
      <c r="T53" s="113"/>
      <c r="U53" s="114"/>
      <c r="V53" s="113"/>
      <c r="W53" s="115"/>
      <c r="X53" s="115"/>
      <c r="Y53" s="115"/>
      <c r="AA53" s="117"/>
      <c r="AB53" s="117"/>
      <c r="AC53" s="117"/>
      <c r="AD53" s="118"/>
      <c r="AE53" s="117"/>
      <c r="AF53" s="117"/>
      <c r="AG53" s="117"/>
      <c r="AH53" s="117"/>
      <c r="AI53" s="117"/>
      <c r="AJ53" s="117"/>
      <c r="AK53" s="117"/>
      <c r="AM53" s="119"/>
    </row>
    <row r="54" spans="1:39" s="116" customFormat="1" ht="12.75" x14ac:dyDescent="0.2">
      <c r="A54" s="111" t="s">
        <v>363</v>
      </c>
      <c r="B54" s="110">
        <v>14583</v>
      </c>
      <c r="C54" s="110">
        <v>7174</v>
      </c>
      <c r="D54" s="110">
        <v>-1438</v>
      </c>
      <c r="E54" s="110">
        <v>0</v>
      </c>
      <c r="F54" s="110">
        <v>0</v>
      </c>
      <c r="G54" s="110">
        <v>2760.2162922886901</v>
      </c>
      <c r="H54" s="110"/>
      <c r="I54" s="110">
        <v>8496.2162922886891</v>
      </c>
      <c r="J54" s="110">
        <v>123900322</v>
      </c>
      <c r="K54" s="55"/>
      <c r="L54" s="110"/>
      <c r="M54" s="112"/>
      <c r="N54" s="112"/>
      <c r="O54" s="112"/>
      <c r="P54" s="112"/>
      <c r="Q54" s="112"/>
      <c r="R54" s="112"/>
      <c r="S54" s="112"/>
      <c r="T54" s="113"/>
      <c r="U54" s="114"/>
      <c r="V54" s="113"/>
      <c r="W54" s="115"/>
      <c r="X54" s="115"/>
      <c r="Y54" s="115"/>
      <c r="AA54" s="117"/>
      <c r="AB54" s="117"/>
      <c r="AC54" s="117"/>
      <c r="AD54" s="118"/>
      <c r="AE54" s="117"/>
      <c r="AF54" s="117"/>
      <c r="AG54" s="117"/>
      <c r="AH54" s="117"/>
      <c r="AI54" s="117"/>
      <c r="AJ54" s="117"/>
      <c r="AK54" s="117"/>
      <c r="AM54" s="119"/>
    </row>
    <row r="55" spans="1:39" s="116" customFormat="1" ht="12.75" x14ac:dyDescent="0.2">
      <c r="A55" s="111" t="s">
        <v>364</v>
      </c>
      <c r="B55" s="110">
        <v>9074</v>
      </c>
      <c r="C55" s="110">
        <v>16118</v>
      </c>
      <c r="D55" s="110">
        <v>2783</v>
      </c>
      <c r="E55" s="110">
        <v>0</v>
      </c>
      <c r="F55" s="110">
        <v>0</v>
      </c>
      <c r="G55" s="110">
        <v>2760.2162922886901</v>
      </c>
      <c r="H55" s="110"/>
      <c r="I55" s="110">
        <v>21661.2162922887</v>
      </c>
      <c r="J55" s="110">
        <v>196553877</v>
      </c>
      <c r="K55" s="55"/>
      <c r="L55" s="110"/>
      <c r="M55" s="112"/>
      <c r="N55" s="112"/>
      <c r="O55" s="112"/>
      <c r="P55" s="112"/>
      <c r="Q55" s="112"/>
      <c r="R55" s="112"/>
      <c r="S55" s="112"/>
      <c r="T55" s="113"/>
      <c r="U55" s="114"/>
      <c r="V55" s="113"/>
      <c r="W55" s="115"/>
      <c r="X55" s="115"/>
      <c r="Y55" s="115"/>
      <c r="AA55" s="117"/>
      <c r="AB55" s="117"/>
      <c r="AC55" s="117"/>
      <c r="AD55" s="118"/>
      <c r="AE55" s="117"/>
      <c r="AF55" s="117"/>
      <c r="AG55" s="117"/>
      <c r="AH55" s="117"/>
      <c r="AI55" s="117"/>
      <c r="AJ55" s="117"/>
      <c r="AK55" s="117"/>
      <c r="AM55" s="119"/>
    </row>
    <row r="56" spans="1:39" s="116" customFormat="1" ht="18.75" customHeight="1" x14ac:dyDescent="0.2">
      <c r="A56" s="17" t="s">
        <v>365</v>
      </c>
      <c r="B56" s="18"/>
      <c r="C56" s="18"/>
      <c r="D56" s="18"/>
      <c r="E56" s="18"/>
      <c r="F56" s="18"/>
      <c r="G56" s="18"/>
      <c r="H56" s="18"/>
      <c r="I56" s="110"/>
      <c r="J56" s="110"/>
      <c r="K56" s="55"/>
      <c r="L56" s="110"/>
      <c r="M56" s="112"/>
      <c r="N56" s="112"/>
      <c r="O56" s="112"/>
      <c r="P56" s="112"/>
      <c r="Q56" s="112"/>
      <c r="R56" s="112"/>
      <c r="S56" s="112"/>
      <c r="T56" s="113"/>
      <c r="U56" s="114"/>
      <c r="V56" s="113"/>
      <c r="W56" s="115"/>
      <c r="X56" s="115"/>
      <c r="Y56" s="115"/>
      <c r="AA56" s="117"/>
      <c r="AB56" s="117"/>
      <c r="AC56" s="117"/>
      <c r="AD56" s="118"/>
      <c r="AE56" s="117"/>
      <c r="AF56" s="117"/>
      <c r="AG56" s="117"/>
      <c r="AH56" s="117"/>
      <c r="AI56" s="117"/>
      <c r="AJ56" s="117"/>
      <c r="AK56" s="117"/>
      <c r="AM56" s="119"/>
    </row>
    <row r="57" spans="1:39" s="116" customFormat="1" ht="12.75" x14ac:dyDescent="0.2">
      <c r="A57" s="111" t="s">
        <v>366</v>
      </c>
      <c r="B57" s="110">
        <v>5489</v>
      </c>
      <c r="C57" s="110">
        <v>11989</v>
      </c>
      <c r="D57" s="110">
        <v>-1588</v>
      </c>
      <c r="E57" s="110">
        <v>0</v>
      </c>
      <c r="F57" s="110">
        <v>0</v>
      </c>
      <c r="G57" s="110">
        <v>2760.2162922886901</v>
      </c>
      <c r="H57" s="110"/>
      <c r="I57" s="110">
        <v>13161.2162922887</v>
      </c>
      <c r="J57" s="110">
        <v>72241916</v>
      </c>
      <c r="K57" s="55"/>
      <c r="L57" s="110"/>
      <c r="M57" s="112"/>
      <c r="N57" s="112"/>
      <c r="O57" s="112"/>
      <c r="P57" s="112"/>
      <c r="Q57" s="112"/>
      <c r="R57" s="112"/>
      <c r="S57" s="112"/>
      <c r="T57" s="113"/>
      <c r="U57" s="114"/>
      <c r="V57" s="113"/>
      <c r="W57" s="115"/>
      <c r="X57" s="115"/>
      <c r="Y57" s="115"/>
      <c r="AA57" s="117"/>
      <c r="AB57" s="117"/>
      <c r="AC57" s="117"/>
      <c r="AD57" s="118"/>
      <c r="AE57" s="117"/>
      <c r="AF57" s="117"/>
      <c r="AG57" s="117"/>
      <c r="AH57" s="117"/>
      <c r="AI57" s="117"/>
      <c r="AJ57" s="117"/>
      <c r="AK57" s="117"/>
      <c r="AM57" s="119"/>
    </row>
    <row r="58" spans="1:39" s="116" customFormat="1" ht="12.75" x14ac:dyDescent="0.2">
      <c r="A58" s="111" t="s">
        <v>367</v>
      </c>
      <c r="B58" s="110">
        <v>21876</v>
      </c>
      <c r="C58" s="110">
        <v>10635</v>
      </c>
      <c r="D58" s="110">
        <v>579</v>
      </c>
      <c r="E58" s="110">
        <v>0</v>
      </c>
      <c r="F58" s="110">
        <v>0</v>
      </c>
      <c r="G58" s="110">
        <v>2760.2162922886901</v>
      </c>
      <c r="H58" s="110"/>
      <c r="I58" s="110">
        <v>13974.2162922887</v>
      </c>
      <c r="J58" s="110">
        <v>305699956</v>
      </c>
      <c r="K58" s="55"/>
      <c r="L58" s="110"/>
      <c r="M58" s="112"/>
      <c r="N58" s="112"/>
      <c r="O58" s="112"/>
      <c r="P58" s="112"/>
      <c r="Q58" s="112"/>
      <c r="R58" s="112"/>
      <c r="S58" s="112"/>
      <c r="T58" s="113"/>
      <c r="U58" s="114"/>
      <c r="V58" s="113"/>
      <c r="W58" s="115"/>
      <c r="X58" s="115"/>
      <c r="Y58" s="115"/>
      <c r="AA58" s="117"/>
      <c r="AB58" s="117"/>
      <c r="AC58" s="117"/>
      <c r="AD58" s="118"/>
      <c r="AE58" s="117"/>
      <c r="AF58" s="117"/>
      <c r="AG58" s="117"/>
      <c r="AH58" s="117"/>
      <c r="AI58" s="117"/>
      <c r="AJ58" s="117"/>
      <c r="AK58" s="117"/>
      <c r="AM58" s="119"/>
    </row>
    <row r="59" spans="1:39" s="116" customFormat="1" ht="12.75" x14ac:dyDescent="0.2">
      <c r="A59" s="111" t="s">
        <v>368</v>
      </c>
      <c r="B59" s="110">
        <v>10069</v>
      </c>
      <c r="C59" s="110">
        <v>12679</v>
      </c>
      <c r="D59" s="110">
        <v>2850</v>
      </c>
      <c r="E59" s="110">
        <v>0</v>
      </c>
      <c r="F59" s="110">
        <v>0</v>
      </c>
      <c r="G59" s="110">
        <v>2760.2162922886901</v>
      </c>
      <c r="H59" s="110"/>
      <c r="I59" s="110">
        <v>18289.2162922887</v>
      </c>
      <c r="J59" s="110">
        <v>184154119</v>
      </c>
      <c r="K59" s="55"/>
      <c r="L59" s="110"/>
      <c r="M59" s="112"/>
      <c r="N59" s="112"/>
      <c r="O59" s="112"/>
      <c r="P59" s="112"/>
      <c r="Q59" s="112"/>
      <c r="R59" s="112"/>
      <c r="S59" s="112"/>
      <c r="T59" s="113"/>
      <c r="U59" s="114"/>
      <c r="V59" s="113"/>
      <c r="W59" s="115"/>
      <c r="X59" s="115"/>
      <c r="Y59" s="115"/>
      <c r="AA59" s="117"/>
      <c r="AB59" s="117"/>
      <c r="AC59" s="117"/>
      <c r="AD59" s="118"/>
      <c r="AE59" s="117"/>
      <c r="AF59" s="117"/>
      <c r="AG59" s="117"/>
      <c r="AH59" s="117"/>
      <c r="AI59" s="117"/>
      <c r="AJ59" s="117"/>
      <c r="AK59" s="117"/>
      <c r="AM59" s="119"/>
    </row>
    <row r="60" spans="1:39" s="116" customFormat="1" ht="12.75" x14ac:dyDescent="0.2">
      <c r="A60" s="111" t="s">
        <v>369</v>
      </c>
      <c r="B60" s="110">
        <v>165547</v>
      </c>
      <c r="C60" s="110">
        <v>7311</v>
      </c>
      <c r="D60" s="110">
        <v>-3261</v>
      </c>
      <c r="E60" s="110">
        <v>0</v>
      </c>
      <c r="F60" s="110">
        <v>16</v>
      </c>
      <c r="G60" s="110">
        <v>2760.2162922886901</v>
      </c>
      <c r="H60" s="110"/>
      <c r="I60" s="110">
        <v>6826.2162922886901</v>
      </c>
      <c r="J60" s="110">
        <v>1130059629</v>
      </c>
      <c r="K60" s="55"/>
      <c r="L60" s="110"/>
      <c r="M60" s="112"/>
      <c r="N60" s="112"/>
      <c r="O60" s="112"/>
      <c r="P60" s="112"/>
      <c r="Q60" s="112"/>
      <c r="R60" s="112"/>
      <c r="S60" s="112"/>
      <c r="T60" s="113"/>
      <c r="U60" s="114"/>
      <c r="V60" s="113"/>
      <c r="W60" s="115"/>
      <c r="X60" s="115"/>
      <c r="Y60" s="115"/>
      <c r="AA60" s="117"/>
      <c r="AB60" s="117"/>
      <c r="AC60" s="117"/>
      <c r="AD60" s="118"/>
      <c r="AE60" s="117"/>
      <c r="AF60" s="117"/>
      <c r="AG60" s="117"/>
      <c r="AH60" s="117"/>
      <c r="AI60" s="117"/>
      <c r="AJ60" s="117"/>
      <c r="AK60" s="117"/>
      <c r="AM60" s="119"/>
    </row>
    <row r="61" spans="1:39" s="116" customFormat="1" ht="12.75" x14ac:dyDescent="0.2">
      <c r="A61" s="111" t="s">
        <v>370</v>
      </c>
      <c r="B61" s="110">
        <v>28212</v>
      </c>
      <c r="C61" s="110">
        <v>10938</v>
      </c>
      <c r="D61" s="110">
        <v>-553</v>
      </c>
      <c r="E61" s="110">
        <v>0</v>
      </c>
      <c r="F61" s="110">
        <v>0</v>
      </c>
      <c r="G61" s="110">
        <v>2760.2162922886901</v>
      </c>
      <c r="H61" s="110"/>
      <c r="I61" s="110">
        <v>13145.2162922887</v>
      </c>
      <c r="J61" s="110">
        <v>370852842</v>
      </c>
      <c r="K61" s="55"/>
      <c r="L61" s="110"/>
      <c r="M61" s="112"/>
      <c r="N61" s="112"/>
      <c r="O61" s="112"/>
      <c r="P61" s="112"/>
      <c r="Q61" s="112"/>
      <c r="R61" s="112"/>
      <c r="S61" s="112"/>
      <c r="T61" s="113"/>
      <c r="U61" s="114"/>
      <c r="V61" s="113"/>
      <c r="W61" s="115"/>
      <c r="X61" s="115"/>
      <c r="Y61" s="115"/>
      <c r="AA61" s="117"/>
      <c r="AB61" s="117"/>
      <c r="AC61" s="117"/>
      <c r="AD61" s="118"/>
      <c r="AE61" s="117"/>
      <c r="AF61" s="117"/>
      <c r="AG61" s="117"/>
      <c r="AH61" s="117"/>
      <c r="AI61" s="117"/>
      <c r="AJ61" s="117"/>
      <c r="AK61" s="117"/>
      <c r="AM61" s="119"/>
    </row>
    <row r="62" spans="1:39" s="116" customFormat="1" ht="12.75" x14ac:dyDescent="0.2">
      <c r="A62" s="111" t="s">
        <v>371</v>
      </c>
      <c r="B62" s="110">
        <v>43647</v>
      </c>
      <c r="C62" s="110">
        <v>12169</v>
      </c>
      <c r="D62" s="110">
        <v>338</v>
      </c>
      <c r="E62" s="110">
        <v>0</v>
      </c>
      <c r="F62" s="110">
        <v>0</v>
      </c>
      <c r="G62" s="110">
        <v>2760.2162922886901</v>
      </c>
      <c r="H62" s="110"/>
      <c r="I62" s="110">
        <v>15267.2162922887</v>
      </c>
      <c r="J62" s="110">
        <v>666368190</v>
      </c>
      <c r="K62" s="55"/>
      <c r="L62" s="110"/>
      <c r="M62" s="112"/>
      <c r="N62" s="112"/>
      <c r="O62" s="112"/>
      <c r="P62" s="112"/>
      <c r="Q62" s="112"/>
      <c r="R62" s="112"/>
      <c r="S62" s="112"/>
      <c r="T62" s="113"/>
      <c r="U62" s="114"/>
      <c r="V62" s="113"/>
      <c r="W62" s="115"/>
      <c r="X62" s="115"/>
      <c r="Y62" s="115"/>
      <c r="AA62" s="117"/>
      <c r="AB62" s="117"/>
      <c r="AC62" s="117"/>
      <c r="AD62" s="118"/>
      <c r="AE62" s="117"/>
      <c r="AF62" s="117"/>
      <c r="AG62" s="117"/>
      <c r="AH62" s="117"/>
      <c r="AI62" s="117"/>
      <c r="AJ62" s="117"/>
      <c r="AK62" s="117"/>
      <c r="AM62" s="119"/>
    </row>
    <row r="63" spans="1:39" s="116" customFormat="1" ht="12.75" x14ac:dyDescent="0.2">
      <c r="A63" s="111" t="s">
        <v>372</v>
      </c>
      <c r="B63" s="110">
        <v>144328</v>
      </c>
      <c r="C63" s="110">
        <v>10601</v>
      </c>
      <c r="D63" s="110">
        <v>-390</v>
      </c>
      <c r="E63" s="110">
        <v>0</v>
      </c>
      <c r="F63" s="110">
        <v>0</v>
      </c>
      <c r="G63" s="110">
        <v>2760.2162922886901</v>
      </c>
      <c r="H63" s="110"/>
      <c r="I63" s="110">
        <v>12971.2162922887</v>
      </c>
      <c r="J63" s="110">
        <v>1872109705</v>
      </c>
      <c r="K63" s="55"/>
      <c r="L63" s="110"/>
      <c r="M63" s="112"/>
      <c r="N63" s="112"/>
      <c r="O63" s="112"/>
      <c r="P63" s="112"/>
      <c r="Q63" s="112"/>
      <c r="R63" s="112"/>
      <c r="S63" s="112"/>
      <c r="T63" s="113"/>
      <c r="U63" s="114"/>
      <c r="V63" s="113"/>
      <c r="W63" s="115"/>
      <c r="X63" s="115"/>
      <c r="Y63" s="115"/>
      <c r="AA63" s="117"/>
      <c r="AB63" s="117"/>
      <c r="AC63" s="117"/>
      <c r="AD63" s="118"/>
      <c r="AE63" s="117"/>
      <c r="AF63" s="117"/>
      <c r="AG63" s="117"/>
      <c r="AH63" s="117"/>
      <c r="AI63" s="117"/>
      <c r="AJ63" s="117"/>
      <c r="AK63" s="117"/>
      <c r="AM63" s="119"/>
    </row>
    <row r="64" spans="1:39" s="116" customFormat="1" ht="12.75" x14ac:dyDescent="0.2">
      <c r="A64" s="111" t="s">
        <v>373</v>
      </c>
      <c r="B64" s="110">
        <v>14657</v>
      </c>
      <c r="C64" s="110">
        <v>9429</v>
      </c>
      <c r="D64" s="110">
        <v>-383</v>
      </c>
      <c r="E64" s="110">
        <v>0</v>
      </c>
      <c r="F64" s="110">
        <v>0</v>
      </c>
      <c r="G64" s="110">
        <v>2760.2162922886901</v>
      </c>
      <c r="H64" s="110"/>
      <c r="I64" s="110">
        <v>11806.2162922887</v>
      </c>
      <c r="J64" s="110">
        <v>173043712</v>
      </c>
      <c r="K64" s="55"/>
      <c r="L64" s="110"/>
      <c r="M64" s="112"/>
      <c r="N64" s="112"/>
      <c r="O64" s="112"/>
      <c r="P64" s="112"/>
      <c r="Q64" s="112"/>
      <c r="R64" s="112"/>
      <c r="S64" s="112"/>
      <c r="T64" s="113"/>
      <c r="U64" s="114"/>
      <c r="V64" s="113"/>
      <c r="W64" s="115"/>
      <c r="X64" s="115"/>
      <c r="Y64" s="115"/>
      <c r="AA64" s="117"/>
      <c r="AB64" s="117"/>
      <c r="AC64" s="117"/>
      <c r="AD64" s="118"/>
      <c r="AE64" s="117"/>
      <c r="AF64" s="117"/>
      <c r="AG64" s="117"/>
      <c r="AH64" s="117"/>
      <c r="AI64" s="117"/>
      <c r="AJ64" s="117"/>
      <c r="AK64" s="117"/>
      <c r="AM64" s="119"/>
    </row>
    <row r="65" spans="1:39" s="116" customFormat="1" ht="12.75" x14ac:dyDescent="0.2">
      <c r="A65" s="111" t="s">
        <v>374</v>
      </c>
      <c r="B65" s="110">
        <v>7491</v>
      </c>
      <c r="C65" s="110">
        <v>9799</v>
      </c>
      <c r="D65" s="110">
        <v>-358</v>
      </c>
      <c r="E65" s="110">
        <v>0</v>
      </c>
      <c r="F65" s="110">
        <v>0</v>
      </c>
      <c r="G65" s="110">
        <v>2760.2162922886901</v>
      </c>
      <c r="H65" s="110"/>
      <c r="I65" s="110">
        <v>12201.2162922887</v>
      </c>
      <c r="J65" s="110">
        <v>91399311</v>
      </c>
      <c r="K65" s="55"/>
      <c r="L65" s="110"/>
      <c r="M65" s="112"/>
      <c r="N65" s="112"/>
      <c r="O65" s="112"/>
      <c r="P65" s="112"/>
      <c r="Q65" s="112"/>
      <c r="R65" s="112"/>
      <c r="S65" s="112"/>
      <c r="T65" s="113"/>
      <c r="U65" s="114"/>
      <c r="V65" s="113"/>
      <c r="W65" s="115"/>
      <c r="X65" s="115"/>
      <c r="Y65" s="115"/>
      <c r="AA65" s="117"/>
      <c r="AB65" s="117"/>
      <c r="AC65" s="117"/>
      <c r="AD65" s="118"/>
      <c r="AE65" s="117"/>
      <c r="AF65" s="117"/>
      <c r="AG65" s="117"/>
      <c r="AH65" s="117"/>
      <c r="AI65" s="117"/>
      <c r="AJ65" s="117"/>
      <c r="AK65" s="117"/>
      <c r="AM65" s="119"/>
    </row>
    <row r="66" spans="1:39" s="116" customFormat="1" ht="12.75" x14ac:dyDescent="0.2">
      <c r="A66" s="111" t="s">
        <v>375</v>
      </c>
      <c r="B66" s="110">
        <v>7657</v>
      </c>
      <c r="C66" s="110">
        <v>14407</v>
      </c>
      <c r="D66" s="110">
        <v>817</v>
      </c>
      <c r="E66" s="110">
        <v>0</v>
      </c>
      <c r="F66" s="110">
        <v>0</v>
      </c>
      <c r="G66" s="110">
        <v>2760.2162922886901</v>
      </c>
      <c r="H66" s="110"/>
      <c r="I66" s="110">
        <v>17984.2162922887</v>
      </c>
      <c r="J66" s="110">
        <v>137705144</v>
      </c>
      <c r="K66" s="55"/>
      <c r="L66" s="110"/>
      <c r="M66" s="112"/>
      <c r="N66" s="112"/>
      <c r="O66" s="112"/>
      <c r="P66" s="112"/>
      <c r="Q66" s="112"/>
      <c r="R66" s="112"/>
      <c r="S66" s="112"/>
      <c r="T66" s="113"/>
      <c r="U66" s="114"/>
      <c r="V66" s="113"/>
      <c r="W66" s="115"/>
      <c r="X66" s="115"/>
      <c r="Y66" s="115"/>
      <c r="AA66" s="117"/>
      <c r="AB66" s="117"/>
      <c r="AC66" s="117"/>
      <c r="AD66" s="118"/>
      <c r="AE66" s="117"/>
      <c r="AF66" s="117"/>
      <c r="AG66" s="117"/>
      <c r="AH66" s="117"/>
      <c r="AI66" s="117"/>
      <c r="AJ66" s="117"/>
      <c r="AK66" s="117"/>
      <c r="AM66" s="119"/>
    </row>
    <row r="67" spans="1:39" s="116" customFormat="1" ht="12.75" x14ac:dyDescent="0.2">
      <c r="A67" s="111" t="s">
        <v>376</v>
      </c>
      <c r="B67" s="110">
        <v>3699</v>
      </c>
      <c r="C67" s="110">
        <v>11765</v>
      </c>
      <c r="D67" s="110">
        <v>3497</v>
      </c>
      <c r="E67" s="110">
        <v>0</v>
      </c>
      <c r="F67" s="110">
        <v>0</v>
      </c>
      <c r="G67" s="110">
        <v>2760.2162922886901</v>
      </c>
      <c r="H67" s="110"/>
      <c r="I67" s="110">
        <v>18022.2162922887</v>
      </c>
      <c r="J67" s="110">
        <v>66664178</v>
      </c>
      <c r="K67" s="55"/>
      <c r="L67" s="110"/>
      <c r="M67" s="112"/>
      <c r="N67" s="112"/>
      <c r="O67" s="112"/>
      <c r="P67" s="112"/>
      <c r="Q67" s="112"/>
      <c r="R67" s="112"/>
      <c r="S67" s="112"/>
      <c r="T67" s="113"/>
      <c r="U67" s="114"/>
      <c r="V67" s="113"/>
      <c r="W67" s="115"/>
      <c r="X67" s="115"/>
      <c r="Y67" s="115"/>
      <c r="AA67" s="117"/>
      <c r="AB67" s="117"/>
      <c r="AC67" s="117"/>
      <c r="AD67" s="118"/>
      <c r="AE67" s="117"/>
      <c r="AF67" s="117"/>
      <c r="AG67" s="117"/>
      <c r="AH67" s="117"/>
      <c r="AI67" s="117"/>
      <c r="AJ67" s="117"/>
      <c r="AK67" s="117"/>
      <c r="AM67" s="119"/>
    </row>
    <row r="68" spans="1:39" s="116" customFormat="1" ht="12.75" x14ac:dyDescent="0.2">
      <c r="A68" s="111" t="s">
        <v>377</v>
      </c>
      <c r="B68" s="110">
        <v>11447</v>
      </c>
      <c r="C68" s="110">
        <v>11669</v>
      </c>
      <c r="D68" s="110">
        <v>-335</v>
      </c>
      <c r="E68" s="110">
        <v>0</v>
      </c>
      <c r="F68" s="110">
        <v>0</v>
      </c>
      <c r="G68" s="110">
        <v>2760.2162922886901</v>
      </c>
      <c r="H68" s="110"/>
      <c r="I68" s="110">
        <v>14094.2162922887</v>
      </c>
      <c r="J68" s="110">
        <v>161336494</v>
      </c>
      <c r="K68" s="55"/>
      <c r="L68" s="110"/>
      <c r="M68" s="112"/>
      <c r="N68" s="112"/>
      <c r="O68" s="112"/>
      <c r="P68" s="112"/>
      <c r="Q68" s="112"/>
      <c r="R68" s="112"/>
      <c r="S68" s="112"/>
      <c r="T68" s="113"/>
      <c r="U68" s="114"/>
      <c r="V68" s="113"/>
      <c r="W68" s="115"/>
      <c r="X68" s="115"/>
      <c r="Y68" s="115"/>
      <c r="AA68" s="117"/>
      <c r="AB68" s="117"/>
      <c r="AC68" s="117"/>
      <c r="AD68" s="118"/>
      <c r="AE68" s="117"/>
      <c r="AF68" s="117"/>
      <c r="AG68" s="117"/>
      <c r="AH68" s="117"/>
      <c r="AI68" s="117"/>
      <c r="AJ68" s="117"/>
      <c r="AK68" s="117"/>
      <c r="AM68" s="119"/>
    </row>
    <row r="69" spans="1:39" s="116" customFormat="1" ht="12.75" x14ac:dyDescent="0.2">
      <c r="A69" s="111" t="s">
        <v>378</v>
      </c>
      <c r="B69" s="110">
        <v>5326</v>
      </c>
      <c r="C69" s="110">
        <v>14184</v>
      </c>
      <c r="D69" s="110">
        <v>1897</v>
      </c>
      <c r="E69" s="110">
        <v>0</v>
      </c>
      <c r="F69" s="110">
        <v>0</v>
      </c>
      <c r="G69" s="110">
        <v>2760.2162922886901</v>
      </c>
      <c r="H69" s="110"/>
      <c r="I69" s="110">
        <v>18841.2162922887</v>
      </c>
      <c r="J69" s="110">
        <v>100348318</v>
      </c>
      <c r="K69" s="55"/>
      <c r="L69" s="110"/>
      <c r="M69" s="112"/>
      <c r="N69" s="112"/>
      <c r="O69" s="112"/>
      <c r="P69" s="112"/>
      <c r="Q69" s="112"/>
      <c r="R69" s="112"/>
      <c r="S69" s="112"/>
      <c r="T69" s="113"/>
      <c r="U69" s="114"/>
      <c r="V69" s="113"/>
      <c r="W69" s="115"/>
      <c r="X69" s="115"/>
      <c r="Y69" s="115"/>
      <c r="AA69" s="117"/>
      <c r="AB69" s="117"/>
      <c r="AC69" s="117"/>
      <c r="AD69" s="118"/>
      <c r="AE69" s="117"/>
      <c r="AF69" s="117"/>
      <c r="AG69" s="117"/>
      <c r="AH69" s="117"/>
      <c r="AI69" s="117"/>
      <c r="AJ69" s="117"/>
      <c r="AK69" s="117"/>
      <c r="AM69" s="119"/>
    </row>
    <row r="70" spans="1:39" s="116" customFormat="1" ht="18.75" customHeight="1" x14ac:dyDescent="0.2">
      <c r="A70" s="17" t="s">
        <v>379</v>
      </c>
      <c r="B70" s="18"/>
      <c r="C70" s="18"/>
      <c r="D70" s="18"/>
      <c r="E70" s="18"/>
      <c r="F70" s="18"/>
      <c r="G70" s="18"/>
      <c r="H70" s="18"/>
      <c r="I70" s="110"/>
      <c r="J70" s="110"/>
      <c r="K70" s="55"/>
      <c r="L70" s="110"/>
      <c r="M70" s="112"/>
      <c r="N70" s="112"/>
      <c r="O70" s="112"/>
      <c r="P70" s="112"/>
      <c r="Q70" s="112"/>
      <c r="R70" s="112"/>
      <c r="S70" s="112"/>
      <c r="T70" s="113"/>
      <c r="U70" s="114"/>
      <c r="V70" s="113"/>
      <c r="W70" s="115"/>
      <c r="X70" s="115"/>
      <c r="Y70" s="115"/>
      <c r="AA70" s="117"/>
      <c r="AB70" s="117"/>
      <c r="AC70" s="117"/>
      <c r="AD70" s="118"/>
      <c r="AE70" s="117"/>
      <c r="AF70" s="117"/>
      <c r="AG70" s="117"/>
      <c r="AH70" s="117"/>
      <c r="AI70" s="117"/>
      <c r="AJ70" s="117"/>
      <c r="AK70" s="117"/>
      <c r="AM70" s="119"/>
    </row>
    <row r="71" spans="1:39" s="116" customFormat="1" ht="12.75" x14ac:dyDescent="0.2">
      <c r="A71" s="111" t="s">
        <v>380</v>
      </c>
      <c r="B71" s="110">
        <v>6899</v>
      </c>
      <c r="C71" s="110">
        <v>12621</v>
      </c>
      <c r="D71" s="110">
        <v>445</v>
      </c>
      <c r="E71" s="110">
        <v>0</v>
      </c>
      <c r="F71" s="110">
        <v>0</v>
      </c>
      <c r="G71" s="110">
        <v>2760.2162922886901</v>
      </c>
      <c r="H71" s="110"/>
      <c r="I71" s="110">
        <v>15826.2162922887</v>
      </c>
      <c r="J71" s="110">
        <v>109185066</v>
      </c>
      <c r="K71" s="55"/>
      <c r="L71" s="110"/>
      <c r="M71" s="112"/>
      <c r="N71" s="112"/>
      <c r="O71" s="112"/>
      <c r="P71" s="112"/>
      <c r="Q71" s="112"/>
      <c r="R71" s="112"/>
      <c r="S71" s="112"/>
      <c r="T71" s="113"/>
      <c r="U71" s="114"/>
      <c r="V71" s="113"/>
      <c r="W71" s="115"/>
      <c r="X71" s="115"/>
      <c r="Y71" s="115"/>
      <c r="AA71" s="117"/>
      <c r="AB71" s="117"/>
      <c r="AC71" s="117"/>
      <c r="AD71" s="118"/>
      <c r="AE71" s="117"/>
      <c r="AF71" s="117"/>
      <c r="AG71" s="117"/>
      <c r="AH71" s="117"/>
      <c r="AI71" s="117"/>
      <c r="AJ71" s="117"/>
      <c r="AK71" s="117"/>
      <c r="AM71" s="119"/>
    </row>
    <row r="72" spans="1:39" s="116" customFormat="1" ht="12.75" x14ac:dyDescent="0.2">
      <c r="A72" s="111" t="s">
        <v>381</v>
      </c>
      <c r="B72" s="110">
        <v>17846</v>
      </c>
      <c r="C72" s="110">
        <v>11300</v>
      </c>
      <c r="D72" s="110">
        <v>1155</v>
      </c>
      <c r="E72" s="110">
        <v>0</v>
      </c>
      <c r="F72" s="110">
        <v>0</v>
      </c>
      <c r="G72" s="110">
        <v>2760.2162922886901</v>
      </c>
      <c r="H72" s="110"/>
      <c r="I72" s="110">
        <v>15215.2162922887</v>
      </c>
      <c r="J72" s="110">
        <v>271530750</v>
      </c>
      <c r="K72" s="55"/>
      <c r="L72" s="110"/>
      <c r="M72" s="112"/>
      <c r="N72" s="112"/>
      <c r="O72" s="112"/>
      <c r="P72" s="112"/>
      <c r="Q72" s="112"/>
      <c r="R72" s="112"/>
      <c r="S72" s="112"/>
      <c r="T72" s="113"/>
      <c r="U72" s="114"/>
      <c r="V72" s="113"/>
      <c r="W72" s="115"/>
      <c r="X72" s="115"/>
      <c r="Y72" s="115"/>
      <c r="AA72" s="117"/>
      <c r="AB72" s="117"/>
      <c r="AC72" s="117"/>
      <c r="AD72" s="118"/>
      <c r="AE72" s="117"/>
      <c r="AF72" s="117"/>
      <c r="AG72" s="117"/>
      <c r="AH72" s="117"/>
      <c r="AI72" s="117"/>
      <c r="AJ72" s="117"/>
      <c r="AK72" s="117"/>
      <c r="AM72" s="119"/>
    </row>
    <row r="73" spans="1:39" s="116" customFormat="1" ht="12.75" x14ac:dyDescent="0.2">
      <c r="A73" s="111" t="s">
        <v>382</v>
      </c>
      <c r="B73" s="110">
        <v>29558</v>
      </c>
      <c r="C73" s="110">
        <v>10920</v>
      </c>
      <c r="D73" s="110">
        <v>987</v>
      </c>
      <c r="E73" s="110">
        <v>0</v>
      </c>
      <c r="F73" s="110">
        <v>0</v>
      </c>
      <c r="G73" s="110">
        <v>2760.2162922886901</v>
      </c>
      <c r="H73" s="110"/>
      <c r="I73" s="110">
        <v>14667.2162922887</v>
      </c>
      <c r="J73" s="110">
        <v>433533579</v>
      </c>
      <c r="K73" s="55"/>
      <c r="L73" s="110"/>
      <c r="M73" s="112"/>
      <c r="N73" s="112"/>
      <c r="O73" s="112"/>
      <c r="P73" s="112"/>
      <c r="Q73" s="112"/>
      <c r="R73" s="112"/>
      <c r="S73" s="112"/>
      <c r="T73" s="113"/>
      <c r="U73" s="114"/>
      <c r="V73" s="113"/>
      <c r="W73" s="115"/>
      <c r="X73" s="115"/>
      <c r="Y73" s="115"/>
      <c r="AA73" s="117"/>
      <c r="AB73" s="117"/>
      <c r="AC73" s="117"/>
      <c r="AD73" s="118"/>
      <c r="AE73" s="117"/>
      <c r="AF73" s="117"/>
      <c r="AG73" s="117"/>
      <c r="AH73" s="117"/>
      <c r="AI73" s="117"/>
      <c r="AJ73" s="117"/>
      <c r="AK73" s="117"/>
      <c r="AM73" s="119"/>
    </row>
    <row r="74" spans="1:39" s="116" customFormat="1" ht="12.75" x14ac:dyDescent="0.2">
      <c r="A74" s="111" t="s">
        <v>383</v>
      </c>
      <c r="B74" s="110">
        <v>9582</v>
      </c>
      <c r="C74" s="110">
        <v>9808</v>
      </c>
      <c r="D74" s="110">
        <v>281</v>
      </c>
      <c r="E74" s="110">
        <v>0</v>
      </c>
      <c r="F74" s="110">
        <v>0</v>
      </c>
      <c r="G74" s="110">
        <v>2760.2162922886901</v>
      </c>
      <c r="H74" s="110"/>
      <c r="I74" s="110">
        <v>12849.2162922887</v>
      </c>
      <c r="J74" s="110">
        <v>123121191</v>
      </c>
      <c r="K74" s="55"/>
      <c r="L74" s="110"/>
      <c r="M74" s="112"/>
      <c r="N74" s="112"/>
      <c r="O74" s="112"/>
      <c r="P74" s="112"/>
      <c r="Q74" s="112"/>
      <c r="R74" s="112"/>
      <c r="S74" s="112"/>
      <c r="T74" s="113"/>
      <c r="U74" s="114"/>
      <c r="V74" s="113"/>
      <c r="W74" s="115"/>
      <c r="X74" s="115"/>
      <c r="Y74" s="115"/>
      <c r="AA74" s="117"/>
      <c r="AB74" s="117"/>
      <c r="AC74" s="117"/>
      <c r="AD74" s="118"/>
      <c r="AE74" s="117"/>
      <c r="AF74" s="117"/>
      <c r="AG74" s="117"/>
      <c r="AH74" s="117"/>
      <c r="AI74" s="117"/>
      <c r="AJ74" s="117"/>
      <c r="AK74" s="117"/>
      <c r="AM74" s="119"/>
    </row>
    <row r="75" spans="1:39" s="116" customFormat="1" ht="12.75" x14ac:dyDescent="0.2">
      <c r="A75" s="111" t="s">
        <v>384</v>
      </c>
      <c r="B75" s="110">
        <v>12790</v>
      </c>
      <c r="C75" s="110">
        <v>10793</v>
      </c>
      <c r="D75" s="110">
        <v>2419</v>
      </c>
      <c r="E75" s="110">
        <v>0</v>
      </c>
      <c r="F75" s="110">
        <v>0</v>
      </c>
      <c r="G75" s="110">
        <v>2760.2162922886901</v>
      </c>
      <c r="H75" s="110"/>
      <c r="I75" s="110">
        <v>15972.2162922887</v>
      </c>
      <c r="J75" s="110">
        <v>204284646</v>
      </c>
      <c r="K75" s="55"/>
      <c r="L75" s="110"/>
      <c r="M75" s="112"/>
      <c r="N75" s="112"/>
      <c r="O75" s="112"/>
      <c r="P75" s="112"/>
      <c r="Q75" s="112"/>
      <c r="R75" s="112"/>
      <c r="S75" s="112"/>
      <c r="T75" s="113"/>
      <c r="U75" s="114"/>
      <c r="V75" s="113"/>
      <c r="W75" s="115"/>
      <c r="X75" s="115"/>
      <c r="Y75" s="115"/>
      <c r="AA75" s="117"/>
      <c r="AB75" s="117"/>
      <c r="AC75" s="117"/>
      <c r="AD75" s="118"/>
      <c r="AE75" s="117"/>
      <c r="AF75" s="117"/>
      <c r="AG75" s="117"/>
      <c r="AH75" s="117"/>
      <c r="AI75" s="117"/>
      <c r="AJ75" s="117"/>
      <c r="AK75" s="117"/>
      <c r="AM75" s="119"/>
    </row>
    <row r="76" spans="1:39" s="116" customFormat="1" ht="12.75" x14ac:dyDescent="0.2">
      <c r="A76" s="111" t="s">
        <v>379</v>
      </c>
      <c r="B76" s="110">
        <v>143494</v>
      </c>
      <c r="C76" s="110">
        <v>8753</v>
      </c>
      <c r="D76" s="110">
        <v>-2647</v>
      </c>
      <c r="E76" s="110">
        <v>0</v>
      </c>
      <c r="F76" s="110">
        <v>0</v>
      </c>
      <c r="G76" s="110">
        <v>2760.2162922886901</v>
      </c>
      <c r="H76" s="110"/>
      <c r="I76" s="110">
        <v>8866.2162922886891</v>
      </c>
      <c r="J76" s="110">
        <v>1272248841</v>
      </c>
      <c r="K76" s="55"/>
      <c r="L76" s="110"/>
      <c r="M76" s="112"/>
      <c r="N76" s="112"/>
      <c r="O76" s="112"/>
      <c r="P76" s="112"/>
      <c r="Q76" s="112"/>
      <c r="R76" s="112"/>
      <c r="S76" s="112"/>
      <c r="T76" s="113"/>
      <c r="U76" s="114"/>
      <c r="V76" s="113"/>
      <c r="W76" s="115"/>
      <c r="X76" s="115"/>
      <c r="Y76" s="115"/>
      <c r="AA76" s="117"/>
      <c r="AB76" s="117"/>
      <c r="AC76" s="117"/>
      <c r="AD76" s="118"/>
      <c r="AE76" s="117"/>
      <c r="AF76" s="117"/>
      <c r="AG76" s="117"/>
      <c r="AH76" s="117"/>
      <c r="AI76" s="117"/>
      <c r="AJ76" s="117"/>
      <c r="AK76" s="117"/>
      <c r="AM76" s="119"/>
    </row>
    <row r="77" spans="1:39" s="116" customFormat="1" ht="12.75" x14ac:dyDescent="0.2">
      <c r="A77" s="111" t="s">
        <v>385</v>
      </c>
      <c r="B77" s="110">
        <v>7425</v>
      </c>
      <c r="C77" s="110">
        <v>13027</v>
      </c>
      <c r="D77" s="110">
        <v>-754</v>
      </c>
      <c r="E77" s="110">
        <v>0</v>
      </c>
      <c r="F77" s="110">
        <v>0</v>
      </c>
      <c r="G77" s="110">
        <v>2760.2162922886901</v>
      </c>
      <c r="H77" s="110"/>
      <c r="I77" s="110">
        <v>15033.2162922887</v>
      </c>
      <c r="J77" s="110">
        <v>111621631</v>
      </c>
      <c r="K77" s="55"/>
      <c r="L77" s="110"/>
      <c r="M77" s="112"/>
      <c r="N77" s="112"/>
      <c r="O77" s="112"/>
      <c r="P77" s="112"/>
      <c r="Q77" s="112"/>
      <c r="R77" s="112"/>
      <c r="S77" s="112"/>
      <c r="T77" s="113"/>
      <c r="U77" s="114"/>
      <c r="V77" s="113"/>
      <c r="W77" s="115"/>
      <c r="X77" s="115"/>
      <c r="Y77" s="115"/>
      <c r="AA77" s="117"/>
      <c r="AB77" s="117"/>
      <c r="AC77" s="117"/>
      <c r="AD77" s="118"/>
      <c r="AE77" s="117"/>
      <c r="AF77" s="117"/>
      <c r="AG77" s="117"/>
      <c r="AH77" s="117"/>
      <c r="AI77" s="117"/>
      <c r="AJ77" s="117"/>
      <c r="AK77" s="117"/>
      <c r="AM77" s="119"/>
    </row>
    <row r="78" spans="1:39" s="116" customFormat="1" ht="12.75" x14ac:dyDescent="0.2">
      <c r="A78" s="111" t="s">
        <v>386</v>
      </c>
      <c r="B78" s="110">
        <v>31731</v>
      </c>
      <c r="C78" s="110">
        <v>13543</v>
      </c>
      <c r="D78" s="110">
        <v>1745</v>
      </c>
      <c r="E78" s="110">
        <v>0</v>
      </c>
      <c r="F78" s="110">
        <v>0</v>
      </c>
      <c r="G78" s="110">
        <v>2760.2162922886901</v>
      </c>
      <c r="H78" s="110"/>
      <c r="I78" s="110">
        <v>18048.2162922887</v>
      </c>
      <c r="J78" s="110">
        <v>572687951</v>
      </c>
      <c r="K78" s="55"/>
      <c r="L78" s="110"/>
      <c r="M78" s="112"/>
      <c r="N78" s="112"/>
      <c r="O78" s="112"/>
      <c r="P78" s="112"/>
      <c r="Q78" s="112"/>
      <c r="R78" s="112"/>
      <c r="S78" s="112"/>
      <c r="T78" s="113"/>
      <c r="U78" s="114"/>
      <c r="V78" s="113"/>
      <c r="W78" s="115"/>
      <c r="X78" s="115"/>
      <c r="Y78" s="115"/>
      <c r="AA78" s="117"/>
      <c r="AB78" s="117"/>
      <c r="AC78" s="117"/>
      <c r="AD78" s="118"/>
      <c r="AE78" s="117"/>
      <c r="AF78" s="117"/>
      <c r="AG78" s="117"/>
      <c r="AH78" s="117"/>
      <c r="AI78" s="117"/>
      <c r="AJ78" s="117"/>
      <c r="AK78" s="117"/>
      <c r="AM78" s="119"/>
    </row>
    <row r="79" spans="1:39" s="116" customFormat="1" ht="12.75" x14ac:dyDescent="0.2">
      <c r="A79" s="111" t="s">
        <v>387</v>
      </c>
      <c r="B79" s="110">
        <v>11705</v>
      </c>
      <c r="C79" s="110">
        <v>15553</v>
      </c>
      <c r="D79" s="110">
        <v>4343</v>
      </c>
      <c r="E79" s="110">
        <v>0</v>
      </c>
      <c r="F79" s="110">
        <v>0</v>
      </c>
      <c r="G79" s="110">
        <v>2760.2162922886901</v>
      </c>
      <c r="H79" s="110"/>
      <c r="I79" s="110">
        <v>22656.2162922887</v>
      </c>
      <c r="J79" s="110">
        <v>265191012</v>
      </c>
      <c r="K79" s="55"/>
      <c r="L79" s="110"/>
      <c r="M79" s="112"/>
      <c r="N79" s="112"/>
      <c r="O79" s="112"/>
      <c r="P79" s="112"/>
      <c r="Q79" s="112"/>
      <c r="R79" s="112"/>
      <c r="S79" s="112"/>
      <c r="T79" s="113"/>
      <c r="U79" s="114"/>
      <c r="V79" s="113"/>
      <c r="W79" s="115"/>
      <c r="X79" s="115"/>
      <c r="Y79" s="115"/>
      <c r="AA79" s="117"/>
      <c r="AB79" s="117"/>
      <c r="AC79" s="117"/>
      <c r="AD79" s="118"/>
      <c r="AE79" s="117"/>
      <c r="AF79" s="117"/>
      <c r="AG79" s="117"/>
      <c r="AH79" s="117"/>
      <c r="AI79" s="117"/>
      <c r="AJ79" s="117"/>
      <c r="AK79" s="117"/>
      <c r="AM79" s="119"/>
    </row>
    <row r="80" spans="1:39" s="116" customFormat="1" ht="12.75" x14ac:dyDescent="0.2">
      <c r="A80" s="111" t="s">
        <v>388</v>
      </c>
      <c r="B80" s="110">
        <v>18856</v>
      </c>
      <c r="C80" s="110">
        <v>13326</v>
      </c>
      <c r="D80" s="110">
        <v>1845</v>
      </c>
      <c r="E80" s="110">
        <v>0</v>
      </c>
      <c r="F80" s="110">
        <v>0</v>
      </c>
      <c r="G80" s="110">
        <v>2760.2162922886901</v>
      </c>
      <c r="H80" s="110"/>
      <c r="I80" s="110">
        <v>17931.2162922887</v>
      </c>
      <c r="J80" s="110">
        <v>338111014</v>
      </c>
      <c r="K80" s="55"/>
      <c r="L80" s="110"/>
      <c r="M80" s="112"/>
      <c r="N80" s="112"/>
      <c r="O80" s="112"/>
      <c r="P80" s="112"/>
      <c r="Q80" s="112"/>
      <c r="R80" s="112"/>
      <c r="S80" s="112"/>
      <c r="T80" s="113"/>
      <c r="U80" s="114"/>
      <c r="V80" s="113"/>
      <c r="W80" s="115"/>
      <c r="X80" s="115"/>
      <c r="Y80" s="115"/>
      <c r="AA80" s="117"/>
      <c r="AB80" s="117"/>
      <c r="AC80" s="117"/>
      <c r="AD80" s="118"/>
      <c r="AE80" s="117"/>
      <c r="AF80" s="117"/>
      <c r="AG80" s="117"/>
      <c r="AH80" s="117"/>
      <c r="AI80" s="117"/>
      <c r="AJ80" s="117"/>
      <c r="AK80" s="117"/>
      <c r="AM80" s="119"/>
    </row>
    <row r="81" spans="1:39" s="116" customFormat="1" ht="12.75" x14ac:dyDescent="0.2">
      <c r="A81" s="111" t="s">
        <v>389</v>
      </c>
      <c r="B81" s="110">
        <v>14701</v>
      </c>
      <c r="C81" s="110">
        <v>12225</v>
      </c>
      <c r="D81" s="110">
        <v>141</v>
      </c>
      <c r="E81" s="110">
        <v>0</v>
      </c>
      <c r="F81" s="110">
        <v>0</v>
      </c>
      <c r="G81" s="110">
        <v>2760.2162922886901</v>
      </c>
      <c r="H81" s="110"/>
      <c r="I81" s="110">
        <v>15126.2162922887</v>
      </c>
      <c r="J81" s="110">
        <v>222370506</v>
      </c>
      <c r="K81" s="55"/>
      <c r="L81" s="110"/>
      <c r="M81" s="112"/>
      <c r="N81" s="112"/>
      <c r="O81" s="112"/>
      <c r="P81" s="112"/>
      <c r="Q81" s="112"/>
      <c r="R81" s="112"/>
      <c r="S81" s="112"/>
      <c r="T81" s="113"/>
      <c r="U81" s="114"/>
      <c r="V81" s="113"/>
      <c r="W81" s="115"/>
      <c r="X81" s="115"/>
      <c r="Y81" s="115"/>
      <c r="AA81" s="117"/>
      <c r="AB81" s="117"/>
      <c r="AC81" s="117"/>
      <c r="AD81" s="118"/>
      <c r="AE81" s="117"/>
      <c r="AF81" s="117"/>
      <c r="AG81" s="117"/>
      <c r="AH81" s="117"/>
      <c r="AI81" s="117"/>
      <c r="AJ81" s="117"/>
      <c r="AK81" s="117"/>
      <c r="AM81" s="119"/>
    </row>
    <row r="82" spans="1:39" s="116" customFormat="1" ht="12.75" x14ac:dyDescent="0.2">
      <c r="A82" s="111" t="s">
        <v>390</v>
      </c>
      <c r="B82" s="110">
        <v>27602</v>
      </c>
      <c r="C82" s="110">
        <v>12539</v>
      </c>
      <c r="D82" s="110">
        <v>811</v>
      </c>
      <c r="E82" s="110">
        <v>0</v>
      </c>
      <c r="F82" s="110">
        <v>0</v>
      </c>
      <c r="G82" s="110">
        <v>2760.2162922886901</v>
      </c>
      <c r="H82" s="110"/>
      <c r="I82" s="110">
        <v>16110.2162922887</v>
      </c>
      <c r="J82" s="110">
        <v>444674190</v>
      </c>
      <c r="K82" s="55"/>
      <c r="L82" s="110"/>
      <c r="M82" s="112"/>
      <c r="N82" s="112"/>
      <c r="O82" s="112"/>
      <c r="P82" s="112"/>
      <c r="Q82" s="112"/>
      <c r="R82" s="112"/>
      <c r="S82" s="112"/>
      <c r="T82" s="113"/>
      <c r="U82" s="114"/>
      <c r="V82" s="113"/>
      <c r="W82" s="115"/>
      <c r="X82" s="115"/>
      <c r="Y82" s="115"/>
      <c r="AA82" s="117"/>
      <c r="AB82" s="117"/>
      <c r="AC82" s="117"/>
      <c r="AD82" s="118"/>
      <c r="AE82" s="117"/>
      <c r="AF82" s="117"/>
      <c r="AG82" s="117"/>
      <c r="AH82" s="117"/>
      <c r="AI82" s="117"/>
      <c r="AJ82" s="117"/>
      <c r="AK82" s="117"/>
      <c r="AM82" s="119"/>
    </row>
    <row r="83" spans="1:39" s="116" customFormat="1" ht="12.75" x14ac:dyDescent="0.2">
      <c r="A83" s="111" t="s">
        <v>391</v>
      </c>
      <c r="B83" s="110">
        <v>34651</v>
      </c>
      <c r="C83" s="110">
        <v>8448</v>
      </c>
      <c r="D83" s="110">
        <v>-1307</v>
      </c>
      <c r="E83" s="110">
        <v>0</v>
      </c>
      <c r="F83" s="110">
        <v>0</v>
      </c>
      <c r="G83" s="110">
        <v>2760.2162922886901</v>
      </c>
      <c r="H83" s="110"/>
      <c r="I83" s="110">
        <v>9901.2162922886891</v>
      </c>
      <c r="J83" s="110">
        <v>343087046</v>
      </c>
      <c r="K83" s="55"/>
      <c r="L83" s="110"/>
      <c r="M83" s="112"/>
      <c r="N83" s="112"/>
      <c r="O83" s="112"/>
      <c r="P83" s="112"/>
      <c r="Q83" s="112"/>
      <c r="R83" s="112"/>
      <c r="S83" s="112"/>
      <c r="T83" s="113"/>
      <c r="U83" s="114"/>
      <c r="V83" s="113"/>
      <c r="W83" s="115"/>
      <c r="X83" s="115"/>
      <c r="Y83" s="115"/>
      <c r="AA83" s="117"/>
      <c r="AB83" s="117"/>
      <c r="AC83" s="117"/>
      <c r="AD83" s="118"/>
      <c r="AE83" s="117"/>
      <c r="AF83" s="117"/>
      <c r="AG83" s="117"/>
      <c r="AH83" s="117"/>
      <c r="AI83" s="117"/>
      <c r="AJ83" s="117"/>
      <c r="AK83" s="117"/>
      <c r="AM83" s="119"/>
    </row>
    <row r="84" spans="1:39" s="116" customFormat="1" ht="18.75" customHeight="1" x14ac:dyDescent="0.2">
      <c r="A84" s="17" t="s">
        <v>392</v>
      </c>
      <c r="B84" s="18"/>
      <c r="C84" s="18"/>
      <c r="D84" s="18"/>
      <c r="E84" s="18"/>
      <c r="F84" s="18"/>
      <c r="G84" s="18"/>
      <c r="H84" s="18"/>
      <c r="I84" s="110"/>
      <c r="J84" s="110"/>
      <c r="K84" s="55"/>
      <c r="L84" s="110"/>
      <c r="M84" s="112"/>
      <c r="N84" s="112"/>
      <c r="O84" s="112"/>
      <c r="P84" s="112"/>
      <c r="Q84" s="112"/>
      <c r="R84" s="112"/>
      <c r="S84" s="112"/>
      <c r="T84" s="113"/>
      <c r="U84" s="114"/>
      <c r="V84" s="113"/>
      <c r="W84" s="115"/>
      <c r="X84" s="115"/>
      <c r="Y84" s="115"/>
      <c r="AA84" s="117"/>
      <c r="AB84" s="117"/>
      <c r="AC84" s="117"/>
      <c r="AD84" s="118"/>
      <c r="AE84" s="117"/>
      <c r="AF84" s="117"/>
      <c r="AG84" s="117"/>
      <c r="AH84" s="117"/>
      <c r="AI84" s="117"/>
      <c r="AJ84" s="117"/>
      <c r="AK84" s="117"/>
      <c r="AM84" s="119"/>
    </row>
    <row r="85" spans="1:39" s="116" customFormat="1" ht="12.75" x14ac:dyDescent="0.2">
      <c r="A85" s="111" t="s">
        <v>393</v>
      </c>
      <c r="B85" s="110">
        <v>20302</v>
      </c>
      <c r="C85" s="110">
        <v>15074</v>
      </c>
      <c r="D85" s="110">
        <v>3552</v>
      </c>
      <c r="E85" s="110">
        <v>0</v>
      </c>
      <c r="F85" s="110">
        <v>0</v>
      </c>
      <c r="G85" s="110">
        <v>2760.2162922886901</v>
      </c>
      <c r="H85" s="110"/>
      <c r="I85" s="110">
        <v>21386.2162922887</v>
      </c>
      <c r="J85" s="110">
        <v>434182963</v>
      </c>
      <c r="K85" s="55"/>
      <c r="L85" s="110"/>
      <c r="M85" s="112"/>
      <c r="N85" s="112"/>
      <c r="O85" s="112"/>
      <c r="P85" s="112"/>
      <c r="Q85" s="112"/>
      <c r="R85" s="112"/>
      <c r="S85" s="112"/>
      <c r="T85" s="113"/>
      <c r="U85" s="114"/>
      <c r="V85" s="113"/>
      <c r="W85" s="115"/>
      <c r="X85" s="115"/>
      <c r="Y85" s="115"/>
      <c r="AA85" s="117"/>
      <c r="AB85" s="117"/>
      <c r="AC85" s="117"/>
      <c r="AD85" s="118"/>
      <c r="AE85" s="117"/>
      <c r="AF85" s="117"/>
      <c r="AG85" s="117"/>
      <c r="AH85" s="117"/>
      <c r="AI85" s="117"/>
      <c r="AJ85" s="117"/>
      <c r="AK85" s="117"/>
      <c r="AM85" s="119"/>
    </row>
    <row r="86" spans="1:39" s="116" customFormat="1" ht="12.75" x14ac:dyDescent="0.2">
      <c r="A86" s="111" t="s">
        <v>394</v>
      </c>
      <c r="B86" s="110">
        <v>8600</v>
      </c>
      <c r="C86" s="110">
        <v>18572</v>
      </c>
      <c r="D86" s="110">
        <v>6670</v>
      </c>
      <c r="E86" s="110">
        <v>0</v>
      </c>
      <c r="F86" s="110">
        <v>0</v>
      </c>
      <c r="G86" s="110">
        <v>2760.2162922886901</v>
      </c>
      <c r="H86" s="110"/>
      <c r="I86" s="110">
        <v>28002.2162922887</v>
      </c>
      <c r="J86" s="110">
        <v>240819060</v>
      </c>
      <c r="K86" s="55"/>
      <c r="L86" s="110"/>
      <c r="M86" s="112"/>
      <c r="N86" s="112"/>
      <c r="O86" s="112"/>
      <c r="P86" s="112"/>
      <c r="Q86" s="112"/>
      <c r="R86" s="112"/>
      <c r="S86" s="112"/>
      <c r="T86" s="113"/>
      <c r="U86" s="114"/>
      <c r="V86" s="113"/>
      <c r="W86" s="115"/>
      <c r="X86" s="115"/>
      <c r="Y86" s="115"/>
      <c r="AA86" s="117"/>
      <c r="AB86" s="117"/>
      <c r="AC86" s="117"/>
      <c r="AD86" s="118"/>
      <c r="AE86" s="117"/>
      <c r="AF86" s="117"/>
      <c r="AG86" s="117"/>
      <c r="AH86" s="117"/>
      <c r="AI86" s="117"/>
      <c r="AJ86" s="117"/>
      <c r="AK86" s="117"/>
      <c r="AM86" s="119"/>
    </row>
    <row r="87" spans="1:39" s="116" customFormat="1" ht="12.75" x14ac:dyDescent="0.2">
      <c r="A87" s="111" t="s">
        <v>395</v>
      </c>
      <c r="B87" s="110">
        <v>28435</v>
      </c>
      <c r="C87" s="110">
        <v>11876</v>
      </c>
      <c r="D87" s="110">
        <v>-923</v>
      </c>
      <c r="E87" s="110">
        <v>0</v>
      </c>
      <c r="F87" s="110">
        <v>0</v>
      </c>
      <c r="G87" s="110">
        <v>2760.2162922886901</v>
      </c>
      <c r="H87" s="110"/>
      <c r="I87" s="110">
        <v>13713.2162922887</v>
      </c>
      <c r="J87" s="110">
        <v>389935305</v>
      </c>
      <c r="K87" s="55"/>
      <c r="L87" s="110"/>
      <c r="M87" s="112"/>
      <c r="N87" s="112"/>
      <c r="O87" s="112"/>
      <c r="P87" s="112"/>
      <c r="Q87" s="112"/>
      <c r="R87" s="112"/>
      <c r="S87" s="112"/>
      <c r="T87" s="113"/>
      <c r="U87" s="114"/>
      <c r="V87" s="113"/>
      <c r="W87" s="115"/>
      <c r="X87" s="115"/>
      <c r="Y87" s="115"/>
      <c r="AA87" s="117"/>
      <c r="AB87" s="117"/>
      <c r="AC87" s="117"/>
      <c r="AD87" s="118"/>
      <c r="AE87" s="117"/>
      <c r="AF87" s="117"/>
      <c r="AG87" s="117"/>
      <c r="AH87" s="117"/>
      <c r="AI87" s="117"/>
      <c r="AJ87" s="117"/>
      <c r="AK87" s="117"/>
      <c r="AM87" s="119"/>
    </row>
    <row r="88" spans="1:39" s="116" customFormat="1" ht="12.75" x14ac:dyDescent="0.2">
      <c r="A88" s="111" t="s">
        <v>396</v>
      </c>
      <c r="B88" s="110">
        <v>10354</v>
      </c>
      <c r="C88" s="110">
        <v>16871</v>
      </c>
      <c r="D88" s="110">
        <v>3519</v>
      </c>
      <c r="E88" s="110">
        <v>0</v>
      </c>
      <c r="F88" s="110">
        <v>0</v>
      </c>
      <c r="G88" s="110">
        <v>2760.2162922886901</v>
      </c>
      <c r="H88" s="110"/>
      <c r="I88" s="110">
        <v>23150.2162922887</v>
      </c>
      <c r="J88" s="110">
        <v>239697339</v>
      </c>
      <c r="K88" s="55"/>
      <c r="L88" s="110"/>
      <c r="M88" s="112"/>
      <c r="N88" s="112"/>
      <c r="O88" s="112"/>
      <c r="P88" s="112"/>
      <c r="Q88" s="112"/>
      <c r="R88" s="112"/>
      <c r="S88" s="112"/>
      <c r="T88" s="113"/>
      <c r="U88" s="114"/>
      <c r="V88" s="113"/>
      <c r="W88" s="115"/>
      <c r="X88" s="115"/>
      <c r="Y88" s="115"/>
      <c r="AA88" s="117"/>
      <c r="AB88" s="117"/>
      <c r="AC88" s="117"/>
      <c r="AD88" s="118"/>
      <c r="AE88" s="117"/>
      <c r="AF88" s="117"/>
      <c r="AG88" s="117"/>
      <c r="AH88" s="117"/>
      <c r="AI88" s="117"/>
      <c r="AJ88" s="117"/>
      <c r="AK88" s="117"/>
      <c r="AM88" s="119"/>
    </row>
    <row r="89" spans="1:39" s="116" customFormat="1" ht="12.75" x14ac:dyDescent="0.2">
      <c r="A89" s="111" t="s">
        <v>397</v>
      </c>
      <c r="B89" s="110">
        <v>12346</v>
      </c>
      <c r="C89" s="110">
        <v>15467</v>
      </c>
      <c r="D89" s="110">
        <v>3528</v>
      </c>
      <c r="E89" s="110">
        <v>0</v>
      </c>
      <c r="F89" s="110">
        <v>0</v>
      </c>
      <c r="G89" s="110">
        <v>2760.2162922886901</v>
      </c>
      <c r="H89" s="110"/>
      <c r="I89" s="110">
        <v>21755.2162922887</v>
      </c>
      <c r="J89" s="110">
        <v>268589900</v>
      </c>
      <c r="K89" s="55"/>
      <c r="L89" s="110"/>
      <c r="M89" s="112"/>
      <c r="N89" s="112"/>
      <c r="O89" s="112"/>
      <c r="P89" s="112"/>
      <c r="Q89" s="112"/>
      <c r="R89" s="112"/>
      <c r="S89" s="112"/>
      <c r="T89" s="113"/>
      <c r="U89" s="114"/>
      <c r="V89" s="113"/>
      <c r="W89" s="115"/>
      <c r="X89" s="115"/>
      <c r="Y89" s="115"/>
      <c r="AA89" s="117"/>
      <c r="AB89" s="117"/>
      <c r="AC89" s="117"/>
      <c r="AD89" s="118"/>
      <c r="AE89" s="117"/>
      <c r="AF89" s="117"/>
      <c r="AG89" s="117"/>
      <c r="AH89" s="117"/>
      <c r="AI89" s="117"/>
      <c r="AJ89" s="117"/>
      <c r="AK89" s="117"/>
      <c r="AM89" s="119"/>
    </row>
    <row r="90" spans="1:39" s="116" customFormat="1" ht="12.75" x14ac:dyDescent="0.2">
      <c r="A90" s="111" t="s">
        <v>398</v>
      </c>
      <c r="B90" s="110">
        <v>9428</v>
      </c>
      <c r="C90" s="110">
        <v>14615</v>
      </c>
      <c r="D90" s="110">
        <v>5287</v>
      </c>
      <c r="E90" s="110">
        <v>0</v>
      </c>
      <c r="F90" s="110">
        <v>0</v>
      </c>
      <c r="G90" s="110">
        <v>2760.2162922886901</v>
      </c>
      <c r="H90" s="110"/>
      <c r="I90" s="110">
        <v>22662.2162922887</v>
      </c>
      <c r="J90" s="110">
        <v>213659375</v>
      </c>
      <c r="K90" s="55"/>
      <c r="L90" s="110"/>
      <c r="M90" s="112"/>
      <c r="N90" s="112"/>
      <c r="O90" s="112"/>
      <c r="P90" s="112"/>
      <c r="Q90" s="112"/>
      <c r="R90" s="112"/>
      <c r="S90" s="112"/>
      <c r="T90" s="113"/>
      <c r="U90" s="114"/>
      <c r="V90" s="113"/>
      <c r="W90" s="115"/>
      <c r="X90" s="115"/>
      <c r="Y90" s="115"/>
      <c r="AA90" s="117"/>
      <c r="AB90" s="117"/>
      <c r="AC90" s="117"/>
      <c r="AD90" s="118"/>
      <c r="AE90" s="117"/>
      <c r="AF90" s="117"/>
      <c r="AG90" s="117"/>
      <c r="AH90" s="117"/>
      <c r="AI90" s="117"/>
      <c r="AJ90" s="117"/>
      <c r="AK90" s="117"/>
      <c r="AM90" s="119"/>
    </row>
    <row r="91" spans="1:39" s="116" customFormat="1" ht="12.75" x14ac:dyDescent="0.2">
      <c r="A91" s="111" t="s">
        <v>399</v>
      </c>
      <c r="B91" s="110">
        <v>95846</v>
      </c>
      <c r="C91" s="110">
        <v>10527</v>
      </c>
      <c r="D91" s="110">
        <v>-2228</v>
      </c>
      <c r="E91" s="110">
        <v>0</v>
      </c>
      <c r="F91" s="110">
        <v>0</v>
      </c>
      <c r="G91" s="110">
        <v>2760.2162922886901</v>
      </c>
      <c r="H91" s="110"/>
      <c r="I91" s="110">
        <v>11059.2162922887</v>
      </c>
      <c r="J91" s="110">
        <v>1059981645</v>
      </c>
      <c r="K91" s="55"/>
      <c r="L91" s="110"/>
      <c r="M91" s="112"/>
      <c r="N91" s="112"/>
      <c r="O91" s="112"/>
      <c r="P91" s="112"/>
      <c r="Q91" s="112"/>
      <c r="R91" s="112"/>
      <c r="S91" s="112"/>
      <c r="T91" s="113"/>
      <c r="U91" s="114"/>
      <c r="V91" s="113"/>
      <c r="W91" s="115"/>
      <c r="X91" s="115"/>
      <c r="Y91" s="115"/>
      <c r="AA91" s="117"/>
      <c r="AB91" s="117"/>
      <c r="AC91" s="117"/>
      <c r="AD91" s="118"/>
      <c r="AE91" s="117"/>
      <c r="AF91" s="117"/>
      <c r="AG91" s="117"/>
      <c r="AH91" s="117"/>
      <c r="AI91" s="117"/>
      <c r="AJ91" s="117"/>
      <c r="AK91" s="117"/>
      <c r="AM91" s="119"/>
    </row>
    <row r="92" spans="1:39" s="116" customFormat="1" ht="12.75" x14ac:dyDescent="0.2">
      <c r="A92" s="111" t="s">
        <v>400</v>
      </c>
      <c r="B92" s="110">
        <v>17932</v>
      </c>
      <c r="C92" s="110">
        <v>7653</v>
      </c>
      <c r="D92" s="110">
        <v>3227</v>
      </c>
      <c r="E92" s="110">
        <v>0</v>
      </c>
      <c r="F92" s="110">
        <v>0</v>
      </c>
      <c r="G92" s="110">
        <v>2760.2162922886901</v>
      </c>
      <c r="H92" s="110"/>
      <c r="I92" s="110">
        <v>13640.2162922887</v>
      </c>
      <c r="J92" s="110">
        <v>244596359</v>
      </c>
      <c r="K92" s="55"/>
      <c r="L92" s="110"/>
      <c r="M92" s="112"/>
      <c r="N92" s="112"/>
      <c r="O92" s="112"/>
      <c r="P92" s="112"/>
      <c r="Q92" s="112"/>
      <c r="R92" s="112"/>
      <c r="S92" s="112"/>
      <c r="T92" s="113"/>
      <c r="U92" s="114"/>
      <c r="V92" s="113"/>
      <c r="W92" s="115"/>
      <c r="X92" s="115"/>
      <c r="Y92" s="115"/>
      <c r="AA92" s="117"/>
      <c r="AB92" s="117"/>
      <c r="AC92" s="117"/>
      <c r="AD92" s="118"/>
      <c r="AE92" s="117"/>
      <c r="AF92" s="117"/>
      <c r="AG92" s="117"/>
      <c r="AH92" s="117"/>
      <c r="AI92" s="117"/>
      <c r="AJ92" s="117"/>
      <c r="AK92" s="117"/>
      <c r="AM92" s="119"/>
    </row>
    <row r="93" spans="1:39" s="116" customFormat="1" ht="18.75" customHeight="1" x14ac:dyDescent="0.2">
      <c r="A93" s="17" t="s">
        <v>401</v>
      </c>
      <c r="B93" s="18"/>
      <c r="C93" s="18"/>
      <c r="D93" s="18"/>
      <c r="E93" s="18"/>
      <c r="F93" s="18"/>
      <c r="G93" s="18"/>
      <c r="H93" s="18"/>
      <c r="I93" s="110"/>
      <c r="J93" s="110"/>
      <c r="K93" s="55"/>
      <c r="L93" s="110"/>
      <c r="M93" s="112"/>
      <c r="N93" s="112"/>
      <c r="O93" s="112"/>
      <c r="P93" s="112"/>
      <c r="Q93" s="112"/>
      <c r="R93" s="112"/>
      <c r="S93" s="112"/>
      <c r="T93" s="113"/>
      <c r="U93" s="114"/>
      <c r="V93" s="113"/>
      <c r="W93" s="115"/>
      <c r="X93" s="115"/>
      <c r="Y93" s="115"/>
      <c r="AA93" s="117"/>
      <c r="AB93" s="117"/>
      <c r="AC93" s="117"/>
      <c r="AD93" s="118"/>
      <c r="AE93" s="117"/>
      <c r="AF93" s="117"/>
      <c r="AG93" s="117"/>
      <c r="AH93" s="117"/>
      <c r="AI93" s="117"/>
      <c r="AJ93" s="117"/>
      <c r="AK93" s="117"/>
      <c r="AM93" s="119"/>
    </row>
    <row r="94" spans="1:39" s="116" customFormat="1" ht="12.75" x14ac:dyDescent="0.2">
      <c r="A94" s="111" t="s">
        <v>402</v>
      </c>
      <c r="B94" s="110">
        <v>10875</v>
      </c>
      <c r="C94" s="110">
        <v>15058</v>
      </c>
      <c r="D94" s="110">
        <v>-908</v>
      </c>
      <c r="E94" s="110">
        <v>308</v>
      </c>
      <c r="F94" s="110">
        <v>0</v>
      </c>
      <c r="G94" s="110">
        <v>2760.2162922886901</v>
      </c>
      <c r="H94" s="110"/>
      <c r="I94" s="110">
        <v>17218.2162922887</v>
      </c>
      <c r="J94" s="110">
        <v>187248102</v>
      </c>
      <c r="K94" s="55"/>
      <c r="L94" s="110"/>
      <c r="M94" s="112"/>
      <c r="N94" s="112"/>
      <c r="O94" s="112"/>
      <c r="P94" s="112"/>
      <c r="Q94" s="112"/>
      <c r="R94" s="112"/>
      <c r="S94" s="112"/>
      <c r="T94" s="113"/>
      <c r="U94" s="114"/>
      <c r="V94" s="113"/>
      <c r="W94" s="115"/>
      <c r="X94" s="115"/>
      <c r="Y94" s="115"/>
      <c r="AA94" s="117"/>
      <c r="AB94" s="117"/>
      <c r="AC94" s="117"/>
      <c r="AD94" s="118"/>
      <c r="AE94" s="117"/>
      <c r="AF94" s="117"/>
      <c r="AG94" s="117"/>
      <c r="AH94" s="117"/>
      <c r="AI94" s="117"/>
      <c r="AJ94" s="117"/>
      <c r="AK94" s="117"/>
      <c r="AM94" s="119"/>
    </row>
    <row r="95" spans="1:39" s="116" customFormat="1" ht="12.75" x14ac:dyDescent="0.2">
      <c r="A95" s="111" t="s">
        <v>403</v>
      </c>
      <c r="B95" s="110">
        <v>9339</v>
      </c>
      <c r="C95" s="110">
        <v>14932</v>
      </c>
      <c r="D95" s="110">
        <v>4283</v>
      </c>
      <c r="E95" s="110">
        <v>0</v>
      </c>
      <c r="F95" s="110">
        <v>0</v>
      </c>
      <c r="G95" s="110">
        <v>2760.2162922886901</v>
      </c>
      <c r="H95" s="110"/>
      <c r="I95" s="110">
        <v>21975.2162922887</v>
      </c>
      <c r="J95" s="110">
        <v>205226545</v>
      </c>
      <c r="K95" s="55"/>
      <c r="L95" s="110"/>
      <c r="M95" s="112"/>
      <c r="N95" s="112"/>
      <c r="O95" s="112"/>
      <c r="P95" s="112"/>
      <c r="Q95" s="112"/>
      <c r="R95" s="112"/>
      <c r="S95" s="112"/>
      <c r="T95" s="113"/>
      <c r="U95" s="114"/>
      <c r="V95" s="113"/>
      <c r="W95" s="115"/>
      <c r="X95" s="115"/>
      <c r="Y95" s="115"/>
      <c r="AA95" s="117"/>
      <c r="AB95" s="117"/>
      <c r="AC95" s="117"/>
      <c r="AD95" s="118"/>
      <c r="AE95" s="117"/>
      <c r="AF95" s="117"/>
      <c r="AG95" s="117"/>
      <c r="AH95" s="117"/>
      <c r="AI95" s="117"/>
      <c r="AJ95" s="117"/>
      <c r="AK95" s="117"/>
      <c r="AM95" s="119"/>
    </row>
    <row r="96" spans="1:39" s="116" customFormat="1" ht="12.75" x14ac:dyDescent="0.2">
      <c r="A96" s="111" t="s">
        <v>404</v>
      </c>
      <c r="B96" s="110">
        <v>14042</v>
      </c>
      <c r="C96" s="110">
        <v>17226</v>
      </c>
      <c r="D96" s="110">
        <v>4570</v>
      </c>
      <c r="E96" s="110">
        <v>0</v>
      </c>
      <c r="F96" s="110">
        <v>0</v>
      </c>
      <c r="G96" s="110">
        <v>2760.2162922886901</v>
      </c>
      <c r="H96" s="110"/>
      <c r="I96" s="110">
        <v>24556.2162922887</v>
      </c>
      <c r="J96" s="110">
        <v>344818389</v>
      </c>
      <c r="K96" s="55"/>
      <c r="L96" s="110"/>
      <c r="M96" s="112"/>
      <c r="N96" s="112"/>
      <c r="O96" s="112"/>
      <c r="P96" s="112"/>
      <c r="Q96" s="112"/>
      <c r="R96" s="112"/>
      <c r="S96" s="112"/>
      <c r="T96" s="113"/>
      <c r="U96" s="114"/>
      <c r="V96" s="113"/>
      <c r="W96" s="115"/>
      <c r="X96" s="115"/>
      <c r="Y96" s="115"/>
      <c r="AA96" s="117"/>
      <c r="AB96" s="117"/>
      <c r="AC96" s="117"/>
      <c r="AD96" s="118"/>
      <c r="AE96" s="117"/>
      <c r="AF96" s="117"/>
      <c r="AG96" s="117"/>
      <c r="AH96" s="117"/>
      <c r="AI96" s="117"/>
      <c r="AJ96" s="117"/>
      <c r="AK96" s="117"/>
      <c r="AM96" s="119"/>
    </row>
    <row r="97" spans="1:39" s="116" customFormat="1" ht="12.75" x14ac:dyDescent="0.2">
      <c r="A97" s="111" t="s">
        <v>405</v>
      </c>
      <c r="B97" s="110">
        <v>5627</v>
      </c>
      <c r="C97" s="110">
        <v>18442</v>
      </c>
      <c r="D97" s="110">
        <v>8305</v>
      </c>
      <c r="E97" s="110">
        <v>0</v>
      </c>
      <c r="F97" s="110">
        <v>0</v>
      </c>
      <c r="G97" s="110">
        <v>2760.2162922886901</v>
      </c>
      <c r="H97" s="110"/>
      <c r="I97" s="110">
        <v>29507.2162922887</v>
      </c>
      <c r="J97" s="110">
        <v>166037106</v>
      </c>
      <c r="K97" s="55"/>
      <c r="L97" s="110"/>
      <c r="M97" s="112"/>
      <c r="N97" s="112"/>
      <c r="O97" s="112"/>
      <c r="P97" s="112"/>
      <c r="Q97" s="112"/>
      <c r="R97" s="112"/>
      <c r="S97" s="112"/>
      <c r="T97" s="113"/>
      <c r="U97" s="114"/>
      <c r="V97" s="113"/>
      <c r="W97" s="115"/>
      <c r="X97" s="115"/>
      <c r="Y97" s="115"/>
      <c r="AA97" s="117"/>
      <c r="AB97" s="117"/>
      <c r="AC97" s="117"/>
      <c r="AD97" s="118"/>
      <c r="AE97" s="117"/>
      <c r="AF97" s="117"/>
      <c r="AG97" s="117"/>
      <c r="AH97" s="117"/>
      <c r="AI97" s="117"/>
      <c r="AJ97" s="117"/>
      <c r="AK97" s="117"/>
      <c r="AM97" s="119"/>
    </row>
    <row r="98" spans="1:39" s="116" customFormat="1" ht="12.75" x14ac:dyDescent="0.2">
      <c r="A98" s="111" t="s">
        <v>401</v>
      </c>
      <c r="B98" s="110">
        <v>71309</v>
      </c>
      <c r="C98" s="110">
        <v>10415</v>
      </c>
      <c r="D98" s="110">
        <v>-3022</v>
      </c>
      <c r="E98" s="110">
        <v>0</v>
      </c>
      <c r="F98" s="110">
        <v>0</v>
      </c>
      <c r="G98" s="110">
        <v>2760.2162922886901</v>
      </c>
      <c r="H98" s="110"/>
      <c r="I98" s="110">
        <v>10153.2162922887</v>
      </c>
      <c r="J98" s="110">
        <v>724015701</v>
      </c>
      <c r="K98" s="55"/>
      <c r="L98" s="110"/>
      <c r="M98" s="112"/>
      <c r="N98" s="112"/>
      <c r="O98" s="112"/>
      <c r="P98" s="112"/>
      <c r="Q98" s="112"/>
      <c r="R98" s="112"/>
      <c r="S98" s="112"/>
      <c r="T98" s="113"/>
      <c r="U98" s="114"/>
      <c r="V98" s="113"/>
      <c r="W98" s="115"/>
      <c r="X98" s="115"/>
      <c r="Y98" s="115"/>
      <c r="AA98" s="117"/>
      <c r="AB98" s="117"/>
      <c r="AC98" s="117"/>
      <c r="AD98" s="118"/>
      <c r="AE98" s="117"/>
      <c r="AF98" s="117"/>
      <c r="AG98" s="117"/>
      <c r="AH98" s="117"/>
      <c r="AI98" s="117"/>
      <c r="AJ98" s="117"/>
      <c r="AK98" s="117"/>
      <c r="AM98" s="119"/>
    </row>
    <row r="99" spans="1:39" s="116" customFormat="1" ht="12.75" x14ac:dyDescent="0.2">
      <c r="A99" s="111" t="s">
        <v>406</v>
      </c>
      <c r="B99" s="110">
        <v>13264</v>
      </c>
      <c r="C99" s="110">
        <v>12563</v>
      </c>
      <c r="D99" s="110">
        <v>976</v>
      </c>
      <c r="E99" s="110">
        <v>0</v>
      </c>
      <c r="F99" s="110">
        <v>0</v>
      </c>
      <c r="G99" s="110">
        <v>2760.2162922886901</v>
      </c>
      <c r="H99" s="110"/>
      <c r="I99" s="110">
        <v>16299.2162922887</v>
      </c>
      <c r="J99" s="110">
        <v>216192805</v>
      </c>
      <c r="K99" s="55"/>
      <c r="L99" s="110"/>
      <c r="M99" s="112"/>
      <c r="N99" s="112"/>
      <c r="O99" s="112"/>
      <c r="P99" s="112"/>
      <c r="Q99" s="112"/>
      <c r="R99" s="112"/>
      <c r="S99" s="112"/>
      <c r="T99" s="113"/>
      <c r="U99" s="114"/>
      <c r="V99" s="113"/>
      <c r="W99" s="115"/>
      <c r="X99" s="115"/>
      <c r="Y99" s="115"/>
      <c r="AA99" s="117"/>
      <c r="AB99" s="117"/>
      <c r="AC99" s="117"/>
      <c r="AD99" s="118"/>
      <c r="AE99" s="117"/>
      <c r="AF99" s="117"/>
      <c r="AG99" s="117"/>
      <c r="AH99" s="117"/>
      <c r="AI99" s="117"/>
      <c r="AJ99" s="117"/>
      <c r="AK99" s="117"/>
      <c r="AM99" s="119"/>
    </row>
    <row r="100" spans="1:39" s="116" customFormat="1" ht="12.75" x14ac:dyDescent="0.2">
      <c r="A100" s="111" t="s">
        <v>407</v>
      </c>
      <c r="B100" s="110">
        <v>15689</v>
      </c>
      <c r="C100" s="110">
        <v>12581</v>
      </c>
      <c r="D100" s="110">
        <v>-1055</v>
      </c>
      <c r="E100" s="110">
        <v>0</v>
      </c>
      <c r="F100" s="110">
        <v>0</v>
      </c>
      <c r="G100" s="110">
        <v>2760.2162922886901</v>
      </c>
      <c r="H100" s="110"/>
      <c r="I100" s="110">
        <v>14286.2162922887</v>
      </c>
      <c r="J100" s="110">
        <v>224136447</v>
      </c>
      <c r="K100" s="55"/>
      <c r="L100" s="110"/>
      <c r="M100" s="112"/>
      <c r="N100" s="112"/>
      <c r="O100" s="112"/>
      <c r="P100" s="112"/>
      <c r="Q100" s="112"/>
      <c r="R100" s="112"/>
      <c r="S100" s="112"/>
      <c r="T100" s="113"/>
      <c r="U100" s="114"/>
      <c r="V100" s="113"/>
      <c r="W100" s="115"/>
      <c r="X100" s="115"/>
      <c r="Y100" s="115"/>
      <c r="AA100" s="117"/>
      <c r="AB100" s="117"/>
      <c r="AC100" s="117"/>
      <c r="AD100" s="118"/>
      <c r="AE100" s="117"/>
      <c r="AF100" s="117"/>
      <c r="AG100" s="117"/>
      <c r="AH100" s="117"/>
      <c r="AI100" s="117"/>
      <c r="AJ100" s="117"/>
      <c r="AK100" s="117"/>
      <c r="AM100" s="119"/>
    </row>
    <row r="101" spans="1:39" s="116" customFormat="1" ht="12.75" x14ac:dyDescent="0.2">
      <c r="A101" s="111" t="s">
        <v>408</v>
      </c>
      <c r="B101" s="110">
        <v>20262</v>
      </c>
      <c r="C101" s="110">
        <v>16631</v>
      </c>
      <c r="D101" s="110">
        <v>2365</v>
      </c>
      <c r="E101" s="110">
        <v>0</v>
      </c>
      <c r="F101" s="110">
        <v>0</v>
      </c>
      <c r="G101" s="110">
        <v>2760.2162922886901</v>
      </c>
      <c r="H101" s="110"/>
      <c r="I101" s="110">
        <v>21756.2162922887</v>
      </c>
      <c r="J101" s="110">
        <v>440824455</v>
      </c>
      <c r="K101" s="55"/>
      <c r="L101" s="110"/>
      <c r="M101" s="112"/>
      <c r="N101" s="112"/>
      <c r="O101" s="112"/>
      <c r="P101" s="112"/>
      <c r="Q101" s="112"/>
      <c r="R101" s="112"/>
      <c r="S101" s="112"/>
      <c r="T101" s="113"/>
      <c r="U101" s="114"/>
      <c r="V101" s="113"/>
      <c r="W101" s="115"/>
      <c r="X101" s="115"/>
      <c r="Y101" s="115"/>
      <c r="AA101" s="117"/>
      <c r="AB101" s="117"/>
      <c r="AC101" s="117"/>
      <c r="AD101" s="118"/>
      <c r="AE101" s="117"/>
      <c r="AF101" s="117"/>
      <c r="AG101" s="117"/>
      <c r="AH101" s="117"/>
      <c r="AI101" s="117"/>
      <c r="AJ101" s="117"/>
      <c r="AK101" s="117"/>
      <c r="AM101" s="119"/>
    </row>
    <row r="102" spans="1:39" s="116" customFormat="1" ht="12.75" x14ac:dyDescent="0.2">
      <c r="A102" s="111" t="s">
        <v>409</v>
      </c>
      <c r="B102" s="110">
        <v>27169</v>
      </c>
      <c r="C102" s="110">
        <v>9675</v>
      </c>
      <c r="D102" s="110">
        <v>-437</v>
      </c>
      <c r="E102" s="110">
        <v>0</v>
      </c>
      <c r="F102" s="110">
        <v>0</v>
      </c>
      <c r="G102" s="110">
        <v>2760.2162922886901</v>
      </c>
      <c r="H102" s="110"/>
      <c r="I102" s="110">
        <v>11998.2162922887</v>
      </c>
      <c r="J102" s="110">
        <v>325979538</v>
      </c>
      <c r="K102" s="55"/>
      <c r="L102" s="110"/>
      <c r="M102" s="112"/>
      <c r="N102" s="112"/>
      <c r="O102" s="112"/>
      <c r="P102" s="112"/>
      <c r="Q102" s="112"/>
      <c r="R102" s="112"/>
      <c r="S102" s="112"/>
      <c r="T102" s="113"/>
      <c r="U102" s="114"/>
      <c r="V102" s="113"/>
      <c r="W102" s="115"/>
      <c r="X102" s="115"/>
      <c r="Y102" s="115"/>
      <c r="AA102" s="117"/>
      <c r="AB102" s="117"/>
      <c r="AC102" s="117"/>
      <c r="AD102" s="118"/>
      <c r="AE102" s="117"/>
      <c r="AF102" s="117"/>
      <c r="AG102" s="117"/>
      <c r="AH102" s="117"/>
      <c r="AI102" s="117"/>
      <c r="AJ102" s="117"/>
      <c r="AK102" s="117"/>
      <c r="AM102" s="119"/>
    </row>
    <row r="103" spans="1:39" s="116" customFormat="1" ht="12.75" x14ac:dyDescent="0.2">
      <c r="A103" s="111" t="s">
        <v>410</v>
      </c>
      <c r="B103" s="110">
        <v>7126</v>
      </c>
      <c r="C103" s="110">
        <v>16553</v>
      </c>
      <c r="D103" s="110">
        <v>1572</v>
      </c>
      <c r="E103" s="110">
        <v>0</v>
      </c>
      <c r="F103" s="110">
        <v>0</v>
      </c>
      <c r="G103" s="110">
        <v>2760.2162922886901</v>
      </c>
      <c r="H103" s="110"/>
      <c r="I103" s="110">
        <v>20885.2162922887</v>
      </c>
      <c r="J103" s="110">
        <v>148828051</v>
      </c>
      <c r="K103" s="55"/>
      <c r="L103" s="110"/>
      <c r="M103" s="112"/>
      <c r="N103" s="112"/>
      <c r="O103" s="112"/>
      <c r="P103" s="112"/>
      <c r="Q103" s="112"/>
      <c r="R103" s="112"/>
      <c r="S103" s="112"/>
      <c r="T103" s="113"/>
      <c r="U103" s="114"/>
      <c r="V103" s="113"/>
      <c r="W103" s="115"/>
      <c r="X103" s="115"/>
      <c r="Y103" s="115"/>
      <c r="AA103" s="117"/>
      <c r="AB103" s="117"/>
      <c r="AC103" s="117"/>
      <c r="AD103" s="118"/>
      <c r="AE103" s="117"/>
      <c r="AF103" s="117"/>
      <c r="AG103" s="117"/>
      <c r="AH103" s="117"/>
      <c r="AI103" s="117"/>
      <c r="AJ103" s="117"/>
      <c r="AK103" s="117"/>
      <c r="AM103" s="119"/>
    </row>
    <row r="104" spans="1:39" s="116" customFormat="1" ht="12.75" x14ac:dyDescent="0.2">
      <c r="A104" s="111" t="s">
        <v>411</v>
      </c>
      <c r="B104" s="110">
        <v>15566</v>
      </c>
      <c r="C104" s="110">
        <v>13018</v>
      </c>
      <c r="D104" s="110">
        <v>-275</v>
      </c>
      <c r="E104" s="110">
        <v>0</v>
      </c>
      <c r="F104" s="110">
        <v>0</v>
      </c>
      <c r="G104" s="110">
        <v>2760.2162922886901</v>
      </c>
      <c r="H104" s="110"/>
      <c r="I104" s="110">
        <v>15503.2162922887</v>
      </c>
      <c r="J104" s="110">
        <v>241323065</v>
      </c>
      <c r="K104" s="55"/>
      <c r="L104" s="110"/>
      <c r="M104" s="112"/>
      <c r="N104" s="112"/>
      <c r="O104" s="112"/>
      <c r="P104" s="112"/>
      <c r="Q104" s="112"/>
      <c r="R104" s="112"/>
      <c r="S104" s="112"/>
      <c r="T104" s="113"/>
      <c r="U104" s="114"/>
      <c r="V104" s="113"/>
      <c r="W104" s="115"/>
      <c r="X104" s="115"/>
      <c r="Y104" s="115"/>
      <c r="AA104" s="117"/>
      <c r="AB104" s="117"/>
      <c r="AC104" s="117"/>
      <c r="AD104" s="118"/>
      <c r="AE104" s="117"/>
      <c r="AF104" s="117"/>
      <c r="AG104" s="117"/>
      <c r="AH104" s="117"/>
      <c r="AI104" s="117"/>
      <c r="AJ104" s="117"/>
      <c r="AK104" s="117"/>
      <c r="AM104" s="119"/>
    </row>
    <row r="105" spans="1:39" s="116" customFormat="1" ht="12.75" x14ac:dyDescent="0.2">
      <c r="A105" s="111" t="s">
        <v>412</v>
      </c>
      <c r="B105" s="110">
        <v>36721</v>
      </c>
      <c r="C105" s="110">
        <v>13480</v>
      </c>
      <c r="D105" s="110">
        <v>542</v>
      </c>
      <c r="E105" s="110">
        <v>0</v>
      </c>
      <c r="F105" s="110">
        <v>0</v>
      </c>
      <c r="G105" s="110">
        <v>2760.2162922886901</v>
      </c>
      <c r="H105" s="110"/>
      <c r="I105" s="110">
        <v>16782.2162922887</v>
      </c>
      <c r="J105" s="110">
        <v>616259764</v>
      </c>
      <c r="K105" s="55"/>
      <c r="L105" s="110"/>
      <c r="M105" s="112"/>
      <c r="N105" s="112"/>
      <c r="O105" s="112"/>
      <c r="P105" s="112"/>
      <c r="Q105" s="112"/>
      <c r="R105" s="112"/>
      <c r="S105" s="112"/>
      <c r="T105" s="113"/>
      <c r="U105" s="114"/>
      <c r="V105" s="113"/>
      <c r="W105" s="115"/>
      <c r="X105" s="115"/>
      <c r="Y105" s="115"/>
      <c r="AA105" s="117"/>
      <c r="AB105" s="117"/>
      <c r="AC105" s="117"/>
      <c r="AD105" s="118"/>
      <c r="AE105" s="117"/>
      <c r="AF105" s="117"/>
      <c r="AG105" s="117"/>
      <c r="AH105" s="117"/>
      <c r="AI105" s="117"/>
      <c r="AJ105" s="117"/>
      <c r="AK105" s="117"/>
      <c r="AM105" s="119"/>
    </row>
    <row r="106" spans="1:39" s="116" customFormat="1" ht="18.75" customHeight="1" x14ac:dyDescent="0.2">
      <c r="A106" s="17" t="s">
        <v>413</v>
      </c>
      <c r="B106" s="18"/>
      <c r="C106" s="18"/>
      <c r="D106" s="18"/>
      <c r="E106" s="18"/>
      <c r="F106" s="18"/>
      <c r="G106" s="18"/>
      <c r="H106" s="18"/>
      <c r="I106" s="110"/>
      <c r="J106" s="110"/>
      <c r="K106" s="55"/>
      <c r="L106" s="110"/>
      <c r="M106" s="112"/>
      <c r="N106" s="112"/>
      <c r="O106" s="112"/>
      <c r="P106" s="112"/>
      <c r="Q106" s="112"/>
      <c r="R106" s="112"/>
      <c r="S106" s="112"/>
      <c r="T106" s="113"/>
      <c r="U106" s="114"/>
      <c r="V106" s="113"/>
      <c r="W106" s="115"/>
      <c r="X106" s="115"/>
      <c r="Y106" s="115"/>
      <c r="AA106" s="117"/>
      <c r="AB106" s="117"/>
      <c r="AC106" s="117"/>
      <c r="AD106" s="118"/>
      <c r="AE106" s="117"/>
      <c r="AF106" s="117"/>
      <c r="AG106" s="117"/>
      <c r="AH106" s="117"/>
      <c r="AI106" s="117"/>
      <c r="AJ106" s="117"/>
      <c r="AK106" s="117"/>
      <c r="AM106" s="119"/>
    </row>
    <row r="107" spans="1:39" s="116" customFormat="1" ht="12.75" x14ac:dyDescent="0.2">
      <c r="A107" s="111" t="s">
        <v>413</v>
      </c>
      <c r="B107" s="110">
        <v>60972</v>
      </c>
      <c r="C107" s="110">
        <v>14200</v>
      </c>
      <c r="D107" s="110">
        <v>-2811</v>
      </c>
      <c r="E107" s="110">
        <v>1316</v>
      </c>
      <c r="F107" s="110">
        <v>0</v>
      </c>
      <c r="G107" s="110">
        <v>2760.2162922886901</v>
      </c>
      <c r="H107" s="110"/>
      <c r="I107" s="110">
        <v>15465.2162922887</v>
      </c>
      <c r="J107" s="110">
        <v>942945168</v>
      </c>
      <c r="K107" s="55"/>
      <c r="L107" s="110"/>
      <c r="M107" s="112"/>
      <c r="N107" s="112"/>
      <c r="O107" s="112"/>
      <c r="P107" s="112"/>
      <c r="Q107" s="112"/>
      <c r="R107" s="112"/>
      <c r="S107" s="112"/>
      <c r="T107" s="113"/>
      <c r="U107" s="114"/>
      <c r="V107" s="113"/>
      <c r="W107" s="115"/>
      <c r="X107" s="115"/>
      <c r="Y107" s="115"/>
      <c r="AA107" s="117"/>
      <c r="AB107" s="117"/>
      <c r="AC107" s="117"/>
      <c r="AD107" s="118"/>
      <c r="AE107" s="117"/>
      <c r="AF107" s="117"/>
      <c r="AG107" s="117"/>
      <c r="AH107" s="117"/>
      <c r="AI107" s="117"/>
      <c r="AJ107" s="117"/>
      <c r="AK107" s="117"/>
      <c r="AM107" s="119"/>
    </row>
    <row r="108" spans="1:39" s="116" customFormat="1" ht="18.75" customHeight="1" x14ac:dyDescent="0.2">
      <c r="A108" s="17" t="s">
        <v>414</v>
      </c>
      <c r="B108" s="18"/>
      <c r="C108" s="18"/>
      <c r="D108" s="18"/>
      <c r="E108" s="18"/>
      <c r="F108" s="18"/>
      <c r="G108" s="18"/>
      <c r="H108" s="18"/>
      <c r="I108" s="110"/>
      <c r="J108" s="110"/>
      <c r="K108" s="55"/>
      <c r="L108" s="110"/>
      <c r="M108" s="112"/>
      <c r="N108" s="112"/>
      <c r="O108" s="112"/>
      <c r="P108" s="112"/>
      <c r="Q108" s="112"/>
      <c r="R108" s="112"/>
      <c r="S108" s="112"/>
      <c r="T108" s="113"/>
      <c r="U108" s="114"/>
      <c r="V108" s="113"/>
      <c r="W108" s="115"/>
      <c r="X108" s="115"/>
      <c r="Y108" s="115"/>
      <c r="AA108" s="117"/>
      <c r="AB108" s="117"/>
      <c r="AC108" s="117"/>
      <c r="AD108" s="118"/>
      <c r="AE108" s="117"/>
      <c r="AF108" s="117"/>
      <c r="AG108" s="117"/>
      <c r="AH108" s="117"/>
      <c r="AI108" s="117"/>
      <c r="AJ108" s="117"/>
      <c r="AK108" s="117"/>
      <c r="AM108" s="119"/>
    </row>
    <row r="109" spans="1:39" s="116" customFormat="1" ht="12.75" x14ac:dyDescent="0.2">
      <c r="A109" s="111" t="s">
        <v>415</v>
      </c>
      <c r="B109" s="110">
        <v>32283</v>
      </c>
      <c r="C109" s="110">
        <v>10770</v>
      </c>
      <c r="D109" s="110">
        <v>-616</v>
      </c>
      <c r="E109" s="110">
        <v>0</v>
      </c>
      <c r="F109" s="110">
        <v>0</v>
      </c>
      <c r="G109" s="110">
        <v>2760.2162922886901</v>
      </c>
      <c r="H109" s="110"/>
      <c r="I109" s="110">
        <v>12914.2162922887</v>
      </c>
      <c r="J109" s="110">
        <v>416909645</v>
      </c>
      <c r="K109" s="55"/>
      <c r="L109" s="110"/>
      <c r="M109" s="112"/>
      <c r="N109" s="112"/>
      <c r="O109" s="112"/>
      <c r="P109" s="112"/>
      <c r="Q109" s="112"/>
      <c r="R109" s="112"/>
      <c r="S109" s="112"/>
      <c r="T109" s="113"/>
      <c r="U109" s="114"/>
      <c r="V109" s="113"/>
      <c r="W109" s="115"/>
      <c r="X109" s="115"/>
      <c r="Y109" s="115"/>
      <c r="AA109" s="117"/>
      <c r="AB109" s="117"/>
      <c r="AC109" s="117"/>
      <c r="AD109" s="118"/>
      <c r="AE109" s="117"/>
      <c r="AF109" s="117"/>
      <c r="AG109" s="117"/>
      <c r="AH109" s="117"/>
      <c r="AI109" s="117"/>
      <c r="AJ109" s="117"/>
      <c r="AK109" s="117"/>
      <c r="AM109" s="119"/>
    </row>
    <row r="110" spans="1:39" s="116" customFormat="1" ht="12.75" x14ac:dyDescent="0.2">
      <c r="A110" s="111" t="s">
        <v>416</v>
      </c>
      <c r="B110" s="110">
        <v>66698</v>
      </c>
      <c r="C110" s="110">
        <v>9533</v>
      </c>
      <c r="D110" s="110">
        <v>-1604</v>
      </c>
      <c r="E110" s="110">
        <v>0</v>
      </c>
      <c r="F110" s="110">
        <v>0</v>
      </c>
      <c r="G110" s="110">
        <v>2760.2162922886901</v>
      </c>
      <c r="H110" s="110"/>
      <c r="I110" s="110">
        <v>10689.2162922887</v>
      </c>
      <c r="J110" s="110">
        <v>712949348</v>
      </c>
      <c r="K110" s="55"/>
      <c r="L110" s="110"/>
      <c r="M110" s="112"/>
      <c r="N110" s="112"/>
      <c r="O110" s="112"/>
      <c r="P110" s="112"/>
      <c r="Q110" s="112"/>
      <c r="R110" s="112"/>
      <c r="S110" s="112"/>
      <c r="T110" s="113"/>
      <c r="U110" s="114"/>
      <c r="V110" s="113"/>
      <c r="W110" s="115"/>
      <c r="X110" s="115"/>
      <c r="Y110" s="115"/>
      <c r="AA110" s="117"/>
      <c r="AB110" s="117"/>
      <c r="AC110" s="117"/>
      <c r="AD110" s="118"/>
      <c r="AE110" s="117"/>
      <c r="AF110" s="117"/>
      <c r="AG110" s="117"/>
      <c r="AH110" s="117"/>
      <c r="AI110" s="117"/>
      <c r="AJ110" s="117"/>
      <c r="AK110" s="117"/>
      <c r="AM110" s="119"/>
    </row>
    <row r="111" spans="1:39" s="116" customFormat="1" ht="12.75" x14ac:dyDescent="0.2">
      <c r="A111" s="111" t="s">
        <v>417</v>
      </c>
      <c r="B111" s="110">
        <v>13280</v>
      </c>
      <c r="C111" s="110">
        <v>12491</v>
      </c>
      <c r="D111" s="110">
        <v>982</v>
      </c>
      <c r="E111" s="110">
        <v>0</v>
      </c>
      <c r="F111" s="110">
        <v>0</v>
      </c>
      <c r="G111" s="110">
        <v>2760.2162922886901</v>
      </c>
      <c r="H111" s="110"/>
      <c r="I111" s="110">
        <v>16233.2162922887</v>
      </c>
      <c r="J111" s="110">
        <v>215577112</v>
      </c>
      <c r="K111" s="55"/>
      <c r="L111" s="110"/>
      <c r="M111" s="112"/>
      <c r="N111" s="112"/>
      <c r="O111" s="112"/>
      <c r="P111" s="112"/>
      <c r="Q111" s="112"/>
      <c r="R111" s="112"/>
      <c r="S111" s="112"/>
      <c r="T111" s="113"/>
      <c r="U111" s="114"/>
      <c r="V111" s="113"/>
      <c r="W111" s="115"/>
      <c r="X111" s="115"/>
      <c r="Y111" s="115"/>
      <c r="AA111" s="117"/>
      <c r="AB111" s="117"/>
      <c r="AC111" s="117"/>
      <c r="AD111" s="118"/>
      <c r="AE111" s="117"/>
      <c r="AF111" s="117"/>
      <c r="AG111" s="117"/>
      <c r="AH111" s="117"/>
      <c r="AI111" s="117"/>
      <c r="AJ111" s="117"/>
      <c r="AK111" s="117"/>
      <c r="AM111" s="119"/>
    </row>
    <row r="112" spans="1:39" s="116" customFormat="1" ht="12.75" x14ac:dyDescent="0.2">
      <c r="A112" s="111" t="s">
        <v>418</v>
      </c>
      <c r="B112" s="110">
        <v>29216</v>
      </c>
      <c r="C112" s="110">
        <v>14231</v>
      </c>
      <c r="D112" s="110">
        <v>3945</v>
      </c>
      <c r="E112" s="110">
        <v>0</v>
      </c>
      <c r="F112" s="110">
        <v>0</v>
      </c>
      <c r="G112" s="110">
        <v>2760.2162922886901</v>
      </c>
      <c r="H112" s="110"/>
      <c r="I112" s="110">
        <v>20936.2162922887</v>
      </c>
      <c r="J112" s="110">
        <v>611672495</v>
      </c>
      <c r="K112" s="55"/>
      <c r="L112" s="110"/>
      <c r="M112" s="112"/>
      <c r="N112" s="112"/>
      <c r="O112" s="112"/>
      <c r="P112" s="112"/>
      <c r="Q112" s="112"/>
      <c r="R112" s="112"/>
      <c r="S112" s="112"/>
      <c r="T112" s="113"/>
      <c r="U112" s="114"/>
      <c r="V112" s="113"/>
      <c r="W112" s="115"/>
      <c r="X112" s="115"/>
      <c r="Y112" s="115"/>
      <c r="AA112" s="117"/>
      <c r="AB112" s="117"/>
      <c r="AC112" s="117"/>
      <c r="AD112" s="118"/>
      <c r="AE112" s="117"/>
      <c r="AF112" s="117"/>
      <c r="AG112" s="117"/>
      <c r="AH112" s="117"/>
      <c r="AI112" s="117"/>
      <c r="AJ112" s="117"/>
      <c r="AK112" s="117"/>
      <c r="AM112" s="119"/>
    </row>
    <row r="113" spans="1:39" s="116" customFormat="1" ht="12.75" x14ac:dyDescent="0.2">
      <c r="A113" s="111" t="s">
        <v>419</v>
      </c>
      <c r="B113" s="110">
        <v>17522</v>
      </c>
      <c r="C113" s="110">
        <v>11126</v>
      </c>
      <c r="D113" s="110">
        <v>-1799</v>
      </c>
      <c r="E113" s="110">
        <v>0</v>
      </c>
      <c r="F113" s="110">
        <v>0</v>
      </c>
      <c r="G113" s="110">
        <v>2760.2162922886901</v>
      </c>
      <c r="H113" s="110"/>
      <c r="I113" s="110">
        <v>12087.2162922887</v>
      </c>
      <c r="J113" s="110">
        <v>211792204</v>
      </c>
      <c r="K113" s="55"/>
      <c r="L113" s="110"/>
      <c r="M113" s="112"/>
      <c r="N113" s="112"/>
      <c r="O113" s="112"/>
      <c r="P113" s="112"/>
      <c r="Q113" s="112"/>
      <c r="R113" s="112"/>
      <c r="S113" s="112"/>
      <c r="T113" s="113"/>
      <c r="U113" s="114"/>
      <c r="V113" s="113"/>
      <c r="W113" s="115"/>
      <c r="X113" s="115"/>
      <c r="Y113" s="115"/>
      <c r="AA113" s="117"/>
      <c r="AB113" s="117"/>
      <c r="AC113" s="117"/>
      <c r="AD113" s="118"/>
      <c r="AE113" s="117"/>
      <c r="AF113" s="117"/>
      <c r="AG113" s="117"/>
      <c r="AH113" s="117"/>
      <c r="AI113" s="117"/>
      <c r="AJ113" s="117"/>
      <c r="AK113" s="117"/>
      <c r="AM113" s="119"/>
    </row>
    <row r="114" spans="1:39" s="116" customFormat="1" ht="18.75" customHeight="1" x14ac:dyDescent="0.2">
      <c r="A114" s="17" t="s">
        <v>420</v>
      </c>
      <c r="B114" s="18"/>
      <c r="C114" s="18"/>
      <c r="D114" s="18"/>
      <c r="E114" s="18"/>
      <c r="F114" s="18"/>
      <c r="G114" s="18"/>
      <c r="H114" s="18"/>
      <c r="I114" s="110"/>
      <c r="J114" s="110"/>
      <c r="K114" s="55"/>
      <c r="L114" s="110"/>
      <c r="M114" s="112"/>
      <c r="N114" s="112"/>
      <c r="O114" s="112"/>
      <c r="P114" s="112"/>
      <c r="Q114" s="112"/>
      <c r="R114" s="112"/>
      <c r="S114" s="112"/>
      <c r="T114" s="113"/>
      <c r="U114" s="114"/>
      <c r="V114" s="113"/>
      <c r="W114" s="115"/>
      <c r="X114" s="115"/>
      <c r="Y114" s="115"/>
      <c r="AA114" s="117"/>
      <c r="AB114" s="117"/>
      <c r="AC114" s="117"/>
      <c r="AD114" s="118"/>
      <c r="AE114" s="117"/>
      <c r="AF114" s="117"/>
      <c r="AG114" s="117"/>
      <c r="AH114" s="117"/>
      <c r="AI114" s="117"/>
      <c r="AJ114" s="117"/>
      <c r="AK114" s="117"/>
      <c r="AM114" s="119"/>
    </row>
    <row r="115" spans="1:39" s="116" customFormat="1" ht="12.75" x14ac:dyDescent="0.2">
      <c r="A115" s="111" t="s">
        <v>421</v>
      </c>
      <c r="B115" s="110">
        <v>15760</v>
      </c>
      <c r="C115" s="110">
        <v>16521</v>
      </c>
      <c r="D115" s="110">
        <v>1657</v>
      </c>
      <c r="E115" s="110">
        <v>0</v>
      </c>
      <c r="F115" s="110">
        <v>0</v>
      </c>
      <c r="G115" s="110">
        <v>2760.2162922886901</v>
      </c>
      <c r="H115" s="110"/>
      <c r="I115" s="110">
        <v>20938.2162922887</v>
      </c>
      <c r="J115" s="110">
        <v>329986289</v>
      </c>
      <c r="K115" s="55"/>
      <c r="L115" s="110"/>
      <c r="M115" s="112"/>
      <c r="N115" s="112"/>
      <c r="O115" s="112"/>
      <c r="P115" s="112"/>
      <c r="Q115" s="112"/>
      <c r="R115" s="112"/>
      <c r="S115" s="112"/>
      <c r="T115" s="113"/>
      <c r="U115" s="114"/>
      <c r="V115" s="113"/>
      <c r="W115" s="115"/>
      <c r="X115" s="115"/>
      <c r="Y115" s="115"/>
      <c r="AA115" s="117"/>
      <c r="AB115" s="117"/>
      <c r="AC115" s="117"/>
      <c r="AD115" s="118"/>
      <c r="AE115" s="117"/>
      <c r="AF115" s="117"/>
      <c r="AG115" s="117"/>
      <c r="AH115" s="117"/>
      <c r="AI115" s="117"/>
      <c r="AJ115" s="117"/>
      <c r="AK115" s="117"/>
      <c r="AM115" s="119"/>
    </row>
    <row r="116" spans="1:39" s="116" customFormat="1" ht="12.75" x14ac:dyDescent="0.2">
      <c r="A116" s="111" t="s">
        <v>422</v>
      </c>
      <c r="B116" s="110">
        <v>12656</v>
      </c>
      <c r="C116" s="110">
        <v>13235</v>
      </c>
      <c r="D116" s="110">
        <v>1155</v>
      </c>
      <c r="E116" s="110">
        <v>0</v>
      </c>
      <c r="F116" s="110">
        <v>0</v>
      </c>
      <c r="G116" s="110">
        <v>2760.2162922886901</v>
      </c>
      <c r="H116" s="110"/>
      <c r="I116" s="110">
        <v>17150.2162922887</v>
      </c>
      <c r="J116" s="110">
        <v>217053137</v>
      </c>
      <c r="K116" s="55"/>
      <c r="L116" s="110"/>
      <c r="M116" s="112"/>
      <c r="N116" s="112"/>
      <c r="O116" s="112"/>
      <c r="P116" s="112"/>
      <c r="Q116" s="112"/>
      <c r="R116" s="112"/>
      <c r="S116" s="112"/>
      <c r="T116" s="113"/>
      <c r="U116" s="114"/>
      <c r="V116" s="113"/>
      <c r="W116" s="115"/>
      <c r="X116" s="115"/>
      <c r="Y116" s="115"/>
      <c r="AA116" s="117"/>
      <c r="AB116" s="117"/>
      <c r="AC116" s="117"/>
      <c r="AD116" s="118"/>
      <c r="AE116" s="117"/>
      <c r="AF116" s="117"/>
      <c r="AG116" s="117"/>
      <c r="AH116" s="117"/>
      <c r="AI116" s="117"/>
      <c r="AJ116" s="117"/>
      <c r="AK116" s="117"/>
      <c r="AM116" s="119"/>
    </row>
    <row r="117" spans="1:39" s="116" customFormat="1" ht="12.75" x14ac:dyDescent="0.2">
      <c r="A117" s="111" t="s">
        <v>423</v>
      </c>
      <c r="B117" s="110">
        <v>19757</v>
      </c>
      <c r="C117" s="110">
        <v>16122</v>
      </c>
      <c r="D117" s="110">
        <v>3629</v>
      </c>
      <c r="E117" s="110">
        <v>0</v>
      </c>
      <c r="F117" s="110">
        <v>0</v>
      </c>
      <c r="G117" s="110">
        <v>2760.2162922886901</v>
      </c>
      <c r="H117" s="110"/>
      <c r="I117" s="110">
        <v>22511.2162922887</v>
      </c>
      <c r="J117" s="110">
        <v>444754100</v>
      </c>
      <c r="K117" s="55"/>
      <c r="L117" s="110"/>
      <c r="M117" s="112"/>
      <c r="N117" s="112"/>
      <c r="O117" s="112"/>
      <c r="P117" s="112"/>
      <c r="Q117" s="112"/>
      <c r="R117" s="112"/>
      <c r="S117" s="112"/>
      <c r="T117" s="113"/>
      <c r="U117" s="114"/>
      <c r="V117" s="113"/>
      <c r="W117" s="115"/>
      <c r="X117" s="115"/>
      <c r="Y117" s="115"/>
      <c r="AA117" s="117"/>
      <c r="AB117" s="117"/>
      <c r="AC117" s="117"/>
      <c r="AD117" s="118"/>
      <c r="AE117" s="117"/>
      <c r="AF117" s="117"/>
      <c r="AG117" s="117"/>
      <c r="AH117" s="117"/>
      <c r="AI117" s="117"/>
      <c r="AJ117" s="117"/>
      <c r="AK117" s="117"/>
      <c r="AM117" s="119"/>
    </row>
    <row r="118" spans="1:39" s="116" customFormat="1" ht="12.75" x14ac:dyDescent="0.2">
      <c r="A118" s="111" t="s">
        <v>424</v>
      </c>
      <c r="B118" s="110">
        <v>15635</v>
      </c>
      <c r="C118" s="110">
        <v>7372</v>
      </c>
      <c r="D118" s="110">
        <v>-77</v>
      </c>
      <c r="E118" s="110">
        <v>0</v>
      </c>
      <c r="F118" s="110">
        <v>0</v>
      </c>
      <c r="G118" s="110">
        <v>2760.2162922886901</v>
      </c>
      <c r="H118" s="110"/>
      <c r="I118" s="110">
        <v>10055.2162922887</v>
      </c>
      <c r="J118" s="110">
        <v>157213307</v>
      </c>
      <c r="K118" s="55"/>
      <c r="L118" s="110"/>
      <c r="M118" s="112"/>
      <c r="N118" s="112"/>
      <c r="O118" s="112"/>
      <c r="P118" s="112"/>
      <c r="Q118" s="112"/>
      <c r="R118" s="112"/>
      <c r="S118" s="112"/>
      <c r="T118" s="113"/>
      <c r="U118" s="114"/>
      <c r="V118" s="113"/>
      <c r="W118" s="115"/>
      <c r="X118" s="115"/>
      <c r="Y118" s="115"/>
      <c r="AA118" s="117"/>
      <c r="AB118" s="117"/>
      <c r="AC118" s="117"/>
      <c r="AD118" s="118"/>
      <c r="AE118" s="117"/>
      <c r="AF118" s="117"/>
      <c r="AG118" s="117"/>
      <c r="AH118" s="117"/>
      <c r="AI118" s="117"/>
      <c r="AJ118" s="117"/>
      <c r="AK118" s="117"/>
      <c r="AM118" s="119"/>
    </row>
    <row r="119" spans="1:39" s="116" customFormat="1" ht="12.75" x14ac:dyDescent="0.2">
      <c r="A119" s="111" t="s">
        <v>425</v>
      </c>
      <c r="B119" s="110">
        <v>34536</v>
      </c>
      <c r="C119" s="110">
        <v>12072</v>
      </c>
      <c r="D119" s="110">
        <v>1270</v>
      </c>
      <c r="E119" s="110">
        <v>0</v>
      </c>
      <c r="F119" s="110">
        <v>0</v>
      </c>
      <c r="G119" s="110">
        <v>2760.2162922886901</v>
      </c>
      <c r="H119" s="110"/>
      <c r="I119" s="110">
        <v>16102.2162922887</v>
      </c>
      <c r="J119" s="110">
        <v>556106142</v>
      </c>
      <c r="K119" s="55"/>
      <c r="L119" s="110"/>
      <c r="M119" s="112"/>
      <c r="N119" s="112"/>
      <c r="O119" s="112"/>
      <c r="P119" s="112"/>
      <c r="Q119" s="112"/>
      <c r="R119" s="112"/>
      <c r="S119" s="112"/>
      <c r="T119" s="113"/>
      <c r="U119" s="114"/>
      <c r="V119" s="113"/>
      <c r="W119" s="115"/>
      <c r="X119" s="115"/>
      <c r="Y119" s="115"/>
      <c r="AA119" s="117"/>
      <c r="AB119" s="117"/>
      <c r="AC119" s="117"/>
      <c r="AD119" s="118"/>
      <c r="AE119" s="117"/>
      <c r="AF119" s="117"/>
      <c r="AG119" s="117"/>
      <c r="AH119" s="117"/>
      <c r="AI119" s="117"/>
      <c r="AJ119" s="117"/>
      <c r="AK119" s="117"/>
      <c r="AM119" s="119"/>
    </row>
    <row r="120" spans="1:39" s="116" customFormat="1" ht="12.75" x14ac:dyDescent="0.2">
      <c r="A120" s="111" t="s">
        <v>426</v>
      </c>
      <c r="B120" s="110">
        <v>150187</v>
      </c>
      <c r="C120" s="110">
        <v>9525</v>
      </c>
      <c r="D120" s="110">
        <v>385</v>
      </c>
      <c r="E120" s="110">
        <v>0</v>
      </c>
      <c r="F120" s="110">
        <v>0</v>
      </c>
      <c r="G120" s="110">
        <v>2760.2162922886901</v>
      </c>
      <c r="H120" s="110"/>
      <c r="I120" s="110">
        <v>12670.2162922887</v>
      </c>
      <c r="J120" s="110">
        <v>1902901774</v>
      </c>
      <c r="K120" s="55"/>
      <c r="L120" s="110"/>
      <c r="M120" s="112"/>
      <c r="N120" s="112"/>
      <c r="O120" s="112"/>
      <c r="P120" s="112"/>
      <c r="Q120" s="112"/>
      <c r="R120" s="112"/>
      <c r="S120" s="112"/>
      <c r="T120" s="113"/>
      <c r="U120" s="114"/>
      <c r="V120" s="113"/>
      <c r="W120" s="115"/>
      <c r="X120" s="115"/>
      <c r="Y120" s="115"/>
      <c r="AA120" s="117"/>
      <c r="AB120" s="117"/>
      <c r="AC120" s="117"/>
      <c r="AD120" s="118"/>
      <c r="AE120" s="117"/>
      <c r="AF120" s="117"/>
      <c r="AG120" s="117"/>
      <c r="AH120" s="117"/>
      <c r="AI120" s="117"/>
      <c r="AJ120" s="117"/>
      <c r="AK120" s="117"/>
      <c r="AM120" s="119"/>
    </row>
    <row r="121" spans="1:39" s="116" customFormat="1" ht="12.75" x14ac:dyDescent="0.2">
      <c r="A121" s="111" t="s">
        <v>427</v>
      </c>
      <c r="B121" s="110">
        <v>52290</v>
      </c>
      <c r="C121" s="110">
        <v>13929</v>
      </c>
      <c r="D121" s="110">
        <v>1236</v>
      </c>
      <c r="E121" s="110">
        <v>0</v>
      </c>
      <c r="F121" s="110">
        <v>0</v>
      </c>
      <c r="G121" s="110">
        <v>2760.2162922886901</v>
      </c>
      <c r="H121" s="110"/>
      <c r="I121" s="110">
        <v>17925.2162922887</v>
      </c>
      <c r="J121" s="110">
        <v>937309560</v>
      </c>
      <c r="K121" s="55"/>
      <c r="L121" s="110"/>
      <c r="M121" s="112"/>
      <c r="N121" s="112"/>
      <c r="O121" s="112"/>
      <c r="P121" s="112"/>
      <c r="Q121" s="112"/>
      <c r="R121" s="112"/>
      <c r="S121" s="112"/>
      <c r="T121" s="113"/>
      <c r="U121" s="114"/>
      <c r="V121" s="113"/>
      <c r="W121" s="115"/>
      <c r="X121" s="115"/>
      <c r="Y121" s="115"/>
      <c r="AA121" s="117"/>
      <c r="AB121" s="117"/>
      <c r="AC121" s="117"/>
      <c r="AD121" s="118"/>
      <c r="AE121" s="117"/>
      <c r="AF121" s="117"/>
      <c r="AG121" s="117"/>
      <c r="AH121" s="117"/>
      <c r="AI121" s="117"/>
      <c r="AJ121" s="117"/>
      <c r="AK121" s="117"/>
      <c r="AM121" s="119"/>
    </row>
    <row r="122" spans="1:39" s="116" customFormat="1" ht="12.75" x14ac:dyDescent="0.2">
      <c r="A122" s="111" t="s">
        <v>428</v>
      </c>
      <c r="B122" s="110">
        <v>27435</v>
      </c>
      <c r="C122" s="110">
        <v>6868</v>
      </c>
      <c r="D122" s="110">
        <v>-189</v>
      </c>
      <c r="E122" s="110">
        <v>0</v>
      </c>
      <c r="F122" s="110">
        <v>0</v>
      </c>
      <c r="G122" s="110">
        <v>2760.2162922886901</v>
      </c>
      <c r="H122" s="110"/>
      <c r="I122" s="110">
        <v>9439.2162922886891</v>
      </c>
      <c r="J122" s="110">
        <v>258964899</v>
      </c>
      <c r="K122" s="55"/>
      <c r="L122" s="110"/>
      <c r="M122" s="112"/>
      <c r="N122" s="112"/>
      <c r="O122" s="112"/>
      <c r="P122" s="112"/>
      <c r="Q122" s="112"/>
      <c r="R122" s="112"/>
      <c r="S122" s="112"/>
      <c r="T122" s="113"/>
      <c r="U122" s="114"/>
      <c r="V122" s="113"/>
      <c r="W122" s="115"/>
      <c r="X122" s="115"/>
      <c r="Y122" s="115"/>
      <c r="AA122" s="117"/>
      <c r="AB122" s="117"/>
      <c r="AC122" s="117"/>
      <c r="AD122" s="118"/>
      <c r="AE122" s="117"/>
      <c r="AF122" s="117"/>
      <c r="AG122" s="117"/>
      <c r="AH122" s="117"/>
      <c r="AI122" s="117"/>
      <c r="AJ122" s="117"/>
      <c r="AK122" s="117"/>
      <c r="AM122" s="119"/>
    </row>
    <row r="123" spans="1:39" s="116" customFormat="1" ht="12.75" x14ac:dyDescent="0.2">
      <c r="A123" s="111" t="s">
        <v>429</v>
      </c>
      <c r="B123" s="110">
        <v>15735</v>
      </c>
      <c r="C123" s="110">
        <v>12914</v>
      </c>
      <c r="D123" s="110">
        <v>-233</v>
      </c>
      <c r="E123" s="110">
        <v>0</v>
      </c>
      <c r="F123" s="110">
        <v>0</v>
      </c>
      <c r="G123" s="110">
        <v>2760.2162922886901</v>
      </c>
      <c r="H123" s="110"/>
      <c r="I123" s="110">
        <v>15441.2162922887</v>
      </c>
      <c r="J123" s="110">
        <v>242967538</v>
      </c>
      <c r="K123" s="55"/>
      <c r="L123" s="110"/>
      <c r="M123" s="112"/>
      <c r="N123" s="112"/>
      <c r="O123" s="112"/>
      <c r="P123" s="112"/>
      <c r="Q123" s="112"/>
      <c r="R123" s="112"/>
      <c r="S123" s="112"/>
      <c r="T123" s="113"/>
      <c r="U123" s="114"/>
      <c r="V123" s="113"/>
      <c r="W123" s="115"/>
      <c r="X123" s="115"/>
      <c r="Y123" s="115"/>
      <c r="AA123" s="117"/>
      <c r="AB123" s="117"/>
      <c r="AC123" s="117"/>
      <c r="AD123" s="118"/>
      <c r="AE123" s="117"/>
      <c r="AF123" s="117"/>
      <c r="AG123" s="117"/>
      <c r="AH123" s="117"/>
      <c r="AI123" s="117"/>
      <c r="AJ123" s="117"/>
      <c r="AK123" s="117"/>
      <c r="AM123" s="119"/>
    </row>
    <row r="124" spans="1:39" s="116" customFormat="1" ht="12.75" x14ac:dyDescent="0.2">
      <c r="A124" s="111" t="s">
        <v>430</v>
      </c>
      <c r="B124" s="110">
        <v>16933</v>
      </c>
      <c r="C124" s="110">
        <v>10756</v>
      </c>
      <c r="D124" s="110">
        <v>28</v>
      </c>
      <c r="E124" s="110">
        <v>0</v>
      </c>
      <c r="F124" s="110">
        <v>0</v>
      </c>
      <c r="G124" s="110">
        <v>2760.2162922886901</v>
      </c>
      <c r="H124" s="110"/>
      <c r="I124" s="110">
        <v>13544.2162922887</v>
      </c>
      <c r="J124" s="110">
        <v>229344214</v>
      </c>
      <c r="K124" s="55"/>
      <c r="L124" s="110"/>
      <c r="M124" s="112"/>
      <c r="N124" s="112"/>
      <c r="O124" s="112"/>
      <c r="P124" s="112"/>
      <c r="Q124" s="112"/>
      <c r="R124" s="112"/>
      <c r="S124" s="112"/>
      <c r="T124" s="113"/>
      <c r="U124" s="114"/>
      <c r="V124" s="113"/>
      <c r="W124" s="115"/>
      <c r="X124" s="115"/>
      <c r="Y124" s="115"/>
      <c r="AA124" s="117"/>
      <c r="AB124" s="117"/>
      <c r="AC124" s="117"/>
      <c r="AD124" s="118"/>
      <c r="AE124" s="117"/>
      <c r="AF124" s="117"/>
      <c r="AG124" s="117"/>
      <c r="AH124" s="117"/>
      <c r="AI124" s="117"/>
      <c r="AJ124" s="117"/>
      <c r="AK124" s="117"/>
      <c r="AM124" s="119"/>
    </row>
    <row r="125" spans="1:39" s="116" customFormat="1" ht="12.75" x14ac:dyDescent="0.2">
      <c r="A125" s="111" t="s">
        <v>431</v>
      </c>
      <c r="B125" s="110">
        <v>17805</v>
      </c>
      <c r="C125" s="110">
        <v>15517</v>
      </c>
      <c r="D125" s="110">
        <v>145</v>
      </c>
      <c r="E125" s="110">
        <v>0</v>
      </c>
      <c r="F125" s="110">
        <v>0</v>
      </c>
      <c r="G125" s="110">
        <v>2760.2162922886901</v>
      </c>
      <c r="H125" s="110"/>
      <c r="I125" s="110">
        <v>18422.2162922887</v>
      </c>
      <c r="J125" s="110">
        <v>328007561</v>
      </c>
      <c r="K125" s="55"/>
      <c r="L125" s="110"/>
      <c r="M125" s="112"/>
      <c r="N125" s="112"/>
      <c r="O125" s="112"/>
      <c r="P125" s="112"/>
      <c r="Q125" s="112"/>
      <c r="R125" s="112"/>
      <c r="S125" s="112"/>
      <c r="T125" s="113"/>
      <c r="U125" s="114"/>
      <c r="V125" s="113"/>
      <c r="W125" s="115"/>
      <c r="X125" s="115"/>
      <c r="Y125" s="115"/>
      <c r="AA125" s="117"/>
      <c r="AB125" s="117"/>
      <c r="AC125" s="117"/>
      <c r="AD125" s="118"/>
      <c r="AE125" s="117"/>
      <c r="AF125" s="117"/>
      <c r="AG125" s="117"/>
      <c r="AH125" s="117"/>
      <c r="AI125" s="117"/>
      <c r="AJ125" s="117"/>
      <c r="AK125" s="117"/>
      <c r="AM125" s="119"/>
    </row>
    <row r="126" spans="1:39" s="116" customFormat="1" ht="12.75" x14ac:dyDescent="0.2">
      <c r="A126" s="111" t="s">
        <v>432</v>
      </c>
      <c r="B126" s="110">
        <v>86707</v>
      </c>
      <c r="C126" s="110">
        <v>12178</v>
      </c>
      <c r="D126" s="110">
        <v>1126</v>
      </c>
      <c r="E126" s="110">
        <v>0</v>
      </c>
      <c r="F126" s="110">
        <v>0</v>
      </c>
      <c r="G126" s="110">
        <v>2760.2162922886901</v>
      </c>
      <c r="H126" s="110"/>
      <c r="I126" s="110">
        <v>16064.2162922887</v>
      </c>
      <c r="J126" s="110">
        <v>1392880002</v>
      </c>
      <c r="K126" s="55"/>
      <c r="L126" s="110"/>
      <c r="M126" s="112"/>
      <c r="N126" s="112"/>
      <c r="O126" s="112"/>
      <c r="P126" s="112"/>
      <c r="Q126" s="112"/>
      <c r="R126" s="112"/>
      <c r="S126" s="112"/>
      <c r="T126" s="113"/>
      <c r="U126" s="114"/>
      <c r="V126" s="113"/>
      <c r="W126" s="115"/>
      <c r="X126" s="115"/>
      <c r="Y126" s="115"/>
      <c r="AA126" s="117"/>
      <c r="AB126" s="117"/>
      <c r="AC126" s="117"/>
      <c r="AD126" s="118"/>
      <c r="AE126" s="117"/>
      <c r="AF126" s="117"/>
      <c r="AG126" s="117"/>
      <c r="AH126" s="117"/>
      <c r="AI126" s="117"/>
      <c r="AJ126" s="117"/>
      <c r="AK126" s="117"/>
      <c r="AM126" s="119"/>
    </row>
    <row r="127" spans="1:39" s="116" customFormat="1" ht="12.75" x14ac:dyDescent="0.2">
      <c r="A127" s="111" t="s">
        <v>433</v>
      </c>
      <c r="B127" s="110">
        <v>32336</v>
      </c>
      <c r="C127" s="110">
        <v>4366</v>
      </c>
      <c r="D127" s="110">
        <v>915</v>
      </c>
      <c r="E127" s="110">
        <v>0</v>
      </c>
      <c r="F127" s="110">
        <v>0</v>
      </c>
      <c r="G127" s="110">
        <v>2760.2162922886901</v>
      </c>
      <c r="H127" s="110"/>
      <c r="I127" s="110">
        <v>8041.2162922886901</v>
      </c>
      <c r="J127" s="110">
        <v>260020770</v>
      </c>
      <c r="K127" s="55"/>
      <c r="L127" s="110"/>
      <c r="M127" s="112"/>
      <c r="N127" s="112"/>
      <c r="O127" s="112"/>
      <c r="P127" s="112"/>
      <c r="Q127" s="112"/>
      <c r="R127" s="112"/>
      <c r="S127" s="112"/>
      <c r="T127" s="113"/>
      <c r="U127" s="114"/>
      <c r="V127" s="113"/>
      <c r="W127" s="115"/>
      <c r="X127" s="115"/>
      <c r="Y127" s="115"/>
      <c r="AA127" s="117"/>
      <c r="AB127" s="117"/>
      <c r="AC127" s="117"/>
      <c r="AD127" s="118"/>
      <c r="AE127" s="117"/>
      <c r="AF127" s="117"/>
      <c r="AG127" s="117"/>
      <c r="AH127" s="117"/>
      <c r="AI127" s="117"/>
      <c r="AJ127" s="117"/>
      <c r="AK127" s="117"/>
      <c r="AM127" s="119"/>
    </row>
    <row r="128" spans="1:39" s="116" customFormat="1" ht="12.75" x14ac:dyDescent="0.2">
      <c r="A128" s="111" t="s">
        <v>434</v>
      </c>
      <c r="B128" s="110">
        <v>46402</v>
      </c>
      <c r="C128" s="110">
        <v>14203</v>
      </c>
      <c r="D128" s="110">
        <v>1342</v>
      </c>
      <c r="E128" s="110">
        <v>0</v>
      </c>
      <c r="F128" s="110">
        <v>0</v>
      </c>
      <c r="G128" s="110">
        <v>2760.2162922886901</v>
      </c>
      <c r="H128" s="110"/>
      <c r="I128" s="110">
        <v>18305.2162922887</v>
      </c>
      <c r="J128" s="110">
        <v>849398646</v>
      </c>
      <c r="K128" s="55"/>
      <c r="L128" s="110"/>
      <c r="M128" s="112"/>
      <c r="N128" s="112"/>
      <c r="O128" s="112"/>
      <c r="P128" s="112"/>
      <c r="Q128" s="112"/>
      <c r="R128" s="112"/>
      <c r="S128" s="112"/>
      <c r="T128" s="113"/>
      <c r="U128" s="114"/>
      <c r="V128" s="113"/>
      <c r="W128" s="115"/>
      <c r="X128" s="115"/>
      <c r="Y128" s="115"/>
      <c r="AA128" s="117"/>
      <c r="AB128" s="117"/>
      <c r="AC128" s="117"/>
      <c r="AD128" s="118"/>
      <c r="AE128" s="117"/>
      <c r="AF128" s="117"/>
      <c r="AG128" s="117"/>
      <c r="AH128" s="117"/>
      <c r="AI128" s="117"/>
      <c r="AJ128" s="117"/>
      <c r="AK128" s="117"/>
      <c r="AM128" s="119"/>
    </row>
    <row r="129" spans="1:39" s="116" customFormat="1" ht="12.75" x14ac:dyDescent="0.2">
      <c r="A129" s="111" t="s">
        <v>435</v>
      </c>
      <c r="B129" s="110">
        <v>24682</v>
      </c>
      <c r="C129" s="110">
        <v>-6722</v>
      </c>
      <c r="D129" s="110">
        <v>3695</v>
      </c>
      <c r="E129" s="110">
        <v>342</v>
      </c>
      <c r="F129" s="110">
        <v>0</v>
      </c>
      <c r="G129" s="110">
        <v>2760.2162922886901</v>
      </c>
      <c r="H129" s="110"/>
      <c r="I129" s="110">
        <v>75.216292288688194</v>
      </c>
      <c r="J129" s="110">
        <v>1856489</v>
      </c>
      <c r="K129" s="55"/>
      <c r="L129" s="110"/>
      <c r="M129" s="112"/>
      <c r="N129" s="112"/>
      <c r="O129" s="112"/>
      <c r="P129" s="112"/>
      <c r="Q129" s="112"/>
      <c r="R129" s="112"/>
      <c r="S129" s="112"/>
      <c r="T129" s="113"/>
      <c r="U129" s="114"/>
      <c r="V129" s="113"/>
      <c r="W129" s="115"/>
      <c r="X129" s="115"/>
      <c r="Y129" s="115"/>
      <c r="AA129" s="117"/>
      <c r="AB129" s="117"/>
      <c r="AC129" s="117"/>
      <c r="AD129" s="118"/>
      <c r="AE129" s="117"/>
      <c r="AF129" s="117"/>
      <c r="AG129" s="117"/>
      <c r="AH129" s="117"/>
      <c r="AI129" s="117"/>
      <c r="AJ129" s="117"/>
      <c r="AK129" s="117"/>
      <c r="AM129" s="119"/>
    </row>
    <row r="130" spans="1:39" s="116" customFormat="1" ht="12.75" x14ac:dyDescent="0.2">
      <c r="A130" s="111" t="s">
        <v>436</v>
      </c>
      <c r="B130" s="110">
        <v>127316</v>
      </c>
      <c r="C130" s="110">
        <v>7790</v>
      </c>
      <c r="D130" s="110">
        <v>-4707</v>
      </c>
      <c r="E130" s="110">
        <v>0</v>
      </c>
      <c r="F130" s="110">
        <v>0</v>
      </c>
      <c r="G130" s="110">
        <v>2760.2162922886901</v>
      </c>
      <c r="H130" s="110"/>
      <c r="I130" s="110">
        <v>5843.2162922886901</v>
      </c>
      <c r="J130" s="110">
        <v>743934925</v>
      </c>
      <c r="K130" s="55"/>
      <c r="L130" s="110"/>
      <c r="M130" s="112"/>
      <c r="N130" s="112"/>
      <c r="O130" s="112"/>
      <c r="P130" s="112"/>
      <c r="Q130" s="112"/>
      <c r="R130" s="112"/>
      <c r="S130" s="112"/>
      <c r="T130" s="113"/>
      <c r="U130" s="114"/>
      <c r="V130" s="113"/>
      <c r="W130" s="115"/>
      <c r="X130" s="115"/>
      <c r="Y130" s="115"/>
      <c r="AA130" s="117"/>
      <c r="AB130" s="117"/>
      <c r="AC130" s="117"/>
      <c r="AD130" s="118"/>
      <c r="AE130" s="117"/>
      <c r="AF130" s="117"/>
      <c r="AG130" s="117"/>
      <c r="AH130" s="117"/>
      <c r="AI130" s="117"/>
      <c r="AJ130" s="117"/>
      <c r="AK130" s="117"/>
      <c r="AM130" s="119"/>
    </row>
    <row r="131" spans="1:39" s="116" customFormat="1" ht="12.75" x14ac:dyDescent="0.2">
      <c r="A131" s="111" t="s">
        <v>437</v>
      </c>
      <c r="B131" s="110">
        <v>351039</v>
      </c>
      <c r="C131" s="110">
        <v>13463</v>
      </c>
      <c r="D131" s="110">
        <v>969</v>
      </c>
      <c r="E131" s="110">
        <v>32</v>
      </c>
      <c r="F131" s="110">
        <v>168</v>
      </c>
      <c r="G131" s="110">
        <v>2760.2162922886901</v>
      </c>
      <c r="H131" s="110"/>
      <c r="I131" s="110">
        <v>17392.2162922887</v>
      </c>
      <c r="J131" s="110">
        <v>6105346215</v>
      </c>
      <c r="K131" s="55"/>
      <c r="L131" s="110"/>
      <c r="M131" s="112"/>
      <c r="N131" s="112"/>
      <c r="O131" s="112"/>
      <c r="P131" s="112"/>
      <c r="Q131" s="112"/>
      <c r="R131" s="112"/>
      <c r="S131" s="112"/>
      <c r="T131" s="113"/>
      <c r="U131" s="114"/>
      <c r="V131" s="113"/>
      <c r="W131" s="115"/>
      <c r="X131" s="115"/>
      <c r="Y131" s="115"/>
      <c r="AA131" s="117"/>
      <c r="AB131" s="117"/>
      <c r="AC131" s="117"/>
      <c r="AD131" s="118"/>
      <c r="AE131" s="117"/>
      <c r="AF131" s="117"/>
      <c r="AG131" s="117"/>
      <c r="AH131" s="117"/>
      <c r="AI131" s="117"/>
      <c r="AJ131" s="117"/>
      <c r="AK131" s="117"/>
      <c r="AM131" s="119"/>
    </row>
    <row r="132" spans="1:39" s="116" customFormat="1" ht="12.75" x14ac:dyDescent="0.2">
      <c r="A132" s="111" t="s">
        <v>438</v>
      </c>
      <c r="B132" s="110">
        <v>13272</v>
      </c>
      <c r="C132" s="110">
        <v>14136</v>
      </c>
      <c r="D132" s="110">
        <v>2919</v>
      </c>
      <c r="E132" s="110">
        <v>0</v>
      </c>
      <c r="F132" s="110">
        <v>0</v>
      </c>
      <c r="G132" s="110">
        <v>2760.2162922886901</v>
      </c>
      <c r="H132" s="110"/>
      <c r="I132" s="110">
        <v>19815.2162922887</v>
      </c>
      <c r="J132" s="110">
        <v>262987551</v>
      </c>
      <c r="K132" s="55"/>
      <c r="L132" s="110"/>
      <c r="M132" s="112"/>
      <c r="N132" s="112"/>
      <c r="O132" s="112"/>
      <c r="P132" s="112"/>
      <c r="Q132" s="112"/>
      <c r="R132" s="112"/>
      <c r="S132" s="112"/>
      <c r="T132" s="113"/>
      <c r="U132" s="114"/>
      <c r="V132" s="113"/>
      <c r="W132" s="115"/>
      <c r="X132" s="115"/>
      <c r="Y132" s="115"/>
      <c r="AA132" s="117"/>
      <c r="AB132" s="117"/>
      <c r="AC132" s="117"/>
      <c r="AD132" s="118"/>
      <c r="AE132" s="117"/>
      <c r="AF132" s="117"/>
      <c r="AG132" s="117"/>
      <c r="AH132" s="117"/>
      <c r="AI132" s="117"/>
      <c r="AJ132" s="117"/>
      <c r="AK132" s="117"/>
      <c r="AM132" s="119"/>
    </row>
    <row r="133" spans="1:39" s="116" customFormat="1" ht="12.75" x14ac:dyDescent="0.2">
      <c r="A133" s="111" t="s">
        <v>439</v>
      </c>
      <c r="B133" s="110">
        <v>7524</v>
      </c>
      <c r="C133" s="110">
        <v>18991</v>
      </c>
      <c r="D133" s="110">
        <v>5325</v>
      </c>
      <c r="E133" s="110">
        <v>0</v>
      </c>
      <c r="F133" s="110">
        <v>0</v>
      </c>
      <c r="G133" s="110">
        <v>2760.2162922886901</v>
      </c>
      <c r="H133" s="110"/>
      <c r="I133" s="110">
        <v>27076.2162922887</v>
      </c>
      <c r="J133" s="110">
        <v>203721451</v>
      </c>
      <c r="K133" s="55"/>
      <c r="L133" s="110"/>
      <c r="M133" s="112"/>
      <c r="N133" s="112"/>
      <c r="O133" s="112"/>
      <c r="P133" s="112"/>
      <c r="Q133" s="112"/>
      <c r="R133" s="112"/>
      <c r="S133" s="112"/>
      <c r="T133" s="113"/>
      <c r="U133" s="114"/>
      <c r="V133" s="113"/>
      <c r="W133" s="115"/>
      <c r="X133" s="115"/>
      <c r="Y133" s="115"/>
      <c r="AA133" s="117"/>
      <c r="AB133" s="117"/>
      <c r="AC133" s="117"/>
      <c r="AD133" s="118"/>
      <c r="AE133" s="117"/>
      <c r="AF133" s="117"/>
      <c r="AG133" s="117"/>
      <c r="AH133" s="117"/>
      <c r="AI133" s="117"/>
      <c r="AJ133" s="117"/>
      <c r="AK133" s="117"/>
      <c r="AM133" s="119"/>
    </row>
    <row r="134" spans="1:39" s="116" customFormat="1" ht="12.75" x14ac:dyDescent="0.2">
      <c r="A134" s="111" t="s">
        <v>440</v>
      </c>
      <c r="B134" s="110">
        <v>19298</v>
      </c>
      <c r="C134" s="110">
        <v>13201</v>
      </c>
      <c r="D134" s="110">
        <v>468</v>
      </c>
      <c r="E134" s="110">
        <v>0</v>
      </c>
      <c r="F134" s="110">
        <v>0</v>
      </c>
      <c r="G134" s="110">
        <v>2760.2162922886901</v>
      </c>
      <c r="H134" s="110"/>
      <c r="I134" s="110">
        <v>16429.2162922887</v>
      </c>
      <c r="J134" s="110">
        <v>317051016</v>
      </c>
      <c r="K134" s="55"/>
      <c r="L134" s="110"/>
      <c r="M134" s="112"/>
      <c r="N134" s="112"/>
      <c r="O134" s="112"/>
      <c r="P134" s="112"/>
      <c r="Q134" s="112"/>
      <c r="R134" s="112"/>
      <c r="S134" s="112"/>
      <c r="T134" s="113"/>
      <c r="U134" s="114"/>
      <c r="V134" s="113"/>
      <c r="W134" s="115"/>
      <c r="X134" s="115"/>
      <c r="Y134" s="115"/>
      <c r="AA134" s="117"/>
      <c r="AB134" s="117"/>
      <c r="AC134" s="117"/>
      <c r="AD134" s="118"/>
      <c r="AE134" s="117"/>
      <c r="AF134" s="117"/>
      <c r="AG134" s="117"/>
      <c r="AH134" s="117"/>
      <c r="AI134" s="117"/>
      <c r="AJ134" s="117"/>
      <c r="AK134" s="117"/>
      <c r="AM134" s="119"/>
    </row>
    <row r="135" spans="1:39" s="116" customFormat="1" ht="12.75" x14ac:dyDescent="0.2">
      <c r="A135" s="111" t="s">
        <v>441</v>
      </c>
      <c r="B135" s="110">
        <v>19469</v>
      </c>
      <c r="C135" s="110">
        <v>12543</v>
      </c>
      <c r="D135" s="110">
        <v>-1227</v>
      </c>
      <c r="E135" s="110">
        <v>0</v>
      </c>
      <c r="F135" s="110">
        <v>0</v>
      </c>
      <c r="G135" s="110">
        <v>2760.2162922886901</v>
      </c>
      <c r="H135" s="110"/>
      <c r="I135" s="110">
        <v>14076.2162922887</v>
      </c>
      <c r="J135" s="110">
        <v>274049855</v>
      </c>
      <c r="K135" s="55"/>
      <c r="L135" s="110"/>
      <c r="M135" s="112"/>
      <c r="N135" s="112"/>
      <c r="O135" s="112"/>
      <c r="P135" s="112"/>
      <c r="Q135" s="112"/>
      <c r="R135" s="112"/>
      <c r="S135" s="112"/>
      <c r="T135" s="113"/>
      <c r="U135" s="114"/>
      <c r="V135" s="113"/>
      <c r="W135" s="115"/>
      <c r="X135" s="115"/>
      <c r="Y135" s="115"/>
      <c r="AA135" s="117"/>
      <c r="AB135" s="117"/>
      <c r="AC135" s="117"/>
      <c r="AD135" s="118"/>
      <c r="AE135" s="117"/>
      <c r="AF135" s="117"/>
      <c r="AG135" s="117"/>
      <c r="AH135" s="117"/>
      <c r="AI135" s="117"/>
      <c r="AJ135" s="117"/>
      <c r="AK135" s="117"/>
      <c r="AM135" s="119"/>
    </row>
    <row r="136" spans="1:39" s="116" customFormat="1" ht="12.75" x14ac:dyDescent="0.2">
      <c r="A136" s="111" t="s">
        <v>442</v>
      </c>
      <c r="B136" s="110">
        <v>16347</v>
      </c>
      <c r="C136" s="110">
        <v>12649</v>
      </c>
      <c r="D136" s="110">
        <v>-1414</v>
      </c>
      <c r="E136" s="110">
        <v>0</v>
      </c>
      <c r="F136" s="110">
        <v>0</v>
      </c>
      <c r="G136" s="110">
        <v>2760.2162922886901</v>
      </c>
      <c r="H136" s="110"/>
      <c r="I136" s="110">
        <v>13995.2162922887</v>
      </c>
      <c r="J136" s="110">
        <v>228779801</v>
      </c>
      <c r="K136" s="55"/>
      <c r="L136" s="110"/>
      <c r="M136" s="112"/>
      <c r="N136" s="112"/>
      <c r="O136" s="112"/>
      <c r="P136" s="112"/>
      <c r="Q136" s="112"/>
      <c r="R136" s="112"/>
      <c r="S136" s="112"/>
      <c r="T136" s="113"/>
      <c r="U136" s="114"/>
      <c r="V136" s="113"/>
      <c r="W136" s="115"/>
      <c r="X136" s="115"/>
      <c r="Y136" s="115"/>
      <c r="AA136" s="117"/>
      <c r="AB136" s="117"/>
      <c r="AC136" s="117"/>
      <c r="AD136" s="118"/>
      <c r="AE136" s="117"/>
      <c r="AF136" s="117"/>
      <c r="AG136" s="117"/>
      <c r="AH136" s="117"/>
      <c r="AI136" s="117"/>
      <c r="AJ136" s="117"/>
      <c r="AK136" s="117"/>
      <c r="AM136" s="119"/>
    </row>
    <row r="137" spans="1:39" s="116" customFormat="1" ht="12.75" x14ac:dyDescent="0.2">
      <c r="A137" s="111" t="s">
        <v>443</v>
      </c>
      <c r="B137" s="110">
        <v>26242</v>
      </c>
      <c r="C137" s="110">
        <v>6418</v>
      </c>
      <c r="D137" s="110">
        <v>2370</v>
      </c>
      <c r="E137" s="110">
        <v>0</v>
      </c>
      <c r="F137" s="110">
        <v>0</v>
      </c>
      <c r="G137" s="110">
        <v>2760.2162922886901</v>
      </c>
      <c r="H137" s="110"/>
      <c r="I137" s="110">
        <v>11548.2162922887</v>
      </c>
      <c r="J137" s="110">
        <v>303048292</v>
      </c>
      <c r="K137" s="55"/>
      <c r="L137" s="110"/>
      <c r="M137" s="112"/>
      <c r="N137" s="112"/>
      <c r="O137" s="112"/>
      <c r="P137" s="112"/>
      <c r="Q137" s="112"/>
      <c r="R137" s="112"/>
      <c r="S137" s="112"/>
      <c r="T137" s="113"/>
      <c r="U137" s="114"/>
      <c r="V137" s="113"/>
      <c r="W137" s="115"/>
      <c r="X137" s="115"/>
      <c r="Y137" s="115"/>
      <c r="AA137" s="117"/>
      <c r="AB137" s="117"/>
      <c r="AC137" s="117"/>
      <c r="AD137" s="118"/>
      <c r="AE137" s="117"/>
      <c r="AF137" s="117"/>
      <c r="AG137" s="117"/>
      <c r="AH137" s="117"/>
      <c r="AI137" s="117"/>
      <c r="AJ137" s="117"/>
      <c r="AK137" s="117"/>
      <c r="AM137" s="119"/>
    </row>
    <row r="138" spans="1:39" s="116" customFormat="1" ht="12.75" x14ac:dyDescent="0.2">
      <c r="A138" s="111" t="s">
        <v>444</v>
      </c>
      <c r="B138" s="110">
        <v>14365</v>
      </c>
      <c r="C138" s="110">
        <v>13303</v>
      </c>
      <c r="D138" s="110">
        <v>383</v>
      </c>
      <c r="E138" s="110">
        <v>0</v>
      </c>
      <c r="F138" s="110">
        <v>0</v>
      </c>
      <c r="G138" s="110">
        <v>2760.2162922886901</v>
      </c>
      <c r="H138" s="110"/>
      <c r="I138" s="110">
        <v>16446.2162922887</v>
      </c>
      <c r="J138" s="110">
        <v>236249897</v>
      </c>
      <c r="K138" s="55"/>
      <c r="L138" s="110"/>
      <c r="M138" s="112"/>
      <c r="N138" s="112"/>
      <c r="O138" s="112"/>
      <c r="P138" s="112"/>
      <c r="Q138" s="112"/>
      <c r="R138" s="112"/>
      <c r="S138" s="112"/>
      <c r="T138" s="113"/>
      <c r="U138" s="114"/>
      <c r="V138" s="113"/>
      <c r="W138" s="115"/>
      <c r="X138" s="115"/>
      <c r="Y138" s="115"/>
      <c r="AA138" s="117"/>
      <c r="AB138" s="117"/>
      <c r="AC138" s="117"/>
      <c r="AD138" s="118"/>
      <c r="AE138" s="117"/>
      <c r="AF138" s="117"/>
      <c r="AG138" s="117"/>
      <c r="AH138" s="117"/>
      <c r="AI138" s="117"/>
      <c r="AJ138" s="117"/>
      <c r="AK138" s="117"/>
      <c r="AM138" s="119"/>
    </row>
    <row r="139" spans="1:39" s="116" customFormat="1" ht="12.75" x14ac:dyDescent="0.2">
      <c r="A139" s="111" t="s">
        <v>445</v>
      </c>
      <c r="B139" s="110">
        <v>23075</v>
      </c>
      <c r="C139" s="110">
        <v>9588</v>
      </c>
      <c r="D139" s="110">
        <v>2216</v>
      </c>
      <c r="E139" s="110">
        <v>0</v>
      </c>
      <c r="F139" s="110">
        <v>19</v>
      </c>
      <c r="G139" s="110">
        <v>2760.2162922886901</v>
      </c>
      <c r="H139" s="110"/>
      <c r="I139" s="110">
        <v>14583.2162922887</v>
      </c>
      <c r="J139" s="110">
        <v>336507716</v>
      </c>
      <c r="K139" s="55"/>
      <c r="L139" s="110"/>
      <c r="M139" s="112"/>
      <c r="N139" s="112"/>
      <c r="O139" s="112"/>
      <c r="P139" s="112"/>
      <c r="Q139" s="112"/>
      <c r="R139" s="112"/>
      <c r="S139" s="112"/>
      <c r="T139" s="113"/>
      <c r="U139" s="114"/>
      <c r="V139" s="113"/>
      <c r="W139" s="115"/>
      <c r="X139" s="115"/>
      <c r="Y139" s="115"/>
      <c r="AA139" s="117"/>
      <c r="AB139" s="117"/>
      <c r="AC139" s="117"/>
      <c r="AD139" s="118"/>
      <c r="AE139" s="117"/>
      <c r="AF139" s="117"/>
      <c r="AG139" s="117"/>
      <c r="AH139" s="117"/>
      <c r="AI139" s="117"/>
      <c r="AJ139" s="117"/>
      <c r="AK139" s="117"/>
      <c r="AM139" s="119"/>
    </row>
    <row r="140" spans="1:39" s="116" customFormat="1" ht="12.75" x14ac:dyDescent="0.2">
      <c r="A140" s="111" t="s">
        <v>446</v>
      </c>
      <c r="B140" s="110">
        <v>13695</v>
      </c>
      <c r="C140" s="110">
        <v>15835</v>
      </c>
      <c r="D140" s="110">
        <v>1387</v>
      </c>
      <c r="E140" s="110">
        <v>0</v>
      </c>
      <c r="F140" s="110">
        <v>0</v>
      </c>
      <c r="G140" s="110">
        <v>2760.2162922886901</v>
      </c>
      <c r="H140" s="110"/>
      <c r="I140" s="110">
        <v>19982.2162922887</v>
      </c>
      <c r="J140" s="110">
        <v>273656452</v>
      </c>
      <c r="K140" s="55"/>
      <c r="L140" s="110"/>
      <c r="M140" s="112"/>
      <c r="N140" s="112"/>
      <c r="O140" s="112"/>
      <c r="P140" s="112"/>
      <c r="Q140" s="112"/>
      <c r="R140" s="112"/>
      <c r="S140" s="112"/>
      <c r="T140" s="113"/>
      <c r="U140" s="114"/>
      <c r="V140" s="113"/>
      <c r="W140" s="115"/>
      <c r="X140" s="115"/>
      <c r="Y140" s="115"/>
      <c r="AA140" s="117"/>
      <c r="AB140" s="117"/>
      <c r="AC140" s="117"/>
      <c r="AD140" s="118"/>
      <c r="AE140" s="117"/>
      <c r="AF140" s="117"/>
      <c r="AG140" s="117"/>
      <c r="AH140" s="117"/>
      <c r="AI140" s="117"/>
      <c r="AJ140" s="117"/>
      <c r="AK140" s="117"/>
      <c r="AM140" s="119"/>
    </row>
    <row r="141" spans="1:39" s="116" customFormat="1" ht="12.75" x14ac:dyDescent="0.2">
      <c r="A141" s="111" t="s">
        <v>447</v>
      </c>
      <c r="B141" s="110">
        <v>46243</v>
      </c>
      <c r="C141" s="110">
        <v>11931</v>
      </c>
      <c r="D141" s="110">
        <v>-150</v>
      </c>
      <c r="E141" s="110">
        <v>0</v>
      </c>
      <c r="F141" s="110">
        <v>0</v>
      </c>
      <c r="G141" s="110">
        <v>2760.2162922886901</v>
      </c>
      <c r="H141" s="110"/>
      <c r="I141" s="110">
        <v>14541.2162922887</v>
      </c>
      <c r="J141" s="110">
        <v>672429465</v>
      </c>
      <c r="K141" s="55"/>
      <c r="L141" s="110"/>
      <c r="M141" s="112"/>
      <c r="N141" s="112"/>
      <c r="O141" s="112"/>
      <c r="P141" s="112"/>
      <c r="Q141" s="112"/>
      <c r="R141" s="112"/>
      <c r="S141" s="112"/>
      <c r="T141" s="113"/>
      <c r="U141" s="114"/>
      <c r="V141" s="113"/>
      <c r="W141" s="115"/>
      <c r="X141" s="115"/>
      <c r="Y141" s="115"/>
      <c r="AA141" s="117"/>
      <c r="AB141" s="117"/>
      <c r="AC141" s="117"/>
      <c r="AD141" s="118"/>
      <c r="AE141" s="117"/>
      <c r="AF141" s="117"/>
      <c r="AG141" s="117"/>
      <c r="AH141" s="117"/>
      <c r="AI141" s="117"/>
      <c r="AJ141" s="117"/>
      <c r="AK141" s="117"/>
      <c r="AM141" s="119"/>
    </row>
    <row r="142" spans="1:39" s="116" customFormat="1" ht="12.75" x14ac:dyDescent="0.2">
      <c r="A142" s="111" t="s">
        <v>448</v>
      </c>
      <c r="B142" s="110">
        <v>37445</v>
      </c>
      <c r="C142" s="110">
        <v>-3282</v>
      </c>
      <c r="D142" s="110">
        <v>480</v>
      </c>
      <c r="E142" s="110">
        <v>0</v>
      </c>
      <c r="F142" s="110">
        <v>0</v>
      </c>
      <c r="G142" s="110">
        <v>2760.2162922886901</v>
      </c>
      <c r="H142" s="110"/>
      <c r="I142" s="110">
        <v>-41.783707711311799</v>
      </c>
      <c r="J142" s="110">
        <v>-1564591</v>
      </c>
      <c r="K142" s="55"/>
      <c r="L142" s="110"/>
      <c r="M142" s="112"/>
      <c r="N142" s="112"/>
      <c r="O142" s="112"/>
      <c r="P142" s="112"/>
      <c r="Q142" s="112"/>
      <c r="R142" s="112"/>
      <c r="S142" s="112"/>
      <c r="T142" s="113"/>
      <c r="U142" s="114"/>
      <c r="V142" s="113"/>
      <c r="W142" s="115"/>
      <c r="X142" s="115"/>
      <c r="Y142" s="115"/>
      <c r="AA142" s="117"/>
      <c r="AB142" s="117"/>
      <c r="AC142" s="117"/>
      <c r="AD142" s="118"/>
      <c r="AE142" s="117"/>
      <c r="AF142" s="117"/>
      <c r="AG142" s="117"/>
      <c r="AH142" s="117"/>
      <c r="AI142" s="117"/>
      <c r="AJ142" s="117"/>
      <c r="AK142" s="117"/>
      <c r="AM142" s="119"/>
    </row>
    <row r="143" spans="1:39" s="116" customFormat="1" ht="12.75" x14ac:dyDescent="0.2">
      <c r="A143" s="111" t="s">
        <v>449</v>
      </c>
      <c r="B143" s="110">
        <v>31526</v>
      </c>
      <c r="C143" s="110">
        <v>9524</v>
      </c>
      <c r="D143" s="110">
        <v>-1335</v>
      </c>
      <c r="E143" s="110">
        <v>0</v>
      </c>
      <c r="F143" s="110">
        <v>0</v>
      </c>
      <c r="G143" s="110">
        <v>2760.2162922886901</v>
      </c>
      <c r="H143" s="110"/>
      <c r="I143" s="110">
        <v>10949.2162922887</v>
      </c>
      <c r="J143" s="110">
        <v>345184993</v>
      </c>
      <c r="K143" s="55"/>
      <c r="L143" s="110"/>
      <c r="M143" s="112"/>
      <c r="N143" s="112"/>
      <c r="O143" s="112"/>
      <c r="P143" s="112"/>
      <c r="Q143" s="112"/>
      <c r="R143" s="112"/>
      <c r="S143" s="112"/>
      <c r="T143" s="113"/>
      <c r="U143" s="114"/>
      <c r="V143" s="113"/>
      <c r="W143" s="115"/>
      <c r="X143" s="115"/>
      <c r="Y143" s="115"/>
      <c r="AA143" s="117"/>
      <c r="AB143" s="117"/>
      <c r="AC143" s="117"/>
      <c r="AD143" s="118"/>
      <c r="AE143" s="117"/>
      <c r="AF143" s="117"/>
      <c r="AG143" s="117"/>
      <c r="AH143" s="117"/>
      <c r="AI143" s="117"/>
      <c r="AJ143" s="117"/>
      <c r="AK143" s="117"/>
      <c r="AM143" s="119"/>
    </row>
    <row r="144" spans="1:39" s="116" customFormat="1" ht="12.75" x14ac:dyDescent="0.2">
      <c r="A144" s="111" t="s">
        <v>450</v>
      </c>
      <c r="B144" s="110">
        <v>16292</v>
      </c>
      <c r="C144" s="110">
        <v>17056</v>
      </c>
      <c r="D144" s="110">
        <v>3165</v>
      </c>
      <c r="E144" s="110">
        <v>0</v>
      </c>
      <c r="F144" s="110">
        <v>0</v>
      </c>
      <c r="G144" s="110">
        <v>2760.2162922886901</v>
      </c>
      <c r="H144" s="110"/>
      <c r="I144" s="110">
        <v>22981.2162922887</v>
      </c>
      <c r="J144" s="110">
        <v>374409976</v>
      </c>
      <c r="K144" s="55"/>
      <c r="L144" s="110"/>
      <c r="M144" s="112"/>
      <c r="N144" s="112"/>
      <c r="O144" s="112"/>
      <c r="P144" s="112"/>
      <c r="Q144" s="112"/>
      <c r="R144" s="112"/>
      <c r="S144" s="112"/>
      <c r="T144" s="113"/>
      <c r="U144" s="114"/>
      <c r="V144" s="113"/>
      <c r="W144" s="115"/>
      <c r="X144" s="115"/>
      <c r="Y144" s="115"/>
      <c r="AA144" s="117"/>
      <c r="AB144" s="117"/>
      <c r="AC144" s="117"/>
      <c r="AD144" s="118"/>
      <c r="AE144" s="117"/>
      <c r="AF144" s="117"/>
      <c r="AG144" s="117"/>
      <c r="AH144" s="117"/>
      <c r="AI144" s="117"/>
      <c r="AJ144" s="117"/>
      <c r="AK144" s="117"/>
      <c r="AM144" s="119"/>
    </row>
    <row r="145" spans="1:39" s="116" customFormat="1" ht="12.75" x14ac:dyDescent="0.2">
      <c r="A145" s="111" t="s">
        <v>451</v>
      </c>
      <c r="B145" s="110">
        <v>43543</v>
      </c>
      <c r="C145" s="110">
        <v>8414</v>
      </c>
      <c r="D145" s="110">
        <v>40</v>
      </c>
      <c r="E145" s="110">
        <v>0</v>
      </c>
      <c r="F145" s="110">
        <v>0</v>
      </c>
      <c r="G145" s="110">
        <v>2760.2162922886901</v>
      </c>
      <c r="H145" s="110"/>
      <c r="I145" s="110">
        <v>11214.2162922887</v>
      </c>
      <c r="J145" s="110">
        <v>488300620</v>
      </c>
      <c r="K145" s="55"/>
      <c r="L145" s="110"/>
      <c r="M145" s="112"/>
      <c r="N145" s="112"/>
      <c r="O145" s="112"/>
      <c r="P145" s="112"/>
      <c r="Q145" s="112"/>
      <c r="R145" s="112"/>
      <c r="S145" s="112"/>
      <c r="T145" s="113"/>
      <c r="U145" s="114"/>
      <c r="V145" s="113"/>
      <c r="W145" s="115"/>
      <c r="X145" s="115"/>
      <c r="Y145" s="115"/>
      <c r="AA145" s="117"/>
      <c r="AB145" s="117"/>
      <c r="AC145" s="117"/>
      <c r="AD145" s="118"/>
      <c r="AE145" s="117"/>
      <c r="AF145" s="117"/>
      <c r="AG145" s="117"/>
      <c r="AH145" s="117"/>
      <c r="AI145" s="117"/>
      <c r="AJ145" s="117"/>
      <c r="AK145" s="117"/>
      <c r="AM145" s="119"/>
    </row>
    <row r="146" spans="1:39" s="116" customFormat="1" ht="12.75" x14ac:dyDescent="0.2">
      <c r="A146" s="111" t="s">
        <v>452</v>
      </c>
      <c r="B146" s="110">
        <v>10459</v>
      </c>
      <c r="C146" s="110">
        <v>16402</v>
      </c>
      <c r="D146" s="110">
        <v>2036</v>
      </c>
      <c r="E146" s="110">
        <v>0</v>
      </c>
      <c r="F146" s="110">
        <v>0</v>
      </c>
      <c r="G146" s="110">
        <v>2760.2162922886901</v>
      </c>
      <c r="H146" s="110"/>
      <c r="I146" s="110">
        <v>21198.2162922887</v>
      </c>
      <c r="J146" s="110">
        <v>221712144</v>
      </c>
      <c r="K146" s="55"/>
      <c r="L146" s="110"/>
      <c r="M146" s="112"/>
      <c r="N146" s="112"/>
      <c r="O146" s="112"/>
      <c r="P146" s="112"/>
      <c r="Q146" s="112"/>
      <c r="R146" s="112"/>
      <c r="S146" s="112"/>
      <c r="T146" s="113"/>
      <c r="U146" s="114"/>
      <c r="V146" s="113"/>
      <c r="W146" s="115"/>
      <c r="X146" s="115"/>
      <c r="Y146" s="115"/>
      <c r="AA146" s="117"/>
      <c r="AB146" s="117"/>
      <c r="AC146" s="117"/>
      <c r="AD146" s="118"/>
      <c r="AE146" s="117"/>
      <c r="AF146" s="117"/>
      <c r="AG146" s="117"/>
      <c r="AH146" s="117"/>
      <c r="AI146" s="117"/>
      <c r="AJ146" s="117"/>
      <c r="AK146" s="117"/>
      <c r="AM146" s="119"/>
    </row>
    <row r="147" spans="1:39" s="116" customFormat="1" ht="12.75" x14ac:dyDescent="0.2">
      <c r="A147" s="111" t="s">
        <v>453</v>
      </c>
      <c r="B147" s="110">
        <v>14967</v>
      </c>
      <c r="C147" s="110">
        <v>17694</v>
      </c>
      <c r="D147" s="110">
        <v>6439</v>
      </c>
      <c r="E147" s="110">
        <v>0</v>
      </c>
      <c r="F147" s="110">
        <v>0</v>
      </c>
      <c r="G147" s="110">
        <v>2760.2162922886901</v>
      </c>
      <c r="H147" s="110"/>
      <c r="I147" s="110">
        <v>26893.2162922887</v>
      </c>
      <c r="J147" s="110">
        <v>402510768</v>
      </c>
      <c r="K147" s="55"/>
      <c r="L147" s="110"/>
      <c r="M147" s="112"/>
      <c r="N147" s="112"/>
      <c r="O147" s="112"/>
      <c r="P147" s="112"/>
      <c r="Q147" s="112"/>
      <c r="R147" s="112"/>
      <c r="S147" s="112"/>
      <c r="T147" s="113"/>
      <c r="U147" s="114"/>
      <c r="V147" s="113"/>
      <c r="W147" s="115"/>
      <c r="X147" s="115"/>
      <c r="Y147" s="115"/>
      <c r="AA147" s="117"/>
      <c r="AB147" s="117"/>
      <c r="AC147" s="117"/>
      <c r="AD147" s="118"/>
      <c r="AE147" s="117"/>
      <c r="AF147" s="117"/>
      <c r="AG147" s="117"/>
      <c r="AH147" s="117"/>
      <c r="AI147" s="117"/>
      <c r="AJ147" s="117"/>
      <c r="AK147" s="117"/>
      <c r="AM147" s="119"/>
    </row>
    <row r="148" spans="1:39" s="116" customFormat="1" ht="18.75" customHeight="1" x14ac:dyDescent="0.2">
      <c r="A148" s="17" t="s">
        <v>454</v>
      </c>
      <c r="B148" s="18"/>
      <c r="C148" s="18"/>
      <c r="D148" s="18"/>
      <c r="E148" s="18"/>
      <c r="F148" s="18"/>
      <c r="G148" s="18"/>
      <c r="H148" s="18"/>
      <c r="I148" s="110"/>
      <c r="J148" s="110"/>
      <c r="K148" s="55"/>
      <c r="L148" s="110"/>
      <c r="M148" s="112"/>
      <c r="N148" s="112"/>
      <c r="O148" s="112"/>
      <c r="P148" s="112"/>
      <c r="Q148" s="112"/>
      <c r="R148" s="112"/>
      <c r="S148" s="112"/>
      <c r="T148" s="113"/>
      <c r="U148" s="114"/>
      <c r="V148" s="113"/>
      <c r="W148" s="115"/>
      <c r="X148" s="115"/>
      <c r="Y148" s="115"/>
      <c r="AA148" s="117"/>
      <c r="AB148" s="117"/>
      <c r="AC148" s="117"/>
      <c r="AD148" s="118"/>
      <c r="AE148" s="117"/>
      <c r="AF148" s="117"/>
      <c r="AG148" s="117"/>
      <c r="AH148" s="117"/>
      <c r="AI148" s="117"/>
      <c r="AJ148" s="117"/>
      <c r="AK148" s="117"/>
      <c r="AM148" s="119"/>
    </row>
    <row r="149" spans="1:39" s="116" customFormat="1" ht="12.75" x14ac:dyDescent="0.2">
      <c r="A149" s="111" t="s">
        <v>455</v>
      </c>
      <c r="B149" s="110">
        <v>46755</v>
      </c>
      <c r="C149" s="110">
        <v>12704</v>
      </c>
      <c r="D149" s="110">
        <v>-669</v>
      </c>
      <c r="E149" s="110">
        <v>0</v>
      </c>
      <c r="F149" s="110">
        <v>0</v>
      </c>
      <c r="G149" s="110">
        <v>2760.2162922886901</v>
      </c>
      <c r="H149" s="110"/>
      <c r="I149" s="110">
        <v>14795.2162922887</v>
      </c>
      <c r="J149" s="110">
        <v>691750338</v>
      </c>
      <c r="K149" s="55"/>
      <c r="L149" s="110"/>
      <c r="M149" s="112"/>
      <c r="N149" s="112"/>
      <c r="O149" s="112"/>
      <c r="P149" s="112"/>
      <c r="Q149" s="112"/>
      <c r="R149" s="112"/>
      <c r="S149" s="112"/>
      <c r="T149" s="113"/>
      <c r="U149" s="114"/>
      <c r="V149" s="113"/>
      <c r="W149" s="115"/>
      <c r="X149" s="115"/>
      <c r="Y149" s="115"/>
      <c r="AA149" s="117"/>
      <c r="AB149" s="117"/>
      <c r="AC149" s="117"/>
      <c r="AD149" s="118"/>
      <c r="AE149" s="117"/>
      <c r="AF149" s="117"/>
      <c r="AG149" s="117"/>
      <c r="AH149" s="117"/>
      <c r="AI149" s="117"/>
      <c r="AJ149" s="117"/>
      <c r="AK149" s="117"/>
      <c r="AM149" s="119"/>
    </row>
    <row r="150" spans="1:39" s="116" customFormat="1" ht="12.75" x14ac:dyDescent="0.2">
      <c r="A150" s="111" t="s">
        <v>456</v>
      </c>
      <c r="B150" s="110">
        <v>104484</v>
      </c>
      <c r="C150" s="110">
        <v>10477</v>
      </c>
      <c r="D150" s="110">
        <v>-1699</v>
      </c>
      <c r="E150" s="110">
        <v>0</v>
      </c>
      <c r="F150" s="110">
        <v>0</v>
      </c>
      <c r="G150" s="110">
        <v>2760.2162922886901</v>
      </c>
      <c r="H150" s="110"/>
      <c r="I150" s="110">
        <v>11538.2162922887</v>
      </c>
      <c r="J150" s="110">
        <v>1205558991</v>
      </c>
      <c r="K150" s="55"/>
      <c r="L150" s="110"/>
      <c r="M150" s="112"/>
      <c r="N150" s="112"/>
      <c r="O150" s="112"/>
      <c r="P150" s="112"/>
      <c r="Q150" s="112"/>
      <c r="R150" s="112"/>
      <c r="S150" s="112"/>
      <c r="T150" s="113"/>
      <c r="U150" s="114"/>
      <c r="V150" s="113"/>
      <c r="W150" s="115"/>
      <c r="X150" s="115"/>
      <c r="Y150" s="115"/>
      <c r="AA150" s="117"/>
      <c r="AB150" s="117"/>
      <c r="AC150" s="117"/>
      <c r="AD150" s="118"/>
      <c r="AE150" s="117"/>
      <c r="AF150" s="117"/>
      <c r="AG150" s="117"/>
      <c r="AH150" s="117"/>
      <c r="AI150" s="117"/>
      <c r="AJ150" s="117"/>
      <c r="AK150" s="117"/>
      <c r="AM150" s="119"/>
    </row>
    <row r="151" spans="1:39" s="116" customFormat="1" ht="12.75" x14ac:dyDescent="0.2">
      <c r="A151" s="111" t="s">
        <v>457</v>
      </c>
      <c r="B151" s="110">
        <v>10636</v>
      </c>
      <c r="C151" s="110">
        <v>16059</v>
      </c>
      <c r="D151" s="110">
        <v>5299</v>
      </c>
      <c r="E151" s="110">
        <v>0</v>
      </c>
      <c r="F151" s="110">
        <v>0</v>
      </c>
      <c r="G151" s="110">
        <v>2760.2162922886901</v>
      </c>
      <c r="H151" s="110"/>
      <c r="I151" s="110">
        <v>24118.2162922887</v>
      </c>
      <c r="J151" s="110">
        <v>256521348</v>
      </c>
      <c r="K151" s="55"/>
      <c r="L151" s="110"/>
      <c r="M151" s="112"/>
      <c r="N151" s="112"/>
      <c r="O151" s="112"/>
      <c r="P151" s="112"/>
      <c r="Q151" s="112"/>
      <c r="R151" s="112"/>
      <c r="S151" s="112"/>
      <c r="T151" s="113"/>
      <c r="U151" s="114"/>
      <c r="V151" s="113"/>
      <c r="W151" s="115"/>
      <c r="X151" s="115"/>
      <c r="Y151" s="115"/>
      <c r="AA151" s="117"/>
      <c r="AB151" s="117"/>
      <c r="AC151" s="117"/>
      <c r="AD151" s="118"/>
      <c r="AE151" s="117"/>
      <c r="AF151" s="117"/>
      <c r="AG151" s="117"/>
      <c r="AH151" s="117"/>
      <c r="AI151" s="117"/>
      <c r="AJ151" s="117"/>
      <c r="AK151" s="117"/>
      <c r="AM151" s="119"/>
    </row>
    <row r="152" spans="1:39" s="116" customFormat="1" ht="12.75" x14ac:dyDescent="0.2">
      <c r="A152" s="111" t="s">
        <v>458</v>
      </c>
      <c r="B152" s="110">
        <v>85246</v>
      </c>
      <c r="C152" s="110">
        <v>-726</v>
      </c>
      <c r="D152" s="110">
        <v>-167</v>
      </c>
      <c r="E152" s="110">
        <v>0</v>
      </c>
      <c r="F152" s="110">
        <v>409</v>
      </c>
      <c r="G152" s="110">
        <v>2760.2162922886901</v>
      </c>
      <c r="H152" s="110"/>
      <c r="I152" s="110">
        <v>2276.2162922886901</v>
      </c>
      <c r="J152" s="110">
        <v>194038334</v>
      </c>
      <c r="K152" s="55"/>
      <c r="L152" s="110"/>
      <c r="M152" s="112"/>
      <c r="N152" s="112"/>
      <c r="O152" s="112"/>
      <c r="P152" s="112"/>
      <c r="Q152" s="112"/>
      <c r="R152" s="112"/>
      <c r="S152" s="112"/>
      <c r="T152" s="113"/>
      <c r="U152" s="114"/>
      <c r="V152" s="113"/>
      <c r="W152" s="115"/>
      <c r="X152" s="115"/>
      <c r="Y152" s="115"/>
      <c r="AA152" s="117"/>
      <c r="AB152" s="117"/>
      <c r="AC152" s="117"/>
      <c r="AD152" s="118"/>
      <c r="AE152" s="117"/>
      <c r="AF152" s="117"/>
      <c r="AG152" s="117"/>
      <c r="AH152" s="117"/>
      <c r="AI152" s="117"/>
      <c r="AJ152" s="117"/>
      <c r="AK152" s="117"/>
      <c r="AM152" s="119"/>
    </row>
    <row r="153" spans="1:39" s="116" customFormat="1" ht="12.75" x14ac:dyDescent="0.2">
      <c r="A153" s="111" t="s">
        <v>459</v>
      </c>
      <c r="B153" s="110">
        <v>26249</v>
      </c>
      <c r="C153" s="110">
        <v>13199</v>
      </c>
      <c r="D153" s="110">
        <v>-466</v>
      </c>
      <c r="E153" s="110">
        <v>0</v>
      </c>
      <c r="F153" s="110">
        <v>0</v>
      </c>
      <c r="G153" s="110">
        <v>2760.2162922886901</v>
      </c>
      <c r="H153" s="110"/>
      <c r="I153" s="110">
        <v>15493.2162922887</v>
      </c>
      <c r="J153" s="110">
        <v>406681434</v>
      </c>
      <c r="K153" s="55"/>
      <c r="L153" s="110"/>
      <c r="M153" s="112"/>
      <c r="N153" s="112"/>
      <c r="O153" s="112"/>
      <c r="P153" s="112"/>
      <c r="Q153" s="112"/>
      <c r="R153" s="112"/>
      <c r="S153" s="112"/>
      <c r="T153" s="113"/>
      <c r="U153" s="114"/>
      <c r="V153" s="113"/>
      <c r="W153" s="115"/>
      <c r="X153" s="115"/>
      <c r="Y153" s="115"/>
      <c r="AA153" s="117"/>
      <c r="AB153" s="117"/>
      <c r="AC153" s="117"/>
      <c r="AD153" s="118"/>
      <c r="AE153" s="117"/>
      <c r="AF153" s="117"/>
      <c r="AG153" s="117"/>
      <c r="AH153" s="117"/>
      <c r="AI153" s="117"/>
      <c r="AJ153" s="117"/>
      <c r="AK153" s="117"/>
      <c r="AM153" s="119"/>
    </row>
    <row r="154" spans="1:39" s="116" customFormat="1" ht="12.75" x14ac:dyDescent="0.2">
      <c r="A154" s="111" t="s">
        <v>460</v>
      </c>
      <c r="B154" s="110">
        <v>66533</v>
      </c>
      <c r="C154" s="110">
        <v>8328</v>
      </c>
      <c r="D154" s="110">
        <v>-1651</v>
      </c>
      <c r="E154" s="110">
        <v>0</v>
      </c>
      <c r="F154" s="110">
        <v>0</v>
      </c>
      <c r="G154" s="110">
        <v>2760.2162922886901</v>
      </c>
      <c r="H154" s="110"/>
      <c r="I154" s="110">
        <v>9437.2162922886891</v>
      </c>
      <c r="J154" s="110">
        <v>627886312</v>
      </c>
      <c r="K154" s="55"/>
      <c r="L154" s="110"/>
      <c r="M154" s="112"/>
      <c r="N154" s="112"/>
      <c r="O154" s="112"/>
      <c r="P154" s="112"/>
      <c r="Q154" s="112"/>
      <c r="R154" s="112"/>
      <c r="S154" s="112"/>
      <c r="T154" s="113"/>
      <c r="U154" s="114"/>
      <c r="V154" s="113"/>
      <c r="W154" s="115"/>
      <c r="X154" s="115"/>
      <c r="Y154" s="115"/>
      <c r="AA154" s="117"/>
      <c r="AB154" s="117"/>
      <c r="AC154" s="117"/>
      <c r="AD154" s="118"/>
      <c r="AE154" s="117"/>
      <c r="AF154" s="117"/>
      <c r="AG154" s="117"/>
      <c r="AH154" s="117"/>
      <c r="AI154" s="117"/>
      <c r="AJ154" s="117"/>
      <c r="AK154" s="117"/>
      <c r="AM154" s="119"/>
    </row>
    <row r="155" spans="1:39" s="116" customFormat="1" ht="18.75" customHeight="1" x14ac:dyDescent="0.2">
      <c r="A155" s="17" t="s">
        <v>461</v>
      </c>
      <c r="B155" s="18"/>
      <c r="C155" s="18"/>
      <c r="D155" s="18"/>
      <c r="E155" s="18"/>
      <c r="F155" s="18"/>
      <c r="G155" s="18"/>
      <c r="H155" s="18"/>
      <c r="I155" s="110"/>
      <c r="J155" s="110"/>
      <c r="K155" s="55"/>
      <c r="L155" s="110"/>
      <c r="M155" s="112"/>
      <c r="N155" s="112"/>
      <c r="O155" s="112"/>
      <c r="P155" s="112"/>
      <c r="Q155" s="112"/>
      <c r="R155" s="112"/>
      <c r="S155" s="112"/>
      <c r="T155" s="113"/>
      <c r="U155" s="114"/>
      <c r="V155" s="113"/>
      <c r="W155" s="115"/>
      <c r="X155" s="115"/>
      <c r="Y155" s="115"/>
      <c r="AA155" s="117"/>
      <c r="AB155" s="117"/>
      <c r="AC155" s="117"/>
      <c r="AD155" s="118"/>
      <c r="AE155" s="117"/>
      <c r="AF155" s="117"/>
      <c r="AG155" s="117"/>
      <c r="AH155" s="117"/>
      <c r="AI155" s="117"/>
      <c r="AJ155" s="117"/>
      <c r="AK155" s="117"/>
      <c r="AM155" s="119"/>
    </row>
    <row r="156" spans="1:39" s="116" customFormat="1" ht="12.75" x14ac:dyDescent="0.2">
      <c r="A156" s="111" t="s">
        <v>462</v>
      </c>
      <c r="B156" s="110">
        <v>32117</v>
      </c>
      <c r="C156" s="110">
        <v>8305</v>
      </c>
      <c r="D156" s="110">
        <v>402</v>
      </c>
      <c r="E156" s="110">
        <v>0</v>
      </c>
      <c r="F156" s="110">
        <v>0</v>
      </c>
      <c r="G156" s="110">
        <v>2760.2162922886901</v>
      </c>
      <c r="H156" s="110"/>
      <c r="I156" s="110">
        <v>11467.2162922887</v>
      </c>
      <c r="J156" s="110">
        <v>368292586</v>
      </c>
      <c r="K156" s="55"/>
      <c r="L156" s="110"/>
      <c r="M156" s="112"/>
      <c r="N156" s="112"/>
      <c r="O156" s="112"/>
      <c r="P156" s="112"/>
      <c r="Q156" s="112"/>
      <c r="R156" s="112"/>
      <c r="S156" s="112"/>
      <c r="T156" s="113"/>
      <c r="U156" s="114"/>
      <c r="V156" s="113"/>
      <c r="W156" s="115"/>
      <c r="X156" s="115"/>
      <c r="Y156" s="115"/>
      <c r="AA156" s="117"/>
      <c r="AB156" s="117"/>
      <c r="AC156" s="117"/>
      <c r="AD156" s="118"/>
      <c r="AE156" s="117"/>
      <c r="AF156" s="117"/>
      <c r="AG156" s="117"/>
      <c r="AH156" s="117"/>
      <c r="AI156" s="117"/>
      <c r="AJ156" s="117"/>
      <c r="AK156" s="117"/>
      <c r="AM156" s="119"/>
    </row>
    <row r="157" spans="1:39" s="116" customFormat="1" ht="12.75" x14ac:dyDescent="0.2">
      <c r="A157" s="111" t="s">
        <v>463</v>
      </c>
      <c r="B157" s="110">
        <v>41779</v>
      </c>
      <c r="C157" s="110">
        <v>8182</v>
      </c>
      <c r="D157" s="110">
        <v>121</v>
      </c>
      <c r="E157" s="110">
        <v>0</v>
      </c>
      <c r="F157" s="110">
        <v>0</v>
      </c>
      <c r="G157" s="110">
        <v>2760.2162922886901</v>
      </c>
      <c r="H157" s="110"/>
      <c r="I157" s="110">
        <v>11063.2162922887</v>
      </c>
      <c r="J157" s="110">
        <v>462210113</v>
      </c>
      <c r="K157" s="55"/>
      <c r="L157" s="110"/>
      <c r="M157" s="112"/>
      <c r="N157" s="112"/>
      <c r="O157" s="112"/>
      <c r="P157" s="112"/>
      <c r="Q157" s="112"/>
      <c r="R157" s="112"/>
      <c r="S157" s="112"/>
      <c r="T157" s="113"/>
      <c r="U157" s="114"/>
      <c r="V157" s="113"/>
      <c r="W157" s="115"/>
      <c r="X157" s="115"/>
      <c r="Y157" s="115"/>
      <c r="AA157" s="117"/>
      <c r="AB157" s="117"/>
      <c r="AC157" s="117"/>
      <c r="AD157" s="118"/>
      <c r="AE157" s="117"/>
      <c r="AF157" s="117"/>
      <c r="AG157" s="117"/>
      <c r="AH157" s="117"/>
      <c r="AI157" s="117"/>
      <c r="AJ157" s="117"/>
      <c r="AK157" s="117"/>
      <c r="AM157" s="119"/>
    </row>
    <row r="158" spans="1:39" s="116" customFormat="1" ht="12.75" x14ac:dyDescent="0.2">
      <c r="A158" s="111" t="s">
        <v>464</v>
      </c>
      <c r="B158" s="110">
        <v>9443</v>
      </c>
      <c r="C158" s="110">
        <v>16188</v>
      </c>
      <c r="D158" s="110">
        <v>5095</v>
      </c>
      <c r="E158" s="110">
        <v>0</v>
      </c>
      <c r="F158" s="110">
        <v>0</v>
      </c>
      <c r="G158" s="110">
        <v>2760.2162922886901</v>
      </c>
      <c r="H158" s="110"/>
      <c r="I158" s="110">
        <v>24043.2162922887</v>
      </c>
      <c r="J158" s="110">
        <v>227040091</v>
      </c>
      <c r="K158" s="55"/>
      <c r="L158" s="110"/>
      <c r="M158" s="112"/>
      <c r="N158" s="112"/>
      <c r="O158" s="112"/>
      <c r="P158" s="112"/>
      <c r="Q158" s="112"/>
      <c r="R158" s="112"/>
      <c r="S158" s="112"/>
      <c r="T158" s="113"/>
      <c r="U158" s="114"/>
      <c r="V158" s="113"/>
      <c r="W158" s="115"/>
      <c r="X158" s="115"/>
      <c r="Y158" s="115"/>
      <c r="AA158" s="117"/>
      <c r="AB158" s="117"/>
      <c r="AC158" s="117"/>
      <c r="AD158" s="118"/>
      <c r="AE158" s="117"/>
      <c r="AF158" s="117"/>
      <c r="AG158" s="117"/>
      <c r="AH158" s="117"/>
      <c r="AI158" s="117"/>
      <c r="AJ158" s="117"/>
      <c r="AK158" s="117"/>
      <c r="AM158" s="119"/>
    </row>
    <row r="159" spans="1:39" s="116" customFormat="1" ht="12.75" x14ac:dyDescent="0.2">
      <c r="A159" s="111" t="s">
        <v>465</v>
      </c>
      <c r="B159" s="110">
        <v>9603</v>
      </c>
      <c r="C159" s="110">
        <v>7049</v>
      </c>
      <c r="D159" s="110">
        <v>-140</v>
      </c>
      <c r="E159" s="110">
        <v>0</v>
      </c>
      <c r="F159" s="110">
        <v>22</v>
      </c>
      <c r="G159" s="110">
        <v>2760.2162922886901</v>
      </c>
      <c r="H159" s="110"/>
      <c r="I159" s="110">
        <v>9691.2162922886891</v>
      </c>
      <c r="J159" s="110">
        <v>93064750</v>
      </c>
      <c r="K159" s="55"/>
      <c r="L159" s="110"/>
      <c r="M159" s="112"/>
      <c r="N159" s="112"/>
      <c r="O159" s="112"/>
      <c r="P159" s="112"/>
      <c r="Q159" s="112"/>
      <c r="R159" s="112"/>
      <c r="S159" s="112"/>
      <c r="T159" s="113"/>
      <c r="U159" s="114"/>
      <c r="V159" s="113"/>
      <c r="W159" s="115"/>
      <c r="X159" s="115"/>
      <c r="Y159" s="115"/>
      <c r="AA159" s="117"/>
      <c r="AB159" s="117"/>
      <c r="AC159" s="117"/>
      <c r="AD159" s="118"/>
      <c r="AE159" s="117"/>
      <c r="AF159" s="117"/>
      <c r="AG159" s="117"/>
      <c r="AH159" s="117"/>
      <c r="AI159" s="117"/>
      <c r="AJ159" s="117"/>
      <c r="AK159" s="117"/>
      <c r="AM159" s="119"/>
    </row>
    <row r="160" spans="1:39" s="116" customFormat="1" ht="12.75" x14ac:dyDescent="0.2">
      <c r="A160" s="111" t="s">
        <v>466</v>
      </c>
      <c r="B160" s="110">
        <v>114030</v>
      </c>
      <c r="C160" s="110">
        <v>10177</v>
      </c>
      <c r="D160" s="110">
        <v>-49</v>
      </c>
      <c r="E160" s="110">
        <v>0</v>
      </c>
      <c r="F160" s="110">
        <v>0</v>
      </c>
      <c r="G160" s="110">
        <v>2760.2162922886901</v>
      </c>
      <c r="H160" s="110"/>
      <c r="I160" s="110">
        <v>12888.2162922887</v>
      </c>
      <c r="J160" s="110">
        <v>1469643304</v>
      </c>
      <c r="K160" s="55"/>
      <c r="L160" s="110"/>
      <c r="M160" s="112"/>
      <c r="N160" s="112"/>
      <c r="O160" s="112"/>
      <c r="P160" s="112"/>
      <c r="Q160" s="112"/>
      <c r="R160" s="112"/>
      <c r="S160" s="112"/>
      <c r="T160" s="113"/>
      <c r="U160" s="114"/>
      <c r="V160" s="113"/>
      <c r="W160" s="115"/>
      <c r="X160" s="115"/>
      <c r="Y160" s="115"/>
      <c r="AA160" s="117"/>
      <c r="AB160" s="117"/>
      <c r="AC160" s="117"/>
      <c r="AD160" s="118"/>
      <c r="AE160" s="117"/>
      <c r="AF160" s="117"/>
      <c r="AG160" s="117"/>
      <c r="AH160" s="117"/>
      <c r="AI160" s="117"/>
      <c r="AJ160" s="117"/>
      <c r="AK160" s="117"/>
      <c r="AM160" s="119"/>
    </row>
    <row r="161" spans="1:39" s="116" customFormat="1" ht="12.75" x14ac:dyDescent="0.2">
      <c r="A161" s="111" t="s">
        <v>467</v>
      </c>
      <c r="B161" s="110">
        <v>4775</v>
      </c>
      <c r="C161" s="110">
        <v>16768</v>
      </c>
      <c r="D161" s="110">
        <v>4815</v>
      </c>
      <c r="E161" s="110">
        <v>0</v>
      </c>
      <c r="F161" s="110">
        <v>0</v>
      </c>
      <c r="G161" s="110">
        <v>2760.2162922886901</v>
      </c>
      <c r="H161" s="110"/>
      <c r="I161" s="110">
        <v>24343.2162922887</v>
      </c>
      <c r="J161" s="110">
        <v>116238858</v>
      </c>
      <c r="K161" s="55"/>
      <c r="L161" s="110"/>
      <c r="M161" s="112"/>
      <c r="N161" s="112"/>
      <c r="O161" s="112"/>
      <c r="P161" s="112"/>
      <c r="Q161" s="112"/>
      <c r="R161" s="112"/>
      <c r="S161" s="112"/>
      <c r="T161" s="113"/>
      <c r="U161" s="114"/>
      <c r="V161" s="113"/>
      <c r="W161" s="115"/>
      <c r="X161" s="115"/>
      <c r="Y161" s="115"/>
      <c r="AA161" s="117"/>
      <c r="AB161" s="117"/>
      <c r="AC161" s="117"/>
      <c r="AD161" s="118"/>
      <c r="AE161" s="117"/>
      <c r="AF161" s="117"/>
      <c r="AG161" s="117"/>
      <c r="AH161" s="117"/>
      <c r="AI161" s="117"/>
      <c r="AJ161" s="117"/>
      <c r="AK161" s="117"/>
      <c r="AM161" s="119"/>
    </row>
    <row r="162" spans="1:39" s="116" customFormat="1" ht="12.75" x14ac:dyDescent="0.2">
      <c r="A162" s="111" t="s">
        <v>468</v>
      </c>
      <c r="B162" s="110">
        <v>5710</v>
      </c>
      <c r="C162" s="110">
        <v>15272</v>
      </c>
      <c r="D162" s="110">
        <v>1666</v>
      </c>
      <c r="E162" s="110">
        <v>0</v>
      </c>
      <c r="F162" s="110">
        <v>0</v>
      </c>
      <c r="G162" s="110">
        <v>2760.2162922886901</v>
      </c>
      <c r="H162" s="110"/>
      <c r="I162" s="110">
        <v>19698.2162922887</v>
      </c>
      <c r="J162" s="110">
        <v>112476815</v>
      </c>
      <c r="K162" s="55"/>
      <c r="L162" s="110"/>
      <c r="M162" s="112"/>
      <c r="N162" s="112"/>
      <c r="O162" s="112"/>
      <c r="P162" s="112"/>
      <c r="Q162" s="112"/>
      <c r="R162" s="112"/>
      <c r="S162" s="112"/>
      <c r="T162" s="113"/>
      <c r="U162" s="114"/>
      <c r="V162" s="113"/>
      <c r="W162" s="115"/>
      <c r="X162" s="115"/>
      <c r="Y162" s="115"/>
      <c r="AA162" s="117"/>
      <c r="AB162" s="117"/>
      <c r="AC162" s="117"/>
      <c r="AD162" s="118"/>
      <c r="AE162" s="117"/>
      <c r="AF162" s="117"/>
      <c r="AG162" s="117"/>
      <c r="AH162" s="117"/>
      <c r="AI162" s="117"/>
      <c r="AJ162" s="117"/>
      <c r="AK162" s="117"/>
      <c r="AM162" s="119"/>
    </row>
    <row r="163" spans="1:39" s="116" customFormat="1" ht="12.75" x14ac:dyDescent="0.2">
      <c r="A163" s="111" t="s">
        <v>469</v>
      </c>
      <c r="B163" s="110">
        <v>33216</v>
      </c>
      <c r="C163" s="110">
        <v>13889</v>
      </c>
      <c r="D163" s="110">
        <v>3451</v>
      </c>
      <c r="E163" s="110">
        <v>0</v>
      </c>
      <c r="F163" s="110">
        <v>0</v>
      </c>
      <c r="G163" s="110">
        <v>2760.2162922886901</v>
      </c>
      <c r="H163" s="110"/>
      <c r="I163" s="110">
        <v>20100.2162922887</v>
      </c>
      <c r="J163" s="110">
        <v>667648784</v>
      </c>
      <c r="K163" s="55"/>
      <c r="L163" s="110"/>
      <c r="M163" s="112"/>
      <c r="N163" s="112"/>
      <c r="O163" s="112"/>
      <c r="P163" s="112"/>
      <c r="Q163" s="112"/>
      <c r="R163" s="112"/>
      <c r="S163" s="112"/>
      <c r="T163" s="113"/>
      <c r="U163" s="114"/>
      <c r="V163" s="113"/>
      <c r="W163" s="115"/>
      <c r="X163" s="115"/>
      <c r="Y163" s="115"/>
      <c r="AA163" s="117"/>
      <c r="AB163" s="117"/>
      <c r="AC163" s="117"/>
      <c r="AD163" s="118"/>
      <c r="AE163" s="117"/>
      <c r="AF163" s="117"/>
      <c r="AG163" s="117"/>
      <c r="AH163" s="117"/>
      <c r="AI163" s="117"/>
      <c r="AJ163" s="117"/>
      <c r="AK163" s="117"/>
      <c r="AM163" s="119"/>
    </row>
    <row r="164" spans="1:39" s="116" customFormat="1" ht="12.75" x14ac:dyDescent="0.2">
      <c r="A164" s="111" t="s">
        <v>470</v>
      </c>
      <c r="B164" s="110">
        <v>6593</v>
      </c>
      <c r="C164" s="110">
        <v>15586</v>
      </c>
      <c r="D164" s="110">
        <v>2355</v>
      </c>
      <c r="E164" s="110">
        <v>0</v>
      </c>
      <c r="F164" s="110">
        <v>0</v>
      </c>
      <c r="G164" s="110">
        <v>2760.2162922886901</v>
      </c>
      <c r="H164" s="110"/>
      <c r="I164" s="110">
        <v>20701.2162922887</v>
      </c>
      <c r="J164" s="110">
        <v>136483119</v>
      </c>
      <c r="K164" s="55"/>
      <c r="L164" s="110"/>
      <c r="M164" s="112"/>
      <c r="N164" s="112"/>
      <c r="O164" s="112"/>
      <c r="P164" s="112"/>
      <c r="Q164" s="112"/>
      <c r="R164" s="112"/>
      <c r="S164" s="112"/>
      <c r="T164" s="113"/>
      <c r="U164" s="114"/>
      <c r="V164" s="113"/>
      <c r="W164" s="115"/>
      <c r="X164" s="115"/>
      <c r="Y164" s="115"/>
      <c r="AA164" s="117"/>
      <c r="AB164" s="117"/>
      <c r="AC164" s="117"/>
      <c r="AD164" s="118"/>
      <c r="AE164" s="117"/>
      <c r="AF164" s="117"/>
      <c r="AG164" s="117"/>
      <c r="AH164" s="117"/>
      <c r="AI164" s="117"/>
      <c r="AJ164" s="117"/>
      <c r="AK164" s="117"/>
      <c r="AM164" s="119"/>
    </row>
    <row r="165" spans="1:39" s="116" customFormat="1" ht="12.75" x14ac:dyDescent="0.2">
      <c r="A165" s="111" t="s">
        <v>471</v>
      </c>
      <c r="B165" s="110">
        <v>5711</v>
      </c>
      <c r="C165" s="110">
        <v>11137</v>
      </c>
      <c r="D165" s="110">
        <v>-1225</v>
      </c>
      <c r="E165" s="110">
        <v>0</v>
      </c>
      <c r="F165" s="110">
        <v>0</v>
      </c>
      <c r="G165" s="110">
        <v>2760.2162922886901</v>
      </c>
      <c r="H165" s="110"/>
      <c r="I165" s="110">
        <v>12672.2162922887</v>
      </c>
      <c r="J165" s="110">
        <v>72371027</v>
      </c>
      <c r="K165" s="55"/>
      <c r="L165" s="110"/>
      <c r="M165" s="112"/>
      <c r="N165" s="112"/>
      <c r="O165" s="112"/>
      <c r="P165" s="112"/>
      <c r="Q165" s="112"/>
      <c r="R165" s="112"/>
      <c r="S165" s="112"/>
      <c r="T165" s="113"/>
      <c r="U165" s="114"/>
      <c r="V165" s="113"/>
      <c r="W165" s="115"/>
      <c r="X165" s="115"/>
      <c r="Y165" s="115"/>
      <c r="AA165" s="117"/>
      <c r="AB165" s="117"/>
      <c r="AC165" s="117"/>
      <c r="AD165" s="118"/>
      <c r="AE165" s="117"/>
      <c r="AF165" s="117"/>
      <c r="AG165" s="117"/>
      <c r="AH165" s="117"/>
      <c r="AI165" s="117"/>
      <c r="AJ165" s="117"/>
      <c r="AK165" s="117"/>
      <c r="AM165" s="119"/>
    </row>
    <row r="166" spans="1:39" s="116" customFormat="1" ht="12.75" x14ac:dyDescent="0.2">
      <c r="A166" s="111" t="s">
        <v>472</v>
      </c>
      <c r="B166" s="110">
        <v>5179</v>
      </c>
      <c r="C166" s="110">
        <v>15624</v>
      </c>
      <c r="D166" s="110">
        <v>2385</v>
      </c>
      <c r="E166" s="110">
        <v>0</v>
      </c>
      <c r="F166" s="110">
        <v>0</v>
      </c>
      <c r="G166" s="110">
        <v>2760.2162922886901</v>
      </c>
      <c r="H166" s="110"/>
      <c r="I166" s="110">
        <v>20769.2162922887</v>
      </c>
      <c r="J166" s="110">
        <v>107563771</v>
      </c>
      <c r="K166" s="55"/>
      <c r="L166" s="110"/>
      <c r="M166" s="112"/>
      <c r="N166" s="112"/>
      <c r="O166" s="112"/>
      <c r="P166" s="112"/>
      <c r="Q166" s="112"/>
      <c r="R166" s="112"/>
      <c r="S166" s="112"/>
      <c r="T166" s="113"/>
      <c r="U166" s="114"/>
      <c r="V166" s="113"/>
      <c r="W166" s="115"/>
      <c r="X166" s="115"/>
      <c r="Y166" s="115"/>
      <c r="AA166" s="117"/>
      <c r="AB166" s="117"/>
      <c r="AC166" s="117"/>
      <c r="AD166" s="118"/>
      <c r="AE166" s="117"/>
      <c r="AF166" s="117"/>
      <c r="AG166" s="117"/>
      <c r="AH166" s="117"/>
      <c r="AI166" s="117"/>
      <c r="AJ166" s="117"/>
      <c r="AK166" s="117"/>
      <c r="AM166" s="119"/>
    </row>
    <row r="167" spans="1:39" s="116" customFormat="1" ht="12.75" x14ac:dyDescent="0.2">
      <c r="A167" s="111" t="s">
        <v>473</v>
      </c>
      <c r="B167" s="110">
        <v>586614</v>
      </c>
      <c r="C167" s="110">
        <v>4726</v>
      </c>
      <c r="D167" s="110">
        <v>-2026</v>
      </c>
      <c r="E167" s="110">
        <v>0</v>
      </c>
      <c r="F167" s="110">
        <v>0</v>
      </c>
      <c r="G167" s="110">
        <v>2760.2162922886901</v>
      </c>
      <c r="H167" s="110"/>
      <c r="I167" s="110">
        <v>5460.2162922886901</v>
      </c>
      <c r="J167" s="110">
        <v>3203039320</v>
      </c>
      <c r="K167" s="55"/>
      <c r="L167" s="110"/>
      <c r="M167" s="112"/>
      <c r="N167" s="112"/>
      <c r="O167" s="112"/>
      <c r="P167" s="112"/>
      <c r="Q167" s="112"/>
      <c r="R167" s="112"/>
      <c r="S167" s="112"/>
      <c r="T167" s="113"/>
      <c r="U167" s="114"/>
      <c r="V167" s="113"/>
      <c r="W167" s="115"/>
      <c r="X167" s="115"/>
      <c r="Y167" s="115"/>
      <c r="AA167" s="117"/>
      <c r="AB167" s="117"/>
      <c r="AC167" s="117"/>
      <c r="AD167" s="118"/>
      <c r="AE167" s="117"/>
      <c r="AF167" s="117"/>
      <c r="AG167" s="117"/>
      <c r="AH167" s="117"/>
      <c r="AI167" s="117"/>
      <c r="AJ167" s="117"/>
      <c r="AK167" s="117"/>
      <c r="AM167" s="119"/>
    </row>
    <row r="168" spans="1:39" s="116" customFormat="1" ht="12.75" x14ac:dyDescent="0.2">
      <c r="A168" s="111" t="s">
        <v>474</v>
      </c>
      <c r="B168" s="110">
        <v>13231</v>
      </c>
      <c r="C168" s="110">
        <v>11367</v>
      </c>
      <c r="D168" s="110">
        <v>-835</v>
      </c>
      <c r="E168" s="110">
        <v>0</v>
      </c>
      <c r="F168" s="110">
        <v>0</v>
      </c>
      <c r="G168" s="110">
        <v>2760.2162922886901</v>
      </c>
      <c r="H168" s="110"/>
      <c r="I168" s="110">
        <v>13292.2162922887</v>
      </c>
      <c r="J168" s="110">
        <v>175869314</v>
      </c>
      <c r="K168" s="55"/>
      <c r="L168" s="110"/>
      <c r="M168" s="112"/>
      <c r="N168" s="112"/>
      <c r="O168" s="112"/>
      <c r="P168" s="112"/>
      <c r="Q168" s="112"/>
      <c r="R168" s="112"/>
      <c r="S168" s="112"/>
      <c r="T168" s="113"/>
      <c r="U168" s="114"/>
      <c r="V168" s="113"/>
      <c r="W168" s="115"/>
      <c r="X168" s="115"/>
      <c r="Y168" s="115"/>
      <c r="AA168" s="117"/>
      <c r="AB168" s="117"/>
      <c r="AC168" s="117"/>
      <c r="AD168" s="118"/>
      <c r="AE168" s="117"/>
      <c r="AF168" s="117"/>
      <c r="AG168" s="117"/>
      <c r="AH168" s="117"/>
      <c r="AI168" s="117"/>
      <c r="AJ168" s="117"/>
      <c r="AK168" s="117"/>
      <c r="AM168" s="119"/>
    </row>
    <row r="169" spans="1:39" s="116" customFormat="1" ht="12.75" x14ac:dyDescent="0.2">
      <c r="A169" s="111" t="s">
        <v>475</v>
      </c>
      <c r="B169" s="110">
        <v>9510</v>
      </c>
      <c r="C169" s="110">
        <v>12322</v>
      </c>
      <c r="D169" s="110">
        <v>-474</v>
      </c>
      <c r="E169" s="110">
        <v>0</v>
      </c>
      <c r="F169" s="110">
        <v>0</v>
      </c>
      <c r="G169" s="110">
        <v>2760.2162922886901</v>
      </c>
      <c r="H169" s="110"/>
      <c r="I169" s="110">
        <v>14608.2162922887</v>
      </c>
      <c r="J169" s="110">
        <v>138924137</v>
      </c>
      <c r="K169" s="55"/>
      <c r="L169" s="110"/>
      <c r="M169" s="112"/>
      <c r="N169" s="112"/>
      <c r="O169" s="112"/>
      <c r="P169" s="112"/>
      <c r="Q169" s="112"/>
      <c r="R169" s="112"/>
      <c r="S169" s="112"/>
      <c r="T169" s="113"/>
      <c r="U169" s="114"/>
      <c r="V169" s="113"/>
      <c r="W169" s="115"/>
      <c r="X169" s="115"/>
      <c r="Y169" s="115"/>
      <c r="AA169" s="117"/>
      <c r="AB169" s="117"/>
      <c r="AC169" s="117"/>
      <c r="AD169" s="118"/>
      <c r="AE169" s="117"/>
      <c r="AF169" s="117"/>
      <c r="AG169" s="117"/>
      <c r="AH169" s="117"/>
      <c r="AI169" s="117"/>
      <c r="AJ169" s="117"/>
      <c r="AK169" s="117"/>
      <c r="AM169" s="119"/>
    </row>
    <row r="170" spans="1:39" s="116" customFormat="1" ht="12.75" x14ac:dyDescent="0.2">
      <c r="A170" s="111" t="s">
        <v>476</v>
      </c>
      <c r="B170" s="110">
        <v>9253</v>
      </c>
      <c r="C170" s="110">
        <v>12516</v>
      </c>
      <c r="D170" s="110">
        <v>-557</v>
      </c>
      <c r="E170" s="110">
        <v>0</v>
      </c>
      <c r="F170" s="110">
        <v>0</v>
      </c>
      <c r="G170" s="110">
        <v>2760.2162922886901</v>
      </c>
      <c r="H170" s="110"/>
      <c r="I170" s="110">
        <v>14719.2162922887</v>
      </c>
      <c r="J170" s="110">
        <v>136196908</v>
      </c>
      <c r="K170" s="55"/>
      <c r="L170" s="110"/>
      <c r="M170" s="112"/>
      <c r="N170" s="112"/>
      <c r="O170" s="112"/>
      <c r="P170" s="112"/>
      <c r="Q170" s="112"/>
      <c r="R170" s="112"/>
      <c r="S170" s="112"/>
      <c r="T170" s="113"/>
      <c r="U170" s="114"/>
      <c r="V170" s="113"/>
      <c r="W170" s="115"/>
      <c r="X170" s="115"/>
      <c r="Y170" s="115"/>
      <c r="AA170" s="117"/>
      <c r="AB170" s="117"/>
      <c r="AC170" s="117"/>
      <c r="AD170" s="118"/>
      <c r="AE170" s="117"/>
      <c r="AF170" s="117"/>
      <c r="AG170" s="117"/>
      <c r="AH170" s="117"/>
      <c r="AI170" s="117"/>
      <c r="AJ170" s="117"/>
      <c r="AK170" s="117"/>
      <c r="AM170" s="119"/>
    </row>
    <row r="171" spans="1:39" s="116" customFormat="1" ht="12.75" x14ac:dyDescent="0.2">
      <c r="A171" s="111" t="s">
        <v>477</v>
      </c>
      <c r="B171" s="110">
        <v>38818</v>
      </c>
      <c r="C171" s="110">
        <v>1150</v>
      </c>
      <c r="D171" s="110">
        <v>1428</v>
      </c>
      <c r="E171" s="110">
        <v>0</v>
      </c>
      <c r="F171" s="110">
        <v>0</v>
      </c>
      <c r="G171" s="110">
        <v>2760.2162922886901</v>
      </c>
      <c r="H171" s="110"/>
      <c r="I171" s="110">
        <v>5338.2162922886901</v>
      </c>
      <c r="J171" s="110">
        <v>207218880</v>
      </c>
      <c r="K171" s="55"/>
      <c r="L171" s="110"/>
      <c r="M171" s="112"/>
      <c r="N171" s="112"/>
      <c r="O171" s="112"/>
      <c r="P171" s="112"/>
      <c r="Q171" s="112"/>
      <c r="R171" s="112"/>
      <c r="S171" s="112"/>
      <c r="T171" s="113"/>
      <c r="U171" s="114"/>
      <c r="V171" s="113"/>
      <c r="W171" s="115"/>
      <c r="X171" s="115"/>
      <c r="Y171" s="115"/>
      <c r="AA171" s="117"/>
      <c r="AB171" s="117"/>
      <c r="AC171" s="117"/>
      <c r="AD171" s="118"/>
      <c r="AE171" s="117"/>
      <c r="AF171" s="117"/>
      <c r="AG171" s="117"/>
      <c r="AH171" s="117"/>
      <c r="AI171" s="117"/>
      <c r="AJ171" s="117"/>
      <c r="AK171" s="117"/>
      <c r="AM171" s="119"/>
    </row>
    <row r="172" spans="1:39" s="116" customFormat="1" ht="12.75" x14ac:dyDescent="0.2">
      <c r="A172" s="111" t="s">
        <v>478</v>
      </c>
      <c r="B172" s="110">
        <v>6957</v>
      </c>
      <c r="C172" s="110">
        <v>10995</v>
      </c>
      <c r="D172" s="110">
        <v>-1107</v>
      </c>
      <c r="E172" s="110">
        <v>0</v>
      </c>
      <c r="F172" s="110">
        <v>0</v>
      </c>
      <c r="G172" s="110">
        <v>2760.2162922886901</v>
      </c>
      <c r="H172" s="110"/>
      <c r="I172" s="110">
        <v>12648.2162922887</v>
      </c>
      <c r="J172" s="110">
        <v>87993641</v>
      </c>
      <c r="K172" s="55"/>
      <c r="L172" s="110"/>
      <c r="M172" s="112"/>
      <c r="N172" s="112"/>
      <c r="O172" s="112"/>
      <c r="P172" s="112"/>
      <c r="Q172" s="112"/>
      <c r="R172" s="112"/>
      <c r="S172" s="112"/>
      <c r="T172" s="113"/>
      <c r="U172" s="114"/>
      <c r="V172" s="113"/>
      <c r="W172" s="115"/>
      <c r="X172" s="115"/>
      <c r="Y172" s="115"/>
      <c r="AA172" s="117"/>
      <c r="AB172" s="117"/>
      <c r="AC172" s="117"/>
      <c r="AD172" s="118"/>
      <c r="AE172" s="117"/>
      <c r="AF172" s="117"/>
      <c r="AG172" s="117"/>
      <c r="AH172" s="117"/>
      <c r="AI172" s="117"/>
      <c r="AJ172" s="117"/>
      <c r="AK172" s="117"/>
      <c r="AM172" s="119"/>
    </row>
    <row r="173" spans="1:39" s="116" customFormat="1" ht="12.75" x14ac:dyDescent="0.2">
      <c r="A173" s="111" t="s">
        <v>479</v>
      </c>
      <c r="B173" s="110">
        <v>48135</v>
      </c>
      <c r="C173" s="110">
        <v>5022</v>
      </c>
      <c r="D173" s="110">
        <v>159</v>
      </c>
      <c r="E173" s="110">
        <v>0</v>
      </c>
      <c r="F173" s="110">
        <v>0</v>
      </c>
      <c r="G173" s="110">
        <v>2760.2162922886901</v>
      </c>
      <c r="H173" s="110"/>
      <c r="I173" s="110">
        <v>7941.2162922886901</v>
      </c>
      <c r="J173" s="110">
        <v>382250446</v>
      </c>
      <c r="K173" s="55"/>
      <c r="L173" s="110"/>
      <c r="M173" s="112"/>
      <c r="N173" s="112"/>
      <c r="O173" s="112"/>
      <c r="P173" s="112"/>
      <c r="Q173" s="112"/>
      <c r="R173" s="112"/>
      <c r="S173" s="112"/>
      <c r="T173" s="113"/>
      <c r="U173" s="114"/>
      <c r="V173" s="113"/>
      <c r="W173" s="115"/>
      <c r="X173" s="115"/>
      <c r="Y173" s="115"/>
      <c r="AA173" s="117"/>
      <c r="AB173" s="117"/>
      <c r="AC173" s="117"/>
      <c r="AD173" s="118"/>
      <c r="AE173" s="117"/>
      <c r="AF173" s="117"/>
      <c r="AG173" s="117"/>
      <c r="AH173" s="117"/>
      <c r="AI173" s="117"/>
      <c r="AJ173" s="117"/>
      <c r="AK173" s="117"/>
      <c r="AM173" s="119"/>
    </row>
    <row r="174" spans="1:39" s="116" customFormat="1" ht="12.75" x14ac:dyDescent="0.2">
      <c r="A174" s="111" t="s">
        <v>480</v>
      </c>
      <c r="B174" s="110">
        <v>43365</v>
      </c>
      <c r="C174" s="110">
        <v>3469</v>
      </c>
      <c r="D174" s="110">
        <v>1698</v>
      </c>
      <c r="E174" s="110">
        <v>0</v>
      </c>
      <c r="F174" s="110">
        <v>0</v>
      </c>
      <c r="G174" s="110">
        <v>2760.2162922886901</v>
      </c>
      <c r="H174" s="110"/>
      <c r="I174" s="110">
        <v>7927.2162922886901</v>
      </c>
      <c r="J174" s="110">
        <v>343763735</v>
      </c>
      <c r="K174" s="55"/>
      <c r="L174" s="110"/>
      <c r="M174" s="112"/>
      <c r="N174" s="112"/>
      <c r="O174" s="112"/>
      <c r="P174" s="112"/>
      <c r="Q174" s="112"/>
      <c r="R174" s="112"/>
      <c r="S174" s="112"/>
      <c r="T174" s="113"/>
      <c r="U174" s="114"/>
      <c r="V174" s="113"/>
      <c r="W174" s="115"/>
      <c r="X174" s="115"/>
      <c r="Y174" s="115"/>
      <c r="AA174" s="117"/>
      <c r="AB174" s="117"/>
      <c r="AC174" s="117"/>
      <c r="AD174" s="118"/>
      <c r="AE174" s="117"/>
      <c r="AF174" s="117"/>
      <c r="AG174" s="117"/>
      <c r="AH174" s="117"/>
      <c r="AI174" s="117"/>
      <c r="AJ174" s="117"/>
      <c r="AK174" s="117"/>
      <c r="AM174" s="119"/>
    </row>
    <row r="175" spans="1:39" s="116" customFormat="1" ht="12.75" x14ac:dyDescent="0.2">
      <c r="A175" s="111" t="s">
        <v>481</v>
      </c>
      <c r="B175" s="110">
        <v>40482</v>
      </c>
      <c r="C175" s="110">
        <v>8917</v>
      </c>
      <c r="D175" s="110">
        <v>-1212</v>
      </c>
      <c r="E175" s="110">
        <v>0</v>
      </c>
      <c r="F175" s="110">
        <v>0</v>
      </c>
      <c r="G175" s="110">
        <v>2760.2162922886901</v>
      </c>
      <c r="H175" s="110"/>
      <c r="I175" s="110">
        <v>10465.2162922887</v>
      </c>
      <c r="J175" s="110">
        <v>423652886</v>
      </c>
      <c r="K175" s="55"/>
      <c r="L175" s="110"/>
      <c r="M175" s="112"/>
      <c r="N175" s="112"/>
      <c r="O175" s="112"/>
      <c r="P175" s="112"/>
      <c r="Q175" s="112"/>
      <c r="R175" s="112"/>
      <c r="S175" s="112"/>
      <c r="T175" s="113"/>
      <c r="U175" s="114"/>
      <c r="V175" s="113"/>
      <c r="W175" s="115"/>
      <c r="X175" s="115"/>
      <c r="Y175" s="115"/>
      <c r="AA175" s="117"/>
      <c r="AB175" s="117"/>
      <c r="AC175" s="117"/>
      <c r="AD175" s="118"/>
      <c r="AE175" s="117"/>
      <c r="AF175" s="117"/>
      <c r="AG175" s="117"/>
      <c r="AH175" s="117"/>
      <c r="AI175" s="117"/>
      <c r="AJ175" s="117"/>
      <c r="AK175" s="117"/>
      <c r="AM175" s="119"/>
    </row>
    <row r="176" spans="1:39" s="116" customFormat="1" ht="12.75" x14ac:dyDescent="0.2">
      <c r="A176" s="111" t="s">
        <v>482</v>
      </c>
      <c r="B176" s="110">
        <v>14495</v>
      </c>
      <c r="C176" s="110">
        <v>11989</v>
      </c>
      <c r="D176" s="110">
        <v>-890</v>
      </c>
      <c r="E176" s="110">
        <v>0</v>
      </c>
      <c r="F176" s="110">
        <v>0</v>
      </c>
      <c r="G176" s="110">
        <v>2760.2162922886901</v>
      </c>
      <c r="H176" s="110"/>
      <c r="I176" s="110">
        <v>13859.2162922887</v>
      </c>
      <c r="J176" s="110">
        <v>200889340</v>
      </c>
      <c r="K176" s="55"/>
      <c r="L176" s="110"/>
      <c r="M176" s="112"/>
      <c r="N176" s="112"/>
      <c r="O176" s="112"/>
      <c r="P176" s="112"/>
      <c r="Q176" s="112"/>
      <c r="R176" s="112"/>
      <c r="S176" s="112"/>
      <c r="T176" s="113"/>
      <c r="U176" s="114"/>
      <c r="V176" s="113"/>
      <c r="W176" s="115"/>
      <c r="X176" s="115"/>
      <c r="Y176" s="115"/>
      <c r="AA176" s="117"/>
      <c r="AB176" s="117"/>
      <c r="AC176" s="117"/>
      <c r="AD176" s="118"/>
      <c r="AE176" s="117"/>
      <c r="AF176" s="117"/>
      <c r="AG176" s="117"/>
      <c r="AH176" s="117"/>
      <c r="AI176" s="117"/>
      <c r="AJ176" s="117"/>
      <c r="AK176" s="117"/>
      <c r="AM176" s="119"/>
    </row>
    <row r="177" spans="1:39" s="116" customFormat="1" ht="12.75" x14ac:dyDescent="0.2">
      <c r="A177" s="111" t="s">
        <v>483</v>
      </c>
      <c r="B177" s="110">
        <v>14308</v>
      </c>
      <c r="C177" s="110">
        <v>9055</v>
      </c>
      <c r="D177" s="110">
        <v>1019</v>
      </c>
      <c r="E177" s="110">
        <v>0</v>
      </c>
      <c r="F177" s="110">
        <v>0</v>
      </c>
      <c r="G177" s="110">
        <v>2760.2162922886901</v>
      </c>
      <c r="H177" s="110"/>
      <c r="I177" s="110">
        <v>12834.2162922887</v>
      </c>
      <c r="J177" s="110">
        <v>183631967</v>
      </c>
      <c r="K177" s="55"/>
      <c r="L177" s="110"/>
      <c r="M177" s="112"/>
      <c r="N177" s="112"/>
      <c r="O177" s="112"/>
      <c r="P177" s="112"/>
      <c r="Q177" s="112"/>
      <c r="R177" s="112"/>
      <c r="S177" s="112"/>
      <c r="T177" s="113"/>
      <c r="U177" s="114"/>
      <c r="V177" s="113"/>
      <c r="W177" s="115"/>
      <c r="X177" s="115"/>
      <c r="Y177" s="115"/>
      <c r="AA177" s="117"/>
      <c r="AB177" s="117"/>
      <c r="AC177" s="117"/>
      <c r="AD177" s="118"/>
      <c r="AE177" s="117"/>
      <c r="AF177" s="117"/>
      <c r="AG177" s="117"/>
      <c r="AH177" s="117"/>
      <c r="AI177" s="117"/>
      <c r="AJ177" s="117"/>
      <c r="AK177" s="117"/>
      <c r="AM177" s="119"/>
    </row>
    <row r="178" spans="1:39" s="116" customFormat="1" ht="12.75" x14ac:dyDescent="0.2">
      <c r="A178" s="111" t="s">
        <v>484</v>
      </c>
      <c r="B178" s="110">
        <v>24718</v>
      </c>
      <c r="C178" s="110">
        <v>11743</v>
      </c>
      <c r="D178" s="110">
        <v>-371</v>
      </c>
      <c r="E178" s="110">
        <v>0</v>
      </c>
      <c r="F178" s="110">
        <v>0</v>
      </c>
      <c r="G178" s="110">
        <v>2760.2162922886901</v>
      </c>
      <c r="H178" s="110"/>
      <c r="I178" s="110">
        <v>14132.2162922887</v>
      </c>
      <c r="J178" s="110">
        <v>349320122</v>
      </c>
      <c r="K178" s="55"/>
      <c r="L178" s="110"/>
      <c r="M178" s="112"/>
      <c r="N178" s="112"/>
      <c r="O178" s="112"/>
      <c r="P178" s="112"/>
      <c r="Q178" s="112"/>
      <c r="R178" s="112"/>
      <c r="S178" s="112"/>
      <c r="T178" s="113"/>
      <c r="U178" s="114"/>
      <c r="V178" s="113"/>
      <c r="W178" s="115"/>
      <c r="X178" s="115"/>
      <c r="Y178" s="115"/>
      <c r="AA178" s="117"/>
      <c r="AB178" s="117"/>
      <c r="AC178" s="117"/>
      <c r="AD178" s="118"/>
      <c r="AE178" s="117"/>
      <c r="AF178" s="117"/>
      <c r="AG178" s="117"/>
      <c r="AH178" s="117"/>
      <c r="AI178" s="117"/>
      <c r="AJ178" s="117"/>
      <c r="AK178" s="117"/>
      <c r="AM178" s="119"/>
    </row>
    <row r="179" spans="1:39" s="116" customFormat="1" ht="12.75" x14ac:dyDescent="0.2">
      <c r="A179" s="111" t="s">
        <v>485</v>
      </c>
      <c r="B179" s="110">
        <v>35141</v>
      </c>
      <c r="C179" s="110">
        <v>11772</v>
      </c>
      <c r="D179" s="110">
        <v>633</v>
      </c>
      <c r="E179" s="110">
        <v>0</v>
      </c>
      <c r="F179" s="110">
        <v>0</v>
      </c>
      <c r="G179" s="110">
        <v>2760.2162922886901</v>
      </c>
      <c r="H179" s="110"/>
      <c r="I179" s="110">
        <v>15165.2162922887</v>
      </c>
      <c r="J179" s="110">
        <v>532920866</v>
      </c>
      <c r="K179" s="55"/>
      <c r="L179" s="110"/>
      <c r="M179" s="112"/>
      <c r="N179" s="112"/>
      <c r="O179" s="112"/>
      <c r="P179" s="112"/>
      <c r="Q179" s="112"/>
      <c r="R179" s="112"/>
      <c r="S179" s="112"/>
      <c r="T179" s="113"/>
      <c r="U179" s="114"/>
      <c r="V179" s="113"/>
      <c r="W179" s="115"/>
      <c r="X179" s="115"/>
      <c r="Y179" s="115"/>
      <c r="AA179" s="117"/>
      <c r="AB179" s="117"/>
      <c r="AC179" s="117"/>
      <c r="AD179" s="118"/>
      <c r="AE179" s="117"/>
      <c r="AF179" s="117"/>
      <c r="AG179" s="117"/>
      <c r="AH179" s="117"/>
      <c r="AI179" s="117"/>
      <c r="AJ179" s="117"/>
      <c r="AK179" s="117"/>
      <c r="AM179" s="119"/>
    </row>
    <row r="180" spans="1:39" s="116" customFormat="1" ht="12.75" x14ac:dyDescent="0.2">
      <c r="A180" s="111" t="s">
        <v>486</v>
      </c>
      <c r="B180" s="110">
        <v>9268</v>
      </c>
      <c r="C180" s="110">
        <v>16950</v>
      </c>
      <c r="D180" s="110">
        <v>4182</v>
      </c>
      <c r="E180" s="110">
        <v>0</v>
      </c>
      <c r="F180" s="110">
        <v>0</v>
      </c>
      <c r="G180" s="110">
        <v>2760.2162922886901</v>
      </c>
      <c r="H180" s="110"/>
      <c r="I180" s="110">
        <v>23892.2162922887</v>
      </c>
      <c r="J180" s="110">
        <v>221433061</v>
      </c>
      <c r="K180" s="55"/>
      <c r="L180" s="110"/>
      <c r="M180" s="112"/>
      <c r="N180" s="112"/>
      <c r="O180" s="112"/>
      <c r="P180" s="112"/>
      <c r="Q180" s="112"/>
      <c r="R180" s="112"/>
      <c r="S180" s="112"/>
      <c r="T180" s="113"/>
      <c r="U180" s="114"/>
      <c r="V180" s="113"/>
      <c r="W180" s="115"/>
      <c r="X180" s="115"/>
      <c r="Y180" s="115"/>
      <c r="AA180" s="117"/>
      <c r="AB180" s="117"/>
      <c r="AC180" s="117"/>
      <c r="AD180" s="118"/>
      <c r="AE180" s="117"/>
      <c r="AF180" s="117"/>
      <c r="AG180" s="117"/>
      <c r="AH180" s="117"/>
      <c r="AI180" s="117"/>
      <c r="AJ180" s="117"/>
      <c r="AK180" s="117"/>
      <c r="AM180" s="119"/>
    </row>
    <row r="181" spans="1:39" s="116" customFormat="1" ht="12.75" x14ac:dyDescent="0.2">
      <c r="A181" s="111" t="s">
        <v>487</v>
      </c>
      <c r="B181" s="110">
        <v>10563</v>
      </c>
      <c r="C181" s="110">
        <v>14469</v>
      </c>
      <c r="D181" s="110">
        <v>2344</v>
      </c>
      <c r="E181" s="110">
        <v>0</v>
      </c>
      <c r="F181" s="110">
        <v>0</v>
      </c>
      <c r="G181" s="110">
        <v>2760.2162922886901</v>
      </c>
      <c r="H181" s="110"/>
      <c r="I181" s="110">
        <v>19573.2162922887</v>
      </c>
      <c r="J181" s="110">
        <v>206751884</v>
      </c>
      <c r="K181" s="55"/>
      <c r="L181" s="110"/>
      <c r="M181" s="112"/>
      <c r="N181" s="112"/>
      <c r="O181" s="112"/>
      <c r="P181" s="112"/>
      <c r="Q181" s="112"/>
      <c r="R181" s="112"/>
      <c r="S181" s="112"/>
      <c r="T181" s="113"/>
      <c r="U181" s="114"/>
      <c r="V181" s="113"/>
      <c r="W181" s="115"/>
      <c r="X181" s="115"/>
      <c r="Y181" s="115"/>
      <c r="AA181" s="117"/>
      <c r="AB181" s="117"/>
      <c r="AC181" s="117"/>
      <c r="AD181" s="118"/>
      <c r="AE181" s="117"/>
      <c r="AF181" s="117"/>
      <c r="AG181" s="117"/>
      <c r="AH181" s="117"/>
      <c r="AI181" s="117"/>
      <c r="AJ181" s="117"/>
      <c r="AK181" s="117"/>
      <c r="AM181" s="119"/>
    </row>
    <row r="182" spans="1:39" s="116" customFormat="1" ht="12.75" x14ac:dyDescent="0.2">
      <c r="A182" s="111" t="s">
        <v>488</v>
      </c>
      <c r="B182" s="110">
        <v>70089</v>
      </c>
      <c r="C182" s="110">
        <v>537</v>
      </c>
      <c r="D182" s="110">
        <v>-2580</v>
      </c>
      <c r="E182" s="110">
        <v>0</v>
      </c>
      <c r="F182" s="110">
        <v>0</v>
      </c>
      <c r="G182" s="110">
        <v>2760.2162922886901</v>
      </c>
      <c r="H182" s="110"/>
      <c r="I182" s="110">
        <v>717.21629228868801</v>
      </c>
      <c r="J182" s="110">
        <v>50268973</v>
      </c>
      <c r="K182" s="55"/>
      <c r="L182" s="110"/>
      <c r="M182" s="112"/>
      <c r="N182" s="112"/>
      <c r="O182" s="112"/>
      <c r="P182" s="112"/>
      <c r="Q182" s="112"/>
      <c r="R182" s="112"/>
      <c r="S182" s="112"/>
      <c r="T182" s="113"/>
      <c r="U182" s="114"/>
      <c r="V182" s="113"/>
      <c r="W182" s="115"/>
      <c r="X182" s="115"/>
      <c r="Y182" s="115"/>
      <c r="AA182" s="117"/>
      <c r="AB182" s="117"/>
      <c r="AC182" s="117"/>
      <c r="AD182" s="118"/>
      <c r="AE182" s="117"/>
      <c r="AF182" s="117"/>
      <c r="AG182" s="117"/>
      <c r="AH182" s="117"/>
      <c r="AI182" s="117"/>
      <c r="AJ182" s="117"/>
      <c r="AK182" s="117"/>
      <c r="AM182" s="119"/>
    </row>
    <row r="183" spans="1:39" s="116" customFormat="1" ht="12.75" x14ac:dyDescent="0.2">
      <c r="A183" s="111" t="s">
        <v>489</v>
      </c>
      <c r="B183" s="110">
        <v>15354</v>
      </c>
      <c r="C183" s="110">
        <v>9110</v>
      </c>
      <c r="D183" s="110">
        <v>-2288</v>
      </c>
      <c r="E183" s="110">
        <v>0</v>
      </c>
      <c r="F183" s="110">
        <v>0</v>
      </c>
      <c r="G183" s="110">
        <v>2760.2162922886901</v>
      </c>
      <c r="H183" s="110"/>
      <c r="I183" s="110">
        <v>9582.2162922886891</v>
      </c>
      <c r="J183" s="110">
        <v>147125349</v>
      </c>
      <c r="K183" s="55"/>
      <c r="L183" s="110"/>
      <c r="M183" s="112"/>
      <c r="N183" s="112"/>
      <c r="O183" s="112"/>
      <c r="P183" s="112"/>
      <c r="Q183" s="112"/>
      <c r="R183" s="112"/>
      <c r="S183" s="112"/>
      <c r="T183" s="113"/>
      <c r="U183" s="114"/>
      <c r="V183" s="113"/>
      <c r="W183" s="115"/>
      <c r="X183" s="115"/>
      <c r="Y183" s="115"/>
      <c r="AA183" s="117"/>
      <c r="AB183" s="117"/>
      <c r="AC183" s="117"/>
      <c r="AD183" s="118"/>
      <c r="AE183" s="117"/>
      <c r="AF183" s="117"/>
      <c r="AG183" s="117"/>
      <c r="AH183" s="117"/>
      <c r="AI183" s="117"/>
      <c r="AJ183" s="117"/>
      <c r="AK183" s="117"/>
      <c r="AM183" s="119"/>
    </row>
    <row r="184" spans="1:39" s="116" customFormat="1" ht="12.75" x14ac:dyDescent="0.2">
      <c r="A184" s="111" t="s">
        <v>490</v>
      </c>
      <c r="B184" s="110">
        <v>39575</v>
      </c>
      <c r="C184" s="110">
        <v>2163</v>
      </c>
      <c r="D184" s="110">
        <v>725</v>
      </c>
      <c r="E184" s="110">
        <v>0</v>
      </c>
      <c r="F184" s="110">
        <v>0</v>
      </c>
      <c r="G184" s="110">
        <v>2760.2162922886901</v>
      </c>
      <c r="H184" s="110"/>
      <c r="I184" s="110">
        <v>5648.2162922886901</v>
      </c>
      <c r="J184" s="110">
        <v>223528160</v>
      </c>
      <c r="K184" s="55"/>
      <c r="L184" s="110"/>
      <c r="M184" s="112"/>
      <c r="N184" s="112"/>
      <c r="O184" s="112"/>
      <c r="P184" s="112"/>
      <c r="Q184" s="112"/>
      <c r="R184" s="112"/>
      <c r="S184" s="112"/>
      <c r="T184" s="113"/>
      <c r="U184" s="114"/>
      <c r="V184" s="113"/>
      <c r="W184" s="115"/>
      <c r="X184" s="115"/>
      <c r="Y184" s="115"/>
      <c r="AA184" s="117"/>
      <c r="AB184" s="117"/>
      <c r="AC184" s="117"/>
      <c r="AD184" s="118"/>
      <c r="AE184" s="117"/>
      <c r="AF184" s="117"/>
      <c r="AG184" s="117"/>
      <c r="AH184" s="117"/>
      <c r="AI184" s="117"/>
      <c r="AJ184" s="117"/>
      <c r="AK184" s="117"/>
      <c r="AM184" s="119"/>
    </row>
    <row r="185" spans="1:39" s="116" customFormat="1" ht="12.75" x14ac:dyDescent="0.2">
      <c r="A185" s="111" t="s">
        <v>491</v>
      </c>
      <c r="B185" s="110">
        <v>18798</v>
      </c>
      <c r="C185" s="110">
        <v>11029</v>
      </c>
      <c r="D185" s="110">
        <v>-131</v>
      </c>
      <c r="E185" s="110">
        <v>0</v>
      </c>
      <c r="F185" s="110">
        <v>0</v>
      </c>
      <c r="G185" s="110">
        <v>2760.2162922886901</v>
      </c>
      <c r="H185" s="110"/>
      <c r="I185" s="110">
        <v>13658.2162922887</v>
      </c>
      <c r="J185" s="110">
        <v>256747150</v>
      </c>
      <c r="K185" s="55"/>
      <c r="L185" s="110"/>
      <c r="M185" s="112"/>
      <c r="N185" s="112"/>
      <c r="O185" s="112"/>
      <c r="P185" s="112"/>
      <c r="Q185" s="112"/>
      <c r="R185" s="112"/>
      <c r="S185" s="112"/>
      <c r="T185" s="113"/>
      <c r="U185" s="114"/>
      <c r="V185" s="113"/>
      <c r="W185" s="115"/>
      <c r="X185" s="115"/>
      <c r="Y185" s="115"/>
      <c r="AA185" s="117"/>
      <c r="AB185" s="117"/>
      <c r="AC185" s="117"/>
      <c r="AD185" s="118"/>
      <c r="AE185" s="117"/>
      <c r="AF185" s="117"/>
      <c r="AG185" s="117"/>
      <c r="AH185" s="117"/>
      <c r="AI185" s="117"/>
      <c r="AJ185" s="117"/>
      <c r="AK185" s="117"/>
      <c r="AM185" s="119"/>
    </row>
    <row r="186" spans="1:39" s="116" customFormat="1" ht="12.75" x14ac:dyDescent="0.2">
      <c r="A186" s="111" t="s">
        <v>492</v>
      </c>
      <c r="B186" s="110">
        <v>57036</v>
      </c>
      <c r="C186" s="110">
        <v>8073</v>
      </c>
      <c r="D186" s="110">
        <v>-3167</v>
      </c>
      <c r="E186" s="110">
        <v>0</v>
      </c>
      <c r="F186" s="110">
        <v>0</v>
      </c>
      <c r="G186" s="110">
        <v>2760.2162922886901</v>
      </c>
      <c r="H186" s="110"/>
      <c r="I186" s="110">
        <v>7666.2162922886901</v>
      </c>
      <c r="J186" s="110">
        <v>437250312</v>
      </c>
      <c r="K186" s="55"/>
      <c r="L186" s="110"/>
      <c r="M186" s="112"/>
      <c r="N186" s="112"/>
      <c r="O186" s="112"/>
      <c r="P186" s="112"/>
      <c r="Q186" s="112"/>
      <c r="R186" s="112"/>
      <c r="S186" s="112"/>
      <c r="T186" s="113"/>
      <c r="U186" s="114"/>
      <c r="V186" s="113"/>
      <c r="W186" s="115"/>
      <c r="X186" s="115"/>
      <c r="Y186" s="115"/>
      <c r="AA186" s="117"/>
      <c r="AB186" s="117"/>
      <c r="AC186" s="117"/>
      <c r="AD186" s="118"/>
      <c r="AE186" s="117"/>
      <c r="AF186" s="117"/>
      <c r="AG186" s="117"/>
      <c r="AH186" s="117"/>
      <c r="AI186" s="117"/>
      <c r="AJ186" s="117"/>
      <c r="AK186" s="117"/>
      <c r="AM186" s="119"/>
    </row>
    <row r="187" spans="1:39" s="116" customFormat="1" ht="12.75" x14ac:dyDescent="0.2">
      <c r="A187" s="111" t="s">
        <v>493</v>
      </c>
      <c r="B187" s="110">
        <v>9130</v>
      </c>
      <c r="C187" s="110">
        <v>6232</v>
      </c>
      <c r="D187" s="110">
        <v>-3386</v>
      </c>
      <c r="E187" s="110">
        <v>0</v>
      </c>
      <c r="F187" s="110">
        <v>0</v>
      </c>
      <c r="G187" s="110">
        <v>2760.2162922886901</v>
      </c>
      <c r="H187" s="110"/>
      <c r="I187" s="110">
        <v>5606.2162922886901</v>
      </c>
      <c r="J187" s="110">
        <v>51184755</v>
      </c>
      <c r="K187" s="55"/>
      <c r="L187" s="110"/>
      <c r="M187" s="112"/>
      <c r="N187" s="112"/>
      <c r="O187" s="112"/>
      <c r="P187" s="112"/>
      <c r="Q187" s="112"/>
      <c r="R187" s="112"/>
      <c r="S187" s="112"/>
      <c r="T187" s="113"/>
      <c r="U187" s="114"/>
      <c r="V187" s="113"/>
      <c r="W187" s="115"/>
      <c r="X187" s="115"/>
      <c r="Y187" s="115"/>
      <c r="AA187" s="117"/>
      <c r="AB187" s="117"/>
      <c r="AC187" s="117"/>
      <c r="AD187" s="118"/>
      <c r="AE187" s="117"/>
      <c r="AF187" s="117"/>
      <c r="AG187" s="117"/>
      <c r="AH187" s="117"/>
      <c r="AI187" s="117"/>
      <c r="AJ187" s="117"/>
      <c r="AK187" s="117"/>
      <c r="AM187" s="119"/>
    </row>
    <row r="188" spans="1:39" s="116" customFormat="1" ht="12.75" x14ac:dyDescent="0.2">
      <c r="A188" s="111" t="s">
        <v>494</v>
      </c>
      <c r="B188" s="110">
        <v>27439</v>
      </c>
      <c r="C188" s="110">
        <v>3610</v>
      </c>
      <c r="D188" s="110">
        <v>-651</v>
      </c>
      <c r="E188" s="110">
        <v>0</v>
      </c>
      <c r="F188" s="110">
        <v>0</v>
      </c>
      <c r="G188" s="110">
        <v>2760.2162922886901</v>
      </c>
      <c r="H188" s="110"/>
      <c r="I188" s="110">
        <v>5719.2162922886901</v>
      </c>
      <c r="J188" s="110">
        <v>156929576</v>
      </c>
      <c r="K188" s="55"/>
      <c r="L188" s="110"/>
      <c r="M188" s="112"/>
      <c r="N188" s="112"/>
      <c r="O188" s="112"/>
      <c r="P188" s="112"/>
      <c r="Q188" s="112"/>
      <c r="R188" s="112"/>
      <c r="S188" s="112"/>
      <c r="T188" s="113"/>
      <c r="U188" s="114"/>
      <c r="V188" s="113"/>
      <c r="W188" s="115"/>
      <c r="X188" s="115"/>
      <c r="Y188" s="115"/>
      <c r="AA188" s="117"/>
      <c r="AB188" s="117"/>
      <c r="AC188" s="117"/>
      <c r="AD188" s="118"/>
      <c r="AE188" s="117"/>
      <c r="AF188" s="117"/>
      <c r="AG188" s="117"/>
      <c r="AH188" s="117"/>
      <c r="AI188" s="117"/>
      <c r="AJ188" s="117"/>
      <c r="AK188" s="117"/>
      <c r="AM188" s="119"/>
    </row>
    <row r="189" spans="1:39" s="116" customFormat="1" ht="12.75" x14ac:dyDescent="0.2">
      <c r="A189" s="111" t="s">
        <v>495</v>
      </c>
      <c r="B189" s="110">
        <v>13262</v>
      </c>
      <c r="C189" s="110">
        <v>16720</v>
      </c>
      <c r="D189" s="110">
        <v>983</v>
      </c>
      <c r="E189" s="110">
        <v>783</v>
      </c>
      <c r="F189" s="110">
        <v>0</v>
      </c>
      <c r="G189" s="110">
        <v>2760.2162922886901</v>
      </c>
      <c r="H189" s="110"/>
      <c r="I189" s="110">
        <v>21246.2162922887</v>
      </c>
      <c r="J189" s="110">
        <v>281767320</v>
      </c>
      <c r="K189" s="55"/>
      <c r="L189" s="110"/>
      <c r="M189" s="112"/>
      <c r="N189" s="112"/>
      <c r="O189" s="112"/>
      <c r="P189" s="112"/>
      <c r="Q189" s="112"/>
      <c r="R189" s="112"/>
      <c r="S189" s="112"/>
      <c r="T189" s="113"/>
      <c r="U189" s="114"/>
      <c r="V189" s="113"/>
      <c r="W189" s="115"/>
      <c r="X189" s="115"/>
      <c r="Y189" s="115"/>
      <c r="AA189" s="117"/>
      <c r="AB189" s="117"/>
      <c r="AC189" s="117"/>
      <c r="AD189" s="118"/>
      <c r="AE189" s="117"/>
      <c r="AF189" s="117"/>
      <c r="AG189" s="117"/>
      <c r="AH189" s="117"/>
      <c r="AI189" s="117"/>
      <c r="AJ189" s="117"/>
      <c r="AK189" s="117"/>
      <c r="AM189" s="119"/>
    </row>
    <row r="190" spans="1:39" s="116" customFormat="1" ht="12.75" x14ac:dyDescent="0.2">
      <c r="A190" s="111" t="s">
        <v>496</v>
      </c>
      <c r="B190" s="110">
        <v>10829</v>
      </c>
      <c r="C190" s="110">
        <v>14075</v>
      </c>
      <c r="D190" s="110">
        <v>1568</v>
      </c>
      <c r="E190" s="110">
        <v>0</v>
      </c>
      <c r="F190" s="110">
        <v>0</v>
      </c>
      <c r="G190" s="110">
        <v>2760.2162922886901</v>
      </c>
      <c r="H190" s="110"/>
      <c r="I190" s="110">
        <v>18403.2162922887</v>
      </c>
      <c r="J190" s="110">
        <v>199288429</v>
      </c>
      <c r="K190" s="55"/>
      <c r="L190" s="110"/>
      <c r="M190" s="112"/>
      <c r="N190" s="112"/>
      <c r="O190" s="112"/>
      <c r="P190" s="112"/>
      <c r="Q190" s="112"/>
      <c r="R190" s="112"/>
      <c r="S190" s="112"/>
      <c r="T190" s="113"/>
      <c r="U190" s="114"/>
      <c r="V190" s="113"/>
      <c r="W190" s="115"/>
      <c r="X190" s="115"/>
      <c r="Y190" s="115"/>
      <c r="AA190" s="117"/>
      <c r="AB190" s="117"/>
      <c r="AC190" s="117"/>
      <c r="AD190" s="118"/>
      <c r="AE190" s="117"/>
      <c r="AF190" s="117"/>
      <c r="AG190" s="117"/>
      <c r="AH190" s="117"/>
      <c r="AI190" s="117"/>
      <c r="AJ190" s="117"/>
      <c r="AK190" s="117"/>
      <c r="AM190" s="119"/>
    </row>
    <row r="191" spans="1:39" s="116" customFormat="1" ht="12.75" x14ac:dyDescent="0.2">
      <c r="A191" s="111" t="s">
        <v>497</v>
      </c>
      <c r="B191" s="110">
        <v>12988</v>
      </c>
      <c r="C191" s="110">
        <v>13215</v>
      </c>
      <c r="D191" s="110">
        <v>458</v>
      </c>
      <c r="E191" s="110">
        <v>0</v>
      </c>
      <c r="F191" s="110">
        <v>0</v>
      </c>
      <c r="G191" s="110">
        <v>2760.2162922886901</v>
      </c>
      <c r="H191" s="110"/>
      <c r="I191" s="110">
        <v>16433.2162922887</v>
      </c>
      <c r="J191" s="110">
        <v>213434613</v>
      </c>
      <c r="K191" s="55"/>
      <c r="L191" s="110"/>
      <c r="M191" s="112"/>
      <c r="N191" s="112"/>
      <c r="O191" s="112"/>
      <c r="P191" s="112"/>
      <c r="Q191" s="112"/>
      <c r="R191" s="112"/>
      <c r="S191" s="112"/>
      <c r="T191" s="113"/>
      <c r="U191" s="114"/>
      <c r="V191" s="113"/>
      <c r="W191" s="115"/>
      <c r="X191" s="115"/>
      <c r="Y191" s="115"/>
      <c r="AA191" s="117"/>
      <c r="AB191" s="117"/>
      <c r="AC191" s="117"/>
      <c r="AD191" s="118"/>
      <c r="AE191" s="117"/>
      <c r="AF191" s="117"/>
      <c r="AG191" s="117"/>
      <c r="AH191" s="117"/>
      <c r="AI191" s="117"/>
      <c r="AJ191" s="117"/>
      <c r="AK191" s="117"/>
      <c r="AM191" s="119"/>
    </row>
    <row r="192" spans="1:39" s="116" customFormat="1" ht="12.75" x14ac:dyDescent="0.2">
      <c r="A192" s="111" t="s">
        <v>498</v>
      </c>
      <c r="B192" s="110">
        <v>11275</v>
      </c>
      <c r="C192" s="110">
        <v>14767</v>
      </c>
      <c r="D192" s="110">
        <v>1104</v>
      </c>
      <c r="E192" s="110">
        <v>0</v>
      </c>
      <c r="F192" s="110">
        <v>0</v>
      </c>
      <c r="G192" s="110">
        <v>2760.2162922886901</v>
      </c>
      <c r="H192" s="110"/>
      <c r="I192" s="110">
        <v>18631.2162922887</v>
      </c>
      <c r="J192" s="110">
        <v>210066964</v>
      </c>
      <c r="K192" s="55"/>
      <c r="L192" s="110"/>
      <c r="M192" s="112"/>
      <c r="N192" s="112"/>
      <c r="O192" s="112"/>
      <c r="P192" s="112"/>
      <c r="Q192" s="112"/>
      <c r="R192" s="112"/>
      <c r="S192" s="112"/>
      <c r="T192" s="113"/>
      <c r="U192" s="114"/>
      <c r="V192" s="113"/>
      <c r="W192" s="115"/>
      <c r="X192" s="115"/>
      <c r="Y192" s="115"/>
      <c r="AA192" s="117"/>
      <c r="AB192" s="117"/>
      <c r="AC192" s="117"/>
      <c r="AD192" s="118"/>
      <c r="AE192" s="117"/>
      <c r="AF192" s="117"/>
      <c r="AG192" s="117"/>
      <c r="AH192" s="117"/>
      <c r="AI192" s="117"/>
      <c r="AJ192" s="117"/>
      <c r="AK192" s="117"/>
      <c r="AM192" s="119"/>
    </row>
    <row r="193" spans="1:39" s="116" customFormat="1" ht="12.75" x14ac:dyDescent="0.2">
      <c r="A193" s="111" t="s">
        <v>499</v>
      </c>
      <c r="B193" s="110">
        <v>12814</v>
      </c>
      <c r="C193" s="110">
        <v>12862</v>
      </c>
      <c r="D193" s="110">
        <v>-64</v>
      </c>
      <c r="E193" s="110">
        <v>0</v>
      </c>
      <c r="F193" s="110">
        <v>0</v>
      </c>
      <c r="G193" s="110">
        <v>2760.2162922886901</v>
      </c>
      <c r="H193" s="110"/>
      <c r="I193" s="110">
        <v>15558.2162922887</v>
      </c>
      <c r="J193" s="110">
        <v>199362984</v>
      </c>
      <c r="K193" s="55"/>
      <c r="L193" s="110"/>
      <c r="M193" s="112"/>
      <c r="N193" s="112"/>
      <c r="O193" s="112"/>
      <c r="P193" s="112"/>
      <c r="Q193" s="112"/>
      <c r="R193" s="112"/>
      <c r="S193" s="112"/>
      <c r="T193" s="113"/>
      <c r="U193" s="114"/>
      <c r="V193" s="113"/>
      <c r="W193" s="115"/>
      <c r="X193" s="115"/>
      <c r="Y193" s="115"/>
      <c r="AA193" s="117"/>
      <c r="AB193" s="117"/>
      <c r="AC193" s="117"/>
      <c r="AD193" s="118"/>
      <c r="AE193" s="117"/>
      <c r="AF193" s="117"/>
      <c r="AG193" s="117"/>
      <c r="AH193" s="117"/>
      <c r="AI193" s="117"/>
      <c r="AJ193" s="117"/>
      <c r="AK193" s="117"/>
      <c r="AM193" s="119"/>
    </row>
    <row r="194" spans="1:39" s="116" customFormat="1" ht="12.75" x14ac:dyDescent="0.2">
      <c r="A194" s="111" t="s">
        <v>500</v>
      </c>
      <c r="B194" s="110">
        <v>16303</v>
      </c>
      <c r="C194" s="110">
        <v>3687</v>
      </c>
      <c r="D194" s="110">
        <v>-2046</v>
      </c>
      <c r="E194" s="110">
        <v>0</v>
      </c>
      <c r="F194" s="110">
        <v>22</v>
      </c>
      <c r="G194" s="110">
        <v>2760.2162922886901</v>
      </c>
      <c r="H194" s="110"/>
      <c r="I194" s="110">
        <v>4423.2162922886901</v>
      </c>
      <c r="J194" s="110">
        <v>72111695</v>
      </c>
      <c r="K194" s="55"/>
      <c r="L194" s="110"/>
      <c r="M194" s="112"/>
      <c r="N194" s="112"/>
      <c r="O194" s="112"/>
      <c r="P194" s="112"/>
      <c r="Q194" s="112"/>
      <c r="R194" s="112"/>
      <c r="S194" s="112"/>
      <c r="T194" s="113"/>
      <c r="U194" s="114"/>
      <c r="V194" s="113"/>
      <c r="W194" s="115"/>
      <c r="X194" s="115"/>
      <c r="Y194" s="115"/>
      <c r="AA194" s="117"/>
      <c r="AB194" s="117"/>
      <c r="AC194" s="117"/>
      <c r="AD194" s="118"/>
      <c r="AE194" s="117"/>
      <c r="AF194" s="117"/>
      <c r="AG194" s="117"/>
      <c r="AH194" s="117"/>
      <c r="AI194" s="117"/>
      <c r="AJ194" s="117"/>
      <c r="AK194" s="117"/>
      <c r="AM194" s="119"/>
    </row>
    <row r="195" spans="1:39" s="116" customFormat="1" ht="12.75" x14ac:dyDescent="0.2">
      <c r="A195" s="111" t="s">
        <v>501</v>
      </c>
      <c r="B195" s="110">
        <v>11896</v>
      </c>
      <c r="C195" s="110">
        <v>11383</v>
      </c>
      <c r="D195" s="110">
        <v>768</v>
      </c>
      <c r="E195" s="110">
        <v>0</v>
      </c>
      <c r="F195" s="110">
        <v>0</v>
      </c>
      <c r="G195" s="110">
        <v>2760.2162922886901</v>
      </c>
      <c r="H195" s="110"/>
      <c r="I195" s="110">
        <v>14911.2162922887</v>
      </c>
      <c r="J195" s="110">
        <v>177383829</v>
      </c>
      <c r="K195" s="55"/>
      <c r="L195" s="110"/>
      <c r="M195" s="112"/>
      <c r="N195" s="112"/>
      <c r="O195" s="112"/>
      <c r="P195" s="112"/>
      <c r="Q195" s="112"/>
      <c r="R195" s="112"/>
      <c r="S195" s="112"/>
      <c r="T195" s="113"/>
      <c r="U195" s="114"/>
      <c r="V195" s="113"/>
      <c r="W195" s="115"/>
      <c r="X195" s="115"/>
      <c r="Y195" s="115"/>
      <c r="AA195" s="117"/>
      <c r="AB195" s="117"/>
      <c r="AC195" s="117"/>
      <c r="AD195" s="118"/>
      <c r="AE195" s="117"/>
      <c r="AF195" s="117"/>
      <c r="AG195" s="117"/>
      <c r="AH195" s="117"/>
      <c r="AI195" s="117"/>
      <c r="AJ195" s="117"/>
      <c r="AK195" s="117"/>
      <c r="AM195" s="119"/>
    </row>
    <row r="196" spans="1:39" s="116" customFormat="1" ht="12.75" x14ac:dyDescent="0.2">
      <c r="A196" s="111" t="s">
        <v>502</v>
      </c>
      <c r="B196" s="110">
        <v>59193</v>
      </c>
      <c r="C196" s="110">
        <v>10651</v>
      </c>
      <c r="D196" s="110">
        <v>346</v>
      </c>
      <c r="E196" s="110">
        <v>0</v>
      </c>
      <c r="F196" s="110">
        <v>0</v>
      </c>
      <c r="G196" s="110">
        <v>2760.2162922886901</v>
      </c>
      <c r="H196" s="110"/>
      <c r="I196" s="110">
        <v>13757.2162922887</v>
      </c>
      <c r="J196" s="110">
        <v>814330904</v>
      </c>
      <c r="K196" s="55"/>
      <c r="L196" s="110"/>
      <c r="M196" s="112"/>
      <c r="N196" s="112"/>
      <c r="O196" s="112"/>
      <c r="P196" s="112"/>
      <c r="Q196" s="112"/>
      <c r="R196" s="112"/>
      <c r="S196" s="112"/>
      <c r="T196" s="113"/>
      <c r="U196" s="114"/>
      <c r="V196" s="113"/>
      <c r="W196" s="115"/>
      <c r="X196" s="115"/>
      <c r="Y196" s="115"/>
      <c r="AA196" s="117"/>
      <c r="AB196" s="117"/>
      <c r="AC196" s="117"/>
      <c r="AD196" s="118"/>
      <c r="AE196" s="117"/>
      <c r="AF196" s="117"/>
      <c r="AG196" s="117"/>
      <c r="AH196" s="117"/>
      <c r="AI196" s="117"/>
      <c r="AJ196" s="117"/>
      <c r="AK196" s="117"/>
      <c r="AM196" s="119"/>
    </row>
    <row r="197" spans="1:39" s="116" customFormat="1" ht="12.75" x14ac:dyDescent="0.2">
      <c r="A197" s="111" t="s">
        <v>503</v>
      </c>
      <c r="B197" s="110">
        <v>9209</v>
      </c>
      <c r="C197" s="110">
        <v>15263</v>
      </c>
      <c r="D197" s="110">
        <v>747</v>
      </c>
      <c r="E197" s="110">
        <v>0</v>
      </c>
      <c r="F197" s="110">
        <v>0</v>
      </c>
      <c r="G197" s="110">
        <v>2760.2162922886901</v>
      </c>
      <c r="H197" s="110"/>
      <c r="I197" s="110">
        <v>18770.2162922887</v>
      </c>
      <c r="J197" s="110">
        <v>172854922</v>
      </c>
      <c r="K197" s="55"/>
      <c r="L197" s="110"/>
      <c r="M197" s="112"/>
      <c r="N197" s="112"/>
      <c r="O197" s="112"/>
      <c r="P197" s="112"/>
      <c r="Q197" s="112"/>
      <c r="R197" s="112"/>
      <c r="S197" s="112"/>
      <c r="T197" s="113"/>
      <c r="U197" s="114"/>
      <c r="V197" s="113"/>
      <c r="W197" s="115"/>
      <c r="X197" s="115"/>
      <c r="Y197" s="115"/>
      <c r="AA197" s="117"/>
      <c r="AB197" s="117"/>
      <c r="AC197" s="117"/>
      <c r="AD197" s="118"/>
      <c r="AE197" s="117"/>
      <c r="AF197" s="117"/>
      <c r="AG197" s="117"/>
      <c r="AH197" s="117"/>
      <c r="AI197" s="117"/>
      <c r="AJ197" s="117"/>
      <c r="AK197" s="117"/>
      <c r="AM197" s="119"/>
    </row>
    <row r="198" spans="1:39" s="116" customFormat="1" ht="12.75" x14ac:dyDescent="0.2">
      <c r="A198" s="111" t="s">
        <v>504</v>
      </c>
      <c r="B198" s="110">
        <v>57040</v>
      </c>
      <c r="C198" s="110">
        <v>10490</v>
      </c>
      <c r="D198" s="110">
        <v>1435</v>
      </c>
      <c r="E198" s="110">
        <v>0</v>
      </c>
      <c r="F198" s="110">
        <v>0</v>
      </c>
      <c r="G198" s="110">
        <v>2760.2162922886901</v>
      </c>
      <c r="H198" s="110"/>
      <c r="I198" s="110">
        <v>14685.2162922887</v>
      </c>
      <c r="J198" s="110">
        <v>837644737</v>
      </c>
      <c r="K198" s="55"/>
      <c r="L198" s="110"/>
      <c r="M198" s="112"/>
      <c r="N198" s="112"/>
      <c r="O198" s="112"/>
      <c r="P198" s="112"/>
      <c r="Q198" s="112"/>
      <c r="R198" s="112"/>
      <c r="S198" s="112"/>
      <c r="T198" s="113"/>
      <c r="U198" s="114"/>
      <c r="V198" s="113"/>
      <c r="W198" s="115"/>
      <c r="X198" s="115"/>
      <c r="Y198" s="115"/>
      <c r="AA198" s="117"/>
      <c r="AB198" s="117"/>
      <c r="AC198" s="117"/>
      <c r="AD198" s="118"/>
      <c r="AE198" s="117"/>
      <c r="AF198" s="117"/>
      <c r="AG198" s="117"/>
      <c r="AH198" s="117"/>
      <c r="AI198" s="117"/>
      <c r="AJ198" s="117"/>
      <c r="AK198" s="117"/>
      <c r="AM198" s="119"/>
    </row>
    <row r="199" spans="1:39" s="116" customFormat="1" ht="12.75" x14ac:dyDescent="0.2">
      <c r="A199" s="111" t="s">
        <v>505</v>
      </c>
      <c r="B199" s="110">
        <v>24856</v>
      </c>
      <c r="C199" s="110">
        <v>11108</v>
      </c>
      <c r="D199" s="110">
        <v>-93</v>
      </c>
      <c r="E199" s="110">
        <v>0</v>
      </c>
      <c r="F199" s="110">
        <v>0</v>
      </c>
      <c r="G199" s="110">
        <v>2760.2162922886901</v>
      </c>
      <c r="H199" s="110"/>
      <c r="I199" s="110">
        <v>13775.2162922887</v>
      </c>
      <c r="J199" s="110">
        <v>342396776</v>
      </c>
      <c r="K199" s="55"/>
      <c r="L199" s="110"/>
      <c r="M199" s="112"/>
      <c r="N199" s="112"/>
      <c r="O199" s="112"/>
      <c r="P199" s="112"/>
      <c r="Q199" s="112"/>
      <c r="R199" s="112"/>
      <c r="S199" s="112"/>
      <c r="T199" s="113"/>
      <c r="U199" s="114"/>
      <c r="V199" s="113"/>
      <c r="W199" s="115"/>
      <c r="X199" s="115"/>
      <c r="Y199" s="115"/>
      <c r="AA199" s="117"/>
      <c r="AB199" s="117"/>
      <c r="AC199" s="117"/>
      <c r="AD199" s="118"/>
      <c r="AE199" s="117"/>
      <c r="AF199" s="117"/>
      <c r="AG199" s="117"/>
      <c r="AH199" s="117"/>
      <c r="AI199" s="117"/>
      <c r="AJ199" s="117"/>
      <c r="AK199" s="117"/>
      <c r="AM199" s="119"/>
    </row>
    <row r="200" spans="1:39" s="116" customFormat="1" ht="12.75" x14ac:dyDescent="0.2">
      <c r="A200" s="111" t="s">
        <v>506</v>
      </c>
      <c r="B200" s="110">
        <v>16161</v>
      </c>
      <c r="C200" s="110">
        <v>13573</v>
      </c>
      <c r="D200" s="110">
        <v>671</v>
      </c>
      <c r="E200" s="110">
        <v>0</v>
      </c>
      <c r="F200" s="110">
        <v>0</v>
      </c>
      <c r="G200" s="110">
        <v>2760.2162922886901</v>
      </c>
      <c r="H200" s="110"/>
      <c r="I200" s="110">
        <v>17004.2162922887</v>
      </c>
      <c r="J200" s="110">
        <v>274805139</v>
      </c>
      <c r="K200" s="55"/>
      <c r="L200" s="110"/>
      <c r="M200" s="112"/>
      <c r="N200" s="112"/>
      <c r="O200" s="112"/>
      <c r="P200" s="112"/>
      <c r="Q200" s="112"/>
      <c r="R200" s="112"/>
      <c r="S200" s="112"/>
      <c r="T200" s="113"/>
      <c r="U200" s="114"/>
      <c r="V200" s="113"/>
      <c r="W200" s="115"/>
      <c r="X200" s="115"/>
      <c r="Y200" s="115"/>
      <c r="AA200" s="117"/>
      <c r="AB200" s="117"/>
      <c r="AC200" s="117"/>
      <c r="AD200" s="118"/>
      <c r="AE200" s="117"/>
      <c r="AF200" s="117"/>
      <c r="AG200" s="117"/>
      <c r="AH200" s="117"/>
      <c r="AI200" s="117"/>
      <c r="AJ200" s="117"/>
      <c r="AK200" s="117"/>
      <c r="AM200" s="119"/>
    </row>
    <row r="201" spans="1:39" s="116" customFormat="1" ht="12.75" x14ac:dyDescent="0.2">
      <c r="A201" s="111" t="s">
        <v>507</v>
      </c>
      <c r="B201" s="110">
        <v>12176</v>
      </c>
      <c r="C201" s="110">
        <v>12928</v>
      </c>
      <c r="D201" s="110">
        <v>960</v>
      </c>
      <c r="E201" s="110">
        <v>0</v>
      </c>
      <c r="F201" s="110">
        <v>0</v>
      </c>
      <c r="G201" s="110">
        <v>2760.2162922886901</v>
      </c>
      <c r="H201" s="110"/>
      <c r="I201" s="110">
        <v>16648.2162922887</v>
      </c>
      <c r="J201" s="110">
        <v>202708682</v>
      </c>
      <c r="K201" s="55"/>
      <c r="L201" s="110"/>
      <c r="M201" s="112"/>
      <c r="N201" s="112"/>
      <c r="O201" s="112"/>
      <c r="P201" s="112"/>
      <c r="Q201" s="112"/>
      <c r="R201" s="112"/>
      <c r="S201" s="112"/>
      <c r="T201" s="113"/>
      <c r="U201" s="114"/>
      <c r="V201" s="113"/>
      <c r="W201" s="115"/>
      <c r="X201" s="115"/>
      <c r="Y201" s="115"/>
      <c r="AA201" s="117"/>
      <c r="AB201" s="117"/>
      <c r="AC201" s="117"/>
      <c r="AD201" s="118"/>
      <c r="AE201" s="117"/>
      <c r="AF201" s="117"/>
      <c r="AG201" s="117"/>
      <c r="AH201" s="117"/>
      <c r="AI201" s="117"/>
      <c r="AJ201" s="117"/>
      <c r="AK201" s="117"/>
      <c r="AM201" s="119"/>
    </row>
    <row r="202" spans="1:39" s="116" customFormat="1" ht="12.75" x14ac:dyDescent="0.2">
      <c r="A202" s="111" t="s">
        <v>508</v>
      </c>
      <c r="B202" s="110">
        <v>39576</v>
      </c>
      <c r="C202" s="110">
        <v>11880</v>
      </c>
      <c r="D202" s="110">
        <v>1849</v>
      </c>
      <c r="E202" s="110">
        <v>0</v>
      </c>
      <c r="F202" s="110">
        <v>0</v>
      </c>
      <c r="G202" s="110">
        <v>2760.2162922886901</v>
      </c>
      <c r="H202" s="110"/>
      <c r="I202" s="110">
        <v>16489.2162922887</v>
      </c>
      <c r="J202" s="110">
        <v>652577224</v>
      </c>
      <c r="K202" s="55"/>
      <c r="L202" s="110"/>
      <c r="M202" s="112"/>
      <c r="N202" s="112"/>
      <c r="O202" s="112"/>
      <c r="P202" s="112"/>
      <c r="Q202" s="112"/>
      <c r="R202" s="112"/>
      <c r="S202" s="112"/>
      <c r="T202" s="113"/>
      <c r="U202" s="114"/>
      <c r="V202" s="113"/>
      <c r="W202" s="115"/>
      <c r="X202" s="115"/>
      <c r="Y202" s="115"/>
      <c r="AA202" s="117"/>
      <c r="AB202" s="117"/>
      <c r="AC202" s="117"/>
      <c r="AD202" s="118"/>
      <c r="AE202" s="117"/>
      <c r="AF202" s="117"/>
      <c r="AG202" s="117"/>
      <c r="AH202" s="117"/>
      <c r="AI202" s="117"/>
      <c r="AJ202" s="117"/>
      <c r="AK202" s="117"/>
      <c r="AM202" s="119"/>
    </row>
    <row r="203" spans="1:39" s="116" customFormat="1" ht="12.75" x14ac:dyDescent="0.2">
      <c r="A203" s="111" t="s">
        <v>509</v>
      </c>
      <c r="B203" s="110">
        <v>12357</v>
      </c>
      <c r="C203" s="110">
        <v>16121</v>
      </c>
      <c r="D203" s="110">
        <v>3126</v>
      </c>
      <c r="E203" s="110">
        <v>0</v>
      </c>
      <c r="F203" s="110">
        <v>0</v>
      </c>
      <c r="G203" s="110">
        <v>2760.2162922886901</v>
      </c>
      <c r="H203" s="110"/>
      <c r="I203" s="110">
        <v>22007.2162922887</v>
      </c>
      <c r="J203" s="110">
        <v>271943172</v>
      </c>
      <c r="K203" s="55"/>
      <c r="L203" s="110"/>
      <c r="M203" s="112"/>
      <c r="N203" s="112"/>
      <c r="O203" s="112"/>
      <c r="P203" s="112"/>
      <c r="Q203" s="112"/>
      <c r="R203" s="112"/>
      <c r="S203" s="112"/>
      <c r="T203" s="113"/>
      <c r="U203" s="114"/>
      <c r="V203" s="113"/>
      <c r="W203" s="115"/>
      <c r="X203" s="115"/>
      <c r="Y203" s="115"/>
      <c r="AA203" s="117"/>
      <c r="AB203" s="117"/>
      <c r="AC203" s="117"/>
      <c r="AD203" s="118"/>
      <c r="AE203" s="117"/>
      <c r="AF203" s="117"/>
      <c r="AG203" s="117"/>
      <c r="AH203" s="117"/>
      <c r="AI203" s="117"/>
      <c r="AJ203" s="117"/>
      <c r="AK203" s="117"/>
      <c r="AM203" s="119"/>
    </row>
    <row r="204" spans="1:39" s="116" customFormat="1" ht="12.75" x14ac:dyDescent="0.2">
      <c r="A204" s="111" t="s">
        <v>510</v>
      </c>
      <c r="B204" s="110">
        <v>12934</v>
      </c>
      <c r="C204" s="110">
        <v>2851</v>
      </c>
      <c r="D204" s="110">
        <v>-1570</v>
      </c>
      <c r="E204" s="110">
        <v>0</v>
      </c>
      <c r="F204" s="110">
        <v>400</v>
      </c>
      <c r="G204" s="110">
        <v>2760.2162922886901</v>
      </c>
      <c r="H204" s="110"/>
      <c r="I204" s="110">
        <v>4441.2162922886901</v>
      </c>
      <c r="J204" s="110">
        <v>57442692</v>
      </c>
      <c r="K204" s="55"/>
      <c r="L204" s="110"/>
      <c r="M204" s="112"/>
      <c r="N204" s="112"/>
      <c r="O204" s="112"/>
      <c r="P204" s="112"/>
      <c r="Q204" s="112"/>
      <c r="R204" s="112"/>
      <c r="S204" s="112"/>
      <c r="T204" s="113"/>
      <c r="U204" s="114"/>
      <c r="V204" s="113"/>
      <c r="W204" s="115"/>
      <c r="X204" s="115"/>
      <c r="Y204" s="115"/>
      <c r="AA204" s="117"/>
      <c r="AB204" s="117"/>
      <c r="AC204" s="117"/>
      <c r="AD204" s="118"/>
      <c r="AE204" s="117"/>
      <c r="AF204" s="117"/>
      <c r="AG204" s="117"/>
      <c r="AH204" s="117"/>
      <c r="AI204" s="117"/>
      <c r="AJ204" s="117"/>
      <c r="AK204" s="117"/>
      <c r="AM204" s="119"/>
    </row>
    <row r="205" spans="1:39" s="116" customFormat="1" ht="18.75" customHeight="1" x14ac:dyDescent="0.2">
      <c r="A205" s="17" t="s">
        <v>511</v>
      </c>
      <c r="B205" s="18"/>
      <c r="C205" s="18"/>
      <c r="D205" s="18"/>
      <c r="E205" s="18"/>
      <c r="F205" s="18"/>
      <c r="G205" s="18"/>
      <c r="H205" s="18"/>
      <c r="I205" s="110"/>
      <c r="J205" s="110"/>
      <c r="K205" s="55"/>
      <c r="L205" s="110"/>
      <c r="M205" s="112"/>
      <c r="N205" s="112"/>
      <c r="O205" s="112"/>
      <c r="P205" s="112"/>
      <c r="Q205" s="112"/>
      <c r="R205" s="112"/>
      <c r="S205" s="112"/>
      <c r="T205" s="113"/>
      <c r="U205" s="114"/>
      <c r="V205" s="113"/>
      <c r="W205" s="115"/>
      <c r="X205" s="115"/>
      <c r="Y205" s="115"/>
      <c r="AA205" s="117"/>
      <c r="AB205" s="117"/>
      <c r="AC205" s="117"/>
      <c r="AD205" s="118"/>
      <c r="AE205" s="117"/>
      <c r="AF205" s="117"/>
      <c r="AG205" s="117"/>
      <c r="AH205" s="117"/>
      <c r="AI205" s="117"/>
      <c r="AJ205" s="117"/>
      <c r="AK205" s="117"/>
      <c r="AM205" s="119"/>
    </row>
    <row r="206" spans="1:39" s="116" customFormat="1" ht="12.75" x14ac:dyDescent="0.2">
      <c r="A206" s="111" t="s">
        <v>512</v>
      </c>
      <c r="B206" s="110">
        <v>25882</v>
      </c>
      <c r="C206" s="110">
        <v>14217</v>
      </c>
      <c r="D206" s="110">
        <v>761</v>
      </c>
      <c r="E206" s="110">
        <v>0</v>
      </c>
      <c r="F206" s="110">
        <v>0</v>
      </c>
      <c r="G206" s="110">
        <v>2760.2162922886901</v>
      </c>
      <c r="H206" s="110"/>
      <c r="I206" s="110">
        <v>17738.2162922887</v>
      </c>
      <c r="J206" s="110">
        <v>459100514</v>
      </c>
      <c r="K206" s="55"/>
      <c r="L206" s="110"/>
      <c r="M206" s="112"/>
      <c r="N206" s="112"/>
      <c r="O206" s="112"/>
      <c r="P206" s="112"/>
      <c r="Q206" s="112"/>
      <c r="R206" s="112"/>
      <c r="S206" s="112"/>
      <c r="T206" s="113"/>
      <c r="U206" s="114"/>
      <c r="V206" s="113"/>
      <c r="W206" s="115"/>
      <c r="X206" s="115"/>
      <c r="Y206" s="115"/>
      <c r="AA206" s="117"/>
      <c r="AB206" s="117"/>
      <c r="AC206" s="117"/>
      <c r="AD206" s="118"/>
      <c r="AE206" s="117"/>
      <c r="AF206" s="117"/>
      <c r="AG206" s="117"/>
      <c r="AH206" s="117"/>
      <c r="AI206" s="117"/>
      <c r="AJ206" s="117"/>
      <c r="AK206" s="117"/>
      <c r="AM206" s="119"/>
    </row>
    <row r="207" spans="1:39" s="116" customFormat="1" ht="12.75" x14ac:dyDescent="0.2">
      <c r="A207" s="111" t="s">
        <v>513</v>
      </c>
      <c r="B207" s="110">
        <v>8471</v>
      </c>
      <c r="C207" s="110">
        <v>20403</v>
      </c>
      <c r="D207" s="110">
        <v>2310</v>
      </c>
      <c r="E207" s="110">
        <v>294</v>
      </c>
      <c r="F207" s="110">
        <v>0</v>
      </c>
      <c r="G207" s="110">
        <v>2760.2162922886901</v>
      </c>
      <c r="H207" s="110"/>
      <c r="I207" s="110">
        <v>25767.2162922887</v>
      </c>
      <c r="J207" s="110">
        <v>218274089</v>
      </c>
      <c r="K207" s="55"/>
      <c r="L207" s="110"/>
      <c r="M207" s="112"/>
      <c r="N207" s="112"/>
      <c r="O207" s="112"/>
      <c r="P207" s="112"/>
      <c r="Q207" s="112"/>
      <c r="R207" s="112"/>
      <c r="S207" s="112"/>
      <c r="T207" s="113"/>
      <c r="U207" s="114"/>
      <c r="V207" s="113"/>
      <c r="W207" s="115"/>
      <c r="X207" s="115"/>
      <c r="Y207" s="115"/>
      <c r="AA207" s="117"/>
      <c r="AB207" s="117"/>
      <c r="AC207" s="117"/>
      <c r="AD207" s="118"/>
      <c r="AE207" s="117"/>
      <c r="AF207" s="117"/>
      <c r="AG207" s="117"/>
      <c r="AH207" s="117"/>
      <c r="AI207" s="117"/>
      <c r="AJ207" s="117"/>
      <c r="AK207" s="117"/>
      <c r="AM207" s="119"/>
    </row>
    <row r="208" spans="1:39" s="116" customFormat="1" ht="12.75" x14ac:dyDescent="0.2">
      <c r="A208" s="111" t="s">
        <v>514</v>
      </c>
      <c r="B208" s="110">
        <v>10409</v>
      </c>
      <c r="C208" s="110">
        <v>18239</v>
      </c>
      <c r="D208" s="110">
        <v>8474</v>
      </c>
      <c r="E208" s="110">
        <v>0</v>
      </c>
      <c r="F208" s="110">
        <v>0</v>
      </c>
      <c r="G208" s="110">
        <v>2760.2162922886901</v>
      </c>
      <c r="H208" s="110"/>
      <c r="I208" s="110">
        <v>29473.2162922887</v>
      </c>
      <c r="J208" s="110">
        <v>306786708</v>
      </c>
      <c r="K208" s="55"/>
      <c r="L208" s="110"/>
      <c r="M208" s="112"/>
      <c r="N208" s="112"/>
      <c r="O208" s="112"/>
      <c r="P208" s="112"/>
      <c r="Q208" s="112"/>
      <c r="R208" s="112"/>
      <c r="S208" s="112"/>
      <c r="T208" s="113"/>
      <c r="U208" s="114"/>
      <c r="V208" s="113"/>
      <c r="W208" s="115"/>
      <c r="X208" s="115"/>
      <c r="Y208" s="115"/>
      <c r="AA208" s="117"/>
      <c r="AB208" s="117"/>
      <c r="AC208" s="117"/>
      <c r="AD208" s="118"/>
      <c r="AE208" s="117"/>
      <c r="AF208" s="117"/>
      <c r="AG208" s="117"/>
      <c r="AH208" s="117"/>
      <c r="AI208" s="117"/>
      <c r="AJ208" s="117"/>
      <c r="AK208" s="117"/>
      <c r="AM208" s="119"/>
    </row>
    <row r="209" spans="1:39" s="116" customFormat="1" ht="12.75" x14ac:dyDescent="0.2">
      <c r="A209" s="111" t="s">
        <v>515</v>
      </c>
      <c r="B209" s="110">
        <v>11589</v>
      </c>
      <c r="C209" s="110">
        <v>14911</v>
      </c>
      <c r="D209" s="110">
        <v>829</v>
      </c>
      <c r="E209" s="110">
        <v>0</v>
      </c>
      <c r="F209" s="110">
        <v>0</v>
      </c>
      <c r="G209" s="110">
        <v>2760.2162922886901</v>
      </c>
      <c r="H209" s="110"/>
      <c r="I209" s="110">
        <v>18500.2162922887</v>
      </c>
      <c r="J209" s="110">
        <v>214399007</v>
      </c>
      <c r="K209" s="55"/>
      <c r="L209" s="110"/>
      <c r="M209" s="112"/>
      <c r="N209" s="112"/>
      <c r="O209" s="112"/>
      <c r="P209" s="112"/>
      <c r="Q209" s="112"/>
      <c r="R209" s="112"/>
      <c r="S209" s="112"/>
      <c r="T209" s="113"/>
      <c r="U209" s="114"/>
      <c r="V209" s="113"/>
      <c r="W209" s="115"/>
      <c r="X209" s="115"/>
      <c r="Y209" s="115"/>
      <c r="AA209" s="117"/>
      <c r="AB209" s="117"/>
      <c r="AC209" s="117"/>
      <c r="AD209" s="118"/>
      <c r="AE209" s="117"/>
      <c r="AF209" s="117"/>
      <c r="AG209" s="117"/>
      <c r="AH209" s="117"/>
      <c r="AI209" s="117"/>
      <c r="AJ209" s="117"/>
      <c r="AK209" s="117"/>
      <c r="AM209" s="119"/>
    </row>
    <row r="210" spans="1:39" s="116" customFormat="1" ht="12.75" x14ac:dyDescent="0.2">
      <c r="A210" s="111" t="s">
        <v>516</v>
      </c>
      <c r="B210" s="110">
        <v>9090</v>
      </c>
      <c r="C210" s="110">
        <v>13977</v>
      </c>
      <c r="D210" s="110">
        <v>574</v>
      </c>
      <c r="E210" s="110">
        <v>0</v>
      </c>
      <c r="F210" s="110">
        <v>0</v>
      </c>
      <c r="G210" s="110">
        <v>2760.2162922886901</v>
      </c>
      <c r="H210" s="110"/>
      <c r="I210" s="110">
        <v>17311.2162922887</v>
      </c>
      <c r="J210" s="110">
        <v>157358956</v>
      </c>
      <c r="K210" s="55"/>
      <c r="L210" s="110"/>
      <c r="M210" s="112"/>
      <c r="N210" s="112"/>
      <c r="O210" s="112"/>
      <c r="P210" s="112"/>
      <c r="Q210" s="112"/>
      <c r="R210" s="112"/>
      <c r="S210" s="112"/>
      <c r="T210" s="113"/>
      <c r="U210" s="114"/>
      <c r="V210" s="113"/>
      <c r="W210" s="115"/>
      <c r="X210" s="115"/>
      <c r="Y210" s="115"/>
      <c r="AA210" s="117"/>
      <c r="AB210" s="117"/>
      <c r="AC210" s="117"/>
      <c r="AD210" s="118"/>
      <c r="AE210" s="117"/>
      <c r="AF210" s="117"/>
      <c r="AG210" s="117"/>
      <c r="AH210" s="117"/>
      <c r="AI210" s="117"/>
      <c r="AJ210" s="117"/>
      <c r="AK210" s="117"/>
      <c r="AM210" s="119"/>
    </row>
    <row r="211" spans="1:39" s="116" customFormat="1" ht="12.75" x14ac:dyDescent="0.2">
      <c r="A211" s="111" t="s">
        <v>517</v>
      </c>
      <c r="B211" s="110">
        <v>11569</v>
      </c>
      <c r="C211" s="110">
        <v>15300</v>
      </c>
      <c r="D211" s="110">
        <v>3066</v>
      </c>
      <c r="E211" s="110">
        <v>263</v>
      </c>
      <c r="F211" s="110">
        <v>0</v>
      </c>
      <c r="G211" s="110">
        <v>2760.2162922886901</v>
      </c>
      <c r="H211" s="110"/>
      <c r="I211" s="110">
        <v>21389.2162922887</v>
      </c>
      <c r="J211" s="110">
        <v>247451843</v>
      </c>
      <c r="K211" s="55"/>
      <c r="L211" s="110"/>
      <c r="M211" s="112"/>
      <c r="N211" s="112"/>
      <c r="O211" s="112"/>
      <c r="P211" s="112"/>
      <c r="Q211" s="112"/>
      <c r="R211" s="112"/>
      <c r="S211" s="112"/>
      <c r="T211" s="113"/>
      <c r="U211" s="114"/>
      <c r="V211" s="113"/>
      <c r="W211" s="115"/>
      <c r="X211" s="115"/>
      <c r="Y211" s="115"/>
      <c r="AA211" s="117"/>
      <c r="AB211" s="117"/>
      <c r="AC211" s="117"/>
      <c r="AD211" s="118"/>
      <c r="AE211" s="117"/>
      <c r="AF211" s="117"/>
      <c r="AG211" s="117"/>
      <c r="AH211" s="117"/>
      <c r="AI211" s="117"/>
      <c r="AJ211" s="117"/>
      <c r="AK211" s="117"/>
      <c r="AM211" s="119"/>
    </row>
    <row r="212" spans="1:39" s="116" customFormat="1" ht="12.75" x14ac:dyDescent="0.2">
      <c r="A212" s="111" t="s">
        <v>518</v>
      </c>
      <c r="B212" s="110">
        <v>16782</v>
      </c>
      <c r="C212" s="110">
        <v>5629</v>
      </c>
      <c r="D212" s="110">
        <v>403</v>
      </c>
      <c r="E212" s="110">
        <v>0</v>
      </c>
      <c r="F212" s="110">
        <v>0</v>
      </c>
      <c r="G212" s="110">
        <v>2760.2162922886901</v>
      </c>
      <c r="H212" s="110"/>
      <c r="I212" s="110">
        <v>8792.2162922886891</v>
      </c>
      <c r="J212" s="110">
        <v>147550974</v>
      </c>
      <c r="K212" s="55"/>
      <c r="L212" s="110"/>
      <c r="M212" s="112"/>
      <c r="N212" s="112"/>
      <c r="O212" s="112"/>
      <c r="P212" s="112"/>
      <c r="Q212" s="112"/>
      <c r="R212" s="112"/>
      <c r="S212" s="112"/>
      <c r="T212" s="113"/>
      <c r="U212" s="114"/>
      <c r="V212" s="113"/>
      <c r="W212" s="115"/>
      <c r="X212" s="115"/>
      <c r="Y212" s="115"/>
      <c r="AA212" s="117"/>
      <c r="AB212" s="117"/>
      <c r="AC212" s="117"/>
      <c r="AD212" s="118"/>
      <c r="AE212" s="117"/>
      <c r="AF212" s="117"/>
      <c r="AG212" s="117"/>
      <c r="AH212" s="117"/>
      <c r="AI212" s="117"/>
      <c r="AJ212" s="117"/>
      <c r="AK212" s="117"/>
      <c r="AM212" s="119"/>
    </row>
    <row r="213" spans="1:39" s="116" customFormat="1" ht="12.75" x14ac:dyDescent="0.2">
      <c r="A213" s="111" t="s">
        <v>519</v>
      </c>
      <c r="B213" s="110">
        <v>95282</v>
      </c>
      <c r="C213" s="110">
        <v>9462</v>
      </c>
      <c r="D213" s="110">
        <v>-3901</v>
      </c>
      <c r="E213" s="110">
        <v>0</v>
      </c>
      <c r="F213" s="110">
        <v>30</v>
      </c>
      <c r="G213" s="110">
        <v>2760.2162922886901</v>
      </c>
      <c r="H213" s="110"/>
      <c r="I213" s="110">
        <v>8351.2162922886891</v>
      </c>
      <c r="J213" s="110">
        <v>795720591</v>
      </c>
      <c r="K213" s="55"/>
      <c r="L213" s="110"/>
      <c r="M213" s="112"/>
      <c r="N213" s="112"/>
      <c r="O213" s="112"/>
      <c r="P213" s="112"/>
      <c r="Q213" s="112"/>
      <c r="R213" s="112"/>
      <c r="S213" s="112"/>
      <c r="T213" s="113"/>
      <c r="U213" s="114"/>
      <c r="V213" s="113"/>
      <c r="W213" s="115"/>
      <c r="X213" s="115"/>
      <c r="Y213" s="115"/>
      <c r="AA213" s="117"/>
      <c r="AB213" s="117"/>
      <c r="AC213" s="117"/>
      <c r="AD213" s="118"/>
      <c r="AE213" s="117"/>
      <c r="AF213" s="117"/>
      <c r="AG213" s="117"/>
      <c r="AH213" s="117"/>
      <c r="AI213" s="117"/>
      <c r="AJ213" s="117"/>
      <c r="AK213" s="117"/>
      <c r="AM213" s="119"/>
    </row>
    <row r="214" spans="1:39" s="116" customFormat="1" ht="12.75" x14ac:dyDescent="0.2">
      <c r="A214" s="111" t="s">
        <v>520</v>
      </c>
      <c r="B214" s="110">
        <v>12113</v>
      </c>
      <c r="C214" s="110">
        <v>13128</v>
      </c>
      <c r="D214" s="110">
        <v>488</v>
      </c>
      <c r="E214" s="110">
        <v>0</v>
      </c>
      <c r="F214" s="110">
        <v>0</v>
      </c>
      <c r="G214" s="110">
        <v>2760.2162922886901</v>
      </c>
      <c r="H214" s="110"/>
      <c r="I214" s="110">
        <v>16376.2162922887</v>
      </c>
      <c r="J214" s="110">
        <v>198365108</v>
      </c>
      <c r="K214" s="55"/>
      <c r="L214" s="110"/>
      <c r="M214" s="112"/>
      <c r="N214" s="112"/>
      <c r="O214" s="112"/>
      <c r="P214" s="112"/>
      <c r="Q214" s="112"/>
      <c r="R214" s="112"/>
      <c r="S214" s="112"/>
      <c r="T214" s="113"/>
      <c r="U214" s="114"/>
      <c r="V214" s="113"/>
      <c r="W214" s="115"/>
      <c r="X214" s="115"/>
      <c r="Y214" s="115"/>
      <c r="AA214" s="117"/>
      <c r="AB214" s="117"/>
      <c r="AC214" s="117"/>
      <c r="AD214" s="118"/>
      <c r="AE214" s="117"/>
      <c r="AF214" s="117"/>
      <c r="AG214" s="117"/>
      <c r="AH214" s="117"/>
      <c r="AI214" s="117"/>
      <c r="AJ214" s="117"/>
      <c r="AK214" s="117"/>
      <c r="AM214" s="119"/>
    </row>
    <row r="215" spans="1:39" s="116" customFormat="1" ht="12.75" x14ac:dyDescent="0.2">
      <c r="A215" s="111" t="s">
        <v>521</v>
      </c>
      <c r="B215" s="110">
        <v>24127</v>
      </c>
      <c r="C215" s="110">
        <v>14640</v>
      </c>
      <c r="D215" s="110">
        <v>517</v>
      </c>
      <c r="E215" s="110">
        <v>0</v>
      </c>
      <c r="F215" s="110">
        <v>0</v>
      </c>
      <c r="G215" s="110">
        <v>2760.2162922886901</v>
      </c>
      <c r="H215" s="110"/>
      <c r="I215" s="110">
        <v>17917.2162922887</v>
      </c>
      <c r="J215" s="110">
        <v>432288677</v>
      </c>
      <c r="K215" s="55"/>
      <c r="L215" s="110"/>
      <c r="M215" s="112"/>
      <c r="N215" s="112"/>
      <c r="O215" s="112"/>
      <c r="P215" s="112"/>
      <c r="Q215" s="112"/>
      <c r="R215" s="112"/>
      <c r="S215" s="112"/>
      <c r="T215" s="113"/>
      <c r="U215" s="114"/>
      <c r="V215" s="113"/>
      <c r="W215" s="115"/>
      <c r="X215" s="115"/>
      <c r="Y215" s="115"/>
      <c r="AA215" s="117"/>
      <c r="AB215" s="117"/>
      <c r="AC215" s="117"/>
      <c r="AD215" s="118"/>
      <c r="AE215" s="117"/>
      <c r="AF215" s="117"/>
      <c r="AG215" s="117"/>
      <c r="AH215" s="117"/>
      <c r="AI215" s="117"/>
      <c r="AJ215" s="117"/>
      <c r="AK215" s="117"/>
      <c r="AM215" s="119"/>
    </row>
    <row r="216" spans="1:39" s="116" customFormat="1" ht="12.75" x14ac:dyDescent="0.2">
      <c r="A216" s="111" t="s">
        <v>522</v>
      </c>
      <c r="B216" s="110">
        <v>3663</v>
      </c>
      <c r="C216" s="110">
        <v>16806</v>
      </c>
      <c r="D216" s="110">
        <v>5522</v>
      </c>
      <c r="E216" s="110">
        <v>316</v>
      </c>
      <c r="F216" s="110">
        <v>0</v>
      </c>
      <c r="G216" s="110">
        <v>2760.2162922886901</v>
      </c>
      <c r="H216" s="110"/>
      <c r="I216" s="110">
        <v>25404.2162922887</v>
      </c>
      <c r="J216" s="110">
        <v>93055644</v>
      </c>
      <c r="K216" s="55"/>
      <c r="L216" s="110"/>
      <c r="M216" s="112"/>
      <c r="N216" s="112"/>
      <c r="O216" s="112"/>
      <c r="P216" s="112"/>
      <c r="Q216" s="112"/>
      <c r="R216" s="112"/>
      <c r="S216" s="112"/>
      <c r="T216" s="113"/>
      <c r="U216" s="114"/>
      <c r="V216" s="113"/>
      <c r="W216" s="115"/>
      <c r="X216" s="115"/>
      <c r="Y216" s="115"/>
      <c r="AA216" s="117"/>
      <c r="AB216" s="117"/>
      <c r="AC216" s="117"/>
      <c r="AD216" s="118"/>
      <c r="AE216" s="117"/>
      <c r="AF216" s="117"/>
      <c r="AG216" s="117"/>
      <c r="AH216" s="117"/>
      <c r="AI216" s="117"/>
      <c r="AJ216" s="117"/>
      <c r="AK216" s="117"/>
      <c r="AM216" s="119"/>
    </row>
    <row r="217" spans="1:39" s="116" customFormat="1" ht="12.75" x14ac:dyDescent="0.2">
      <c r="A217" s="111" t="s">
        <v>523</v>
      </c>
      <c r="B217" s="110">
        <v>3932</v>
      </c>
      <c r="C217" s="110">
        <v>13499</v>
      </c>
      <c r="D217" s="110">
        <v>1695</v>
      </c>
      <c r="E217" s="110">
        <v>0</v>
      </c>
      <c r="F217" s="110">
        <v>0</v>
      </c>
      <c r="G217" s="110">
        <v>2760.2162922886901</v>
      </c>
      <c r="H217" s="110"/>
      <c r="I217" s="110">
        <v>17954.2162922887</v>
      </c>
      <c r="J217" s="110">
        <v>70595978</v>
      </c>
      <c r="K217" s="55"/>
      <c r="L217" s="110"/>
      <c r="M217" s="112"/>
      <c r="N217" s="112"/>
      <c r="O217" s="112"/>
      <c r="P217" s="112"/>
      <c r="Q217" s="112"/>
      <c r="R217" s="112"/>
      <c r="S217" s="112"/>
      <c r="T217" s="113"/>
      <c r="U217" s="114"/>
      <c r="V217" s="113"/>
      <c r="W217" s="115"/>
      <c r="X217" s="115"/>
      <c r="Y217" s="115"/>
      <c r="AA217" s="117"/>
      <c r="AB217" s="117"/>
      <c r="AC217" s="117"/>
      <c r="AD217" s="118"/>
      <c r="AE217" s="117"/>
      <c r="AF217" s="117"/>
      <c r="AG217" s="117"/>
      <c r="AH217" s="117"/>
      <c r="AI217" s="117"/>
      <c r="AJ217" s="117"/>
      <c r="AK217" s="117"/>
      <c r="AM217" s="119"/>
    </row>
    <row r="218" spans="1:39" s="116" customFormat="1" ht="12.75" x14ac:dyDescent="0.2">
      <c r="A218" s="111" t="s">
        <v>524</v>
      </c>
      <c r="B218" s="110">
        <v>13385</v>
      </c>
      <c r="C218" s="110">
        <v>14230</v>
      </c>
      <c r="D218" s="110">
        <v>258</v>
      </c>
      <c r="E218" s="110">
        <v>0</v>
      </c>
      <c r="F218" s="110">
        <v>0</v>
      </c>
      <c r="G218" s="110">
        <v>2760.2162922886901</v>
      </c>
      <c r="H218" s="110"/>
      <c r="I218" s="110">
        <v>17248.2162922887</v>
      </c>
      <c r="J218" s="110">
        <v>230867375</v>
      </c>
      <c r="K218" s="55"/>
      <c r="L218" s="110"/>
      <c r="M218" s="112"/>
      <c r="N218" s="112"/>
      <c r="O218" s="112"/>
      <c r="P218" s="112"/>
      <c r="Q218" s="112"/>
      <c r="R218" s="112"/>
      <c r="S218" s="112"/>
      <c r="T218" s="113"/>
      <c r="U218" s="114"/>
      <c r="V218" s="113"/>
      <c r="W218" s="115"/>
      <c r="X218" s="115"/>
      <c r="Y218" s="115"/>
      <c r="AA218" s="117"/>
      <c r="AB218" s="117"/>
      <c r="AC218" s="117"/>
      <c r="AD218" s="118"/>
      <c r="AE218" s="117"/>
      <c r="AF218" s="117"/>
      <c r="AG218" s="117"/>
      <c r="AH218" s="117"/>
      <c r="AI218" s="117"/>
      <c r="AJ218" s="117"/>
      <c r="AK218" s="117"/>
      <c r="AM218" s="119"/>
    </row>
    <row r="219" spans="1:39" s="116" customFormat="1" ht="12.75" x14ac:dyDescent="0.2">
      <c r="A219" s="111" t="s">
        <v>525</v>
      </c>
      <c r="B219" s="110">
        <v>15445</v>
      </c>
      <c r="C219" s="110">
        <v>17197</v>
      </c>
      <c r="D219" s="110">
        <v>2973</v>
      </c>
      <c r="E219" s="110">
        <v>0</v>
      </c>
      <c r="F219" s="110">
        <v>0</v>
      </c>
      <c r="G219" s="110">
        <v>2760.2162922886901</v>
      </c>
      <c r="H219" s="110"/>
      <c r="I219" s="110">
        <v>22930.2162922887</v>
      </c>
      <c r="J219" s="110">
        <v>354157191</v>
      </c>
      <c r="K219" s="55"/>
      <c r="L219" s="110"/>
      <c r="M219" s="112"/>
      <c r="N219" s="112"/>
      <c r="O219" s="112"/>
      <c r="P219" s="112"/>
      <c r="Q219" s="112"/>
      <c r="R219" s="112"/>
      <c r="S219" s="112"/>
      <c r="T219" s="113"/>
      <c r="U219" s="114"/>
      <c r="V219" s="113"/>
      <c r="W219" s="115"/>
      <c r="X219" s="115"/>
      <c r="Y219" s="115"/>
      <c r="AA219" s="117"/>
      <c r="AB219" s="117"/>
      <c r="AC219" s="117"/>
      <c r="AD219" s="118"/>
      <c r="AE219" s="117"/>
      <c r="AF219" s="117"/>
      <c r="AG219" s="117"/>
      <c r="AH219" s="117"/>
      <c r="AI219" s="117"/>
      <c r="AJ219" s="117"/>
      <c r="AK219" s="117"/>
      <c r="AM219" s="119"/>
    </row>
    <row r="220" spans="1:39" s="116" customFormat="1" ht="12.75" x14ac:dyDescent="0.2">
      <c r="A220" s="111" t="s">
        <v>526</v>
      </c>
      <c r="B220" s="110">
        <v>11496</v>
      </c>
      <c r="C220" s="110">
        <v>15027</v>
      </c>
      <c r="D220" s="110">
        <v>4507</v>
      </c>
      <c r="E220" s="110">
        <v>13</v>
      </c>
      <c r="F220" s="110">
        <v>0</v>
      </c>
      <c r="G220" s="110">
        <v>2760.2162922886901</v>
      </c>
      <c r="H220" s="110"/>
      <c r="I220" s="110">
        <v>22307.2162922887</v>
      </c>
      <c r="J220" s="110">
        <v>256443758</v>
      </c>
      <c r="K220" s="55"/>
      <c r="L220" s="110"/>
      <c r="M220" s="112"/>
      <c r="N220" s="112"/>
      <c r="O220" s="112"/>
      <c r="P220" s="112"/>
      <c r="Q220" s="112"/>
      <c r="R220" s="112"/>
      <c r="S220" s="112"/>
      <c r="T220" s="113"/>
      <c r="U220" s="114"/>
      <c r="V220" s="113"/>
      <c r="W220" s="115"/>
      <c r="X220" s="115"/>
      <c r="Y220" s="115"/>
      <c r="AA220" s="117"/>
      <c r="AB220" s="117"/>
      <c r="AC220" s="117"/>
      <c r="AD220" s="118"/>
      <c r="AE220" s="117"/>
      <c r="AF220" s="117"/>
      <c r="AG220" s="117"/>
      <c r="AH220" s="117"/>
      <c r="AI220" s="117"/>
      <c r="AJ220" s="117"/>
      <c r="AK220" s="117"/>
      <c r="AM220" s="119"/>
    </row>
    <row r="221" spans="1:39" s="116" customFormat="1" ht="12.75" x14ac:dyDescent="0.2">
      <c r="A221" s="111" t="s">
        <v>527</v>
      </c>
      <c r="B221" s="110">
        <v>9934</v>
      </c>
      <c r="C221" s="110">
        <v>20151</v>
      </c>
      <c r="D221" s="110">
        <v>2686</v>
      </c>
      <c r="E221" s="110">
        <v>4</v>
      </c>
      <c r="F221" s="110">
        <v>0</v>
      </c>
      <c r="G221" s="110">
        <v>2760.2162922886901</v>
      </c>
      <c r="H221" s="110"/>
      <c r="I221" s="110">
        <v>25601.2162922887</v>
      </c>
      <c r="J221" s="110">
        <v>254322483</v>
      </c>
      <c r="K221" s="55"/>
      <c r="L221" s="110"/>
      <c r="M221" s="112"/>
      <c r="N221" s="112"/>
      <c r="O221" s="112"/>
      <c r="P221" s="112"/>
      <c r="Q221" s="112"/>
      <c r="R221" s="112"/>
      <c r="S221" s="112"/>
      <c r="T221" s="113"/>
      <c r="U221" s="114"/>
      <c r="V221" s="113"/>
      <c r="W221" s="115"/>
      <c r="X221" s="115"/>
      <c r="Y221" s="115"/>
      <c r="AA221" s="117"/>
      <c r="AB221" s="117"/>
      <c r="AC221" s="117"/>
      <c r="AD221" s="118"/>
      <c r="AE221" s="117"/>
      <c r="AF221" s="117"/>
      <c r="AG221" s="117"/>
      <c r="AH221" s="117"/>
      <c r="AI221" s="117"/>
      <c r="AJ221" s="117"/>
      <c r="AK221" s="117"/>
      <c r="AM221" s="119"/>
    </row>
    <row r="222" spans="1:39" s="116" customFormat="1" ht="18.75" customHeight="1" x14ac:dyDescent="0.2">
      <c r="A222" s="17" t="s">
        <v>528</v>
      </c>
      <c r="B222" s="18"/>
      <c r="C222" s="18"/>
      <c r="D222" s="18"/>
      <c r="E222" s="18"/>
      <c r="F222" s="18"/>
      <c r="G222" s="18"/>
      <c r="H222" s="18"/>
      <c r="I222" s="110"/>
      <c r="J222" s="110"/>
      <c r="K222" s="55"/>
      <c r="L222" s="110"/>
      <c r="M222" s="112"/>
      <c r="N222" s="112"/>
      <c r="O222" s="112"/>
      <c r="P222" s="112"/>
      <c r="Q222" s="112"/>
      <c r="R222" s="112"/>
      <c r="S222" s="112"/>
      <c r="T222" s="113"/>
      <c r="U222" s="114"/>
      <c r="V222" s="113"/>
      <c r="W222" s="115"/>
      <c r="X222" s="115"/>
      <c r="Y222" s="115"/>
      <c r="AA222" s="117"/>
      <c r="AB222" s="117"/>
      <c r="AC222" s="117"/>
      <c r="AD222" s="118"/>
      <c r="AE222" s="117"/>
      <c r="AF222" s="117"/>
      <c r="AG222" s="117"/>
      <c r="AH222" s="117"/>
      <c r="AI222" s="117"/>
      <c r="AJ222" s="117"/>
      <c r="AK222" s="117"/>
      <c r="AM222" s="119"/>
    </row>
    <row r="223" spans="1:39" s="116" customFormat="1" ht="12.75" x14ac:dyDescent="0.2">
      <c r="A223" s="111" t="s">
        <v>529</v>
      </c>
      <c r="B223" s="110">
        <v>11527</v>
      </c>
      <c r="C223" s="110">
        <v>10632</v>
      </c>
      <c r="D223" s="110">
        <v>-1995</v>
      </c>
      <c r="E223" s="110">
        <v>0</v>
      </c>
      <c r="F223" s="110">
        <v>0</v>
      </c>
      <c r="G223" s="110">
        <v>2760.2162922886901</v>
      </c>
      <c r="H223" s="110"/>
      <c r="I223" s="110">
        <v>11397.2162922887</v>
      </c>
      <c r="J223" s="110">
        <v>131375712</v>
      </c>
      <c r="K223" s="55"/>
      <c r="L223" s="110"/>
      <c r="M223" s="112"/>
      <c r="N223" s="112"/>
      <c r="O223" s="112"/>
      <c r="P223" s="112"/>
      <c r="Q223" s="112"/>
      <c r="R223" s="112"/>
      <c r="S223" s="112"/>
      <c r="T223" s="113"/>
      <c r="U223" s="114"/>
      <c r="V223" s="113"/>
      <c r="W223" s="115"/>
      <c r="X223" s="115"/>
      <c r="Y223" s="115"/>
      <c r="AA223" s="117"/>
      <c r="AB223" s="117"/>
      <c r="AC223" s="117"/>
      <c r="AD223" s="118"/>
      <c r="AE223" s="117"/>
      <c r="AF223" s="117"/>
      <c r="AG223" s="117"/>
      <c r="AH223" s="117"/>
      <c r="AI223" s="117"/>
      <c r="AJ223" s="117"/>
      <c r="AK223" s="117"/>
      <c r="AM223" s="119"/>
    </row>
    <row r="224" spans="1:39" s="116" customFormat="1" ht="12.75" x14ac:dyDescent="0.2">
      <c r="A224" s="111" t="s">
        <v>530</v>
      </c>
      <c r="B224" s="110">
        <v>9564</v>
      </c>
      <c r="C224" s="110">
        <v>13331</v>
      </c>
      <c r="D224" s="110">
        <v>1772</v>
      </c>
      <c r="E224" s="110">
        <v>0</v>
      </c>
      <c r="F224" s="110">
        <v>0</v>
      </c>
      <c r="G224" s="110">
        <v>2760.2162922886901</v>
      </c>
      <c r="H224" s="110"/>
      <c r="I224" s="110">
        <v>17863.2162922887</v>
      </c>
      <c r="J224" s="110">
        <v>170843801</v>
      </c>
      <c r="K224" s="55"/>
      <c r="L224" s="110"/>
      <c r="M224" s="112"/>
      <c r="N224" s="112"/>
      <c r="O224" s="112"/>
      <c r="P224" s="112"/>
      <c r="Q224" s="112"/>
      <c r="R224" s="112"/>
      <c r="S224" s="112"/>
      <c r="T224" s="113"/>
      <c r="U224" s="114"/>
      <c r="V224" s="113"/>
      <c r="W224" s="115"/>
      <c r="X224" s="115"/>
      <c r="Y224" s="115"/>
      <c r="AA224" s="117"/>
      <c r="AB224" s="117"/>
      <c r="AC224" s="117"/>
      <c r="AD224" s="118"/>
      <c r="AE224" s="117"/>
      <c r="AF224" s="117"/>
      <c r="AG224" s="117"/>
      <c r="AH224" s="117"/>
      <c r="AI224" s="117"/>
      <c r="AJ224" s="117"/>
      <c r="AK224" s="117"/>
      <c r="AM224" s="119"/>
    </row>
    <row r="225" spans="1:39" s="116" customFormat="1" ht="12.75" x14ac:dyDescent="0.2">
      <c r="A225" s="111" t="s">
        <v>531</v>
      </c>
      <c r="B225" s="110">
        <v>16158</v>
      </c>
      <c r="C225" s="110">
        <v>13730</v>
      </c>
      <c r="D225" s="110">
        <v>1030</v>
      </c>
      <c r="E225" s="110">
        <v>0</v>
      </c>
      <c r="F225" s="110">
        <v>0</v>
      </c>
      <c r="G225" s="110">
        <v>2760.2162922886901</v>
      </c>
      <c r="H225" s="110"/>
      <c r="I225" s="110">
        <v>17520.2162922887</v>
      </c>
      <c r="J225" s="110">
        <v>283091655</v>
      </c>
      <c r="K225" s="55"/>
      <c r="L225" s="110"/>
      <c r="M225" s="112"/>
      <c r="N225" s="112"/>
      <c r="O225" s="112"/>
      <c r="P225" s="112"/>
      <c r="Q225" s="112"/>
      <c r="R225" s="112"/>
      <c r="S225" s="112"/>
      <c r="T225" s="113"/>
      <c r="U225" s="114"/>
      <c r="V225" s="113"/>
      <c r="W225" s="115"/>
      <c r="X225" s="115"/>
      <c r="Y225" s="115"/>
      <c r="AA225" s="117"/>
      <c r="AB225" s="117"/>
      <c r="AC225" s="117"/>
      <c r="AD225" s="118"/>
      <c r="AE225" s="117"/>
      <c r="AF225" s="117"/>
      <c r="AG225" s="117"/>
      <c r="AH225" s="117"/>
      <c r="AI225" s="117"/>
      <c r="AJ225" s="117"/>
      <c r="AK225" s="117"/>
      <c r="AM225" s="119"/>
    </row>
    <row r="226" spans="1:39" s="116" customFormat="1" ht="12.75" x14ac:dyDescent="0.2">
      <c r="A226" s="111" t="s">
        <v>532</v>
      </c>
      <c r="B226" s="110">
        <v>6880</v>
      </c>
      <c r="C226" s="110">
        <v>17281</v>
      </c>
      <c r="D226" s="110">
        <v>9140</v>
      </c>
      <c r="E226" s="110">
        <v>477</v>
      </c>
      <c r="F226" s="110">
        <v>0</v>
      </c>
      <c r="G226" s="110">
        <v>2760.2162922886901</v>
      </c>
      <c r="H226" s="110"/>
      <c r="I226" s="110">
        <v>29658.2162922887</v>
      </c>
      <c r="J226" s="110">
        <v>204048528</v>
      </c>
      <c r="K226" s="55"/>
      <c r="L226" s="110"/>
      <c r="M226" s="112"/>
      <c r="N226" s="112"/>
      <c r="O226" s="112"/>
      <c r="P226" s="112"/>
      <c r="Q226" s="112"/>
      <c r="R226" s="112"/>
      <c r="S226" s="112"/>
      <c r="T226" s="113"/>
      <c r="U226" s="114"/>
      <c r="V226" s="113"/>
      <c r="W226" s="115"/>
      <c r="X226" s="115"/>
      <c r="Y226" s="115"/>
      <c r="AA226" s="117"/>
      <c r="AB226" s="117"/>
      <c r="AC226" s="117"/>
      <c r="AD226" s="118"/>
      <c r="AE226" s="117"/>
      <c r="AF226" s="117"/>
      <c r="AG226" s="117"/>
      <c r="AH226" s="117"/>
      <c r="AI226" s="117"/>
      <c r="AJ226" s="117"/>
      <c r="AK226" s="117"/>
      <c r="AM226" s="119"/>
    </row>
    <row r="227" spans="1:39" s="116" customFormat="1" ht="12.75" x14ac:dyDescent="0.2">
      <c r="A227" s="111" t="s">
        <v>533</v>
      </c>
      <c r="B227" s="110">
        <v>30381</v>
      </c>
      <c r="C227" s="110">
        <v>10406</v>
      </c>
      <c r="D227" s="110">
        <v>518</v>
      </c>
      <c r="E227" s="110">
        <v>0</v>
      </c>
      <c r="F227" s="110">
        <v>0</v>
      </c>
      <c r="G227" s="110">
        <v>2760.2162922886901</v>
      </c>
      <c r="H227" s="110"/>
      <c r="I227" s="110">
        <v>13684.2162922887</v>
      </c>
      <c r="J227" s="110">
        <v>415740175</v>
      </c>
      <c r="K227" s="55"/>
      <c r="L227" s="110"/>
      <c r="M227" s="112"/>
      <c r="N227" s="112"/>
      <c r="O227" s="112"/>
      <c r="P227" s="112"/>
      <c r="Q227" s="112"/>
      <c r="R227" s="112"/>
      <c r="S227" s="112"/>
      <c r="T227" s="113"/>
      <c r="U227" s="114"/>
      <c r="V227" s="113"/>
      <c r="W227" s="115"/>
      <c r="X227" s="115"/>
      <c r="Y227" s="115"/>
      <c r="AA227" s="117"/>
      <c r="AB227" s="117"/>
      <c r="AC227" s="117"/>
      <c r="AD227" s="118"/>
      <c r="AE227" s="117"/>
      <c r="AF227" s="117"/>
      <c r="AG227" s="117"/>
      <c r="AH227" s="117"/>
      <c r="AI227" s="117"/>
      <c r="AJ227" s="117"/>
      <c r="AK227" s="117"/>
      <c r="AM227" s="119"/>
    </row>
    <row r="228" spans="1:39" s="116" customFormat="1" ht="12.75" x14ac:dyDescent="0.2">
      <c r="A228" s="111" t="s">
        <v>534</v>
      </c>
      <c r="B228" s="110">
        <v>22092</v>
      </c>
      <c r="C228" s="110">
        <v>11967</v>
      </c>
      <c r="D228" s="110">
        <v>-112</v>
      </c>
      <c r="E228" s="110">
        <v>0</v>
      </c>
      <c r="F228" s="110">
        <v>33</v>
      </c>
      <c r="G228" s="110">
        <v>2760.2162922886901</v>
      </c>
      <c r="H228" s="110"/>
      <c r="I228" s="110">
        <v>14648.2162922887</v>
      </c>
      <c r="J228" s="110">
        <v>323608394</v>
      </c>
      <c r="K228" s="55"/>
      <c r="L228" s="110"/>
      <c r="M228" s="112"/>
      <c r="N228" s="112"/>
      <c r="O228" s="112"/>
      <c r="P228" s="112"/>
      <c r="Q228" s="112"/>
      <c r="R228" s="112"/>
      <c r="S228" s="112"/>
      <c r="T228" s="113"/>
      <c r="U228" s="114"/>
      <c r="V228" s="113"/>
      <c r="W228" s="115"/>
      <c r="X228" s="115"/>
      <c r="Y228" s="115"/>
      <c r="AA228" s="117"/>
      <c r="AB228" s="117"/>
      <c r="AC228" s="117"/>
      <c r="AD228" s="118"/>
      <c r="AE228" s="117"/>
      <c r="AF228" s="117"/>
      <c r="AG228" s="117"/>
      <c r="AH228" s="117"/>
      <c r="AI228" s="117"/>
      <c r="AJ228" s="117"/>
      <c r="AK228" s="117"/>
      <c r="AM228" s="119"/>
    </row>
    <row r="229" spans="1:39" s="116" customFormat="1" ht="12.75" x14ac:dyDescent="0.2">
      <c r="A229" s="111" t="s">
        <v>535</v>
      </c>
      <c r="B229" s="110">
        <v>5585</v>
      </c>
      <c r="C229" s="110">
        <v>13941</v>
      </c>
      <c r="D229" s="110">
        <v>4228</v>
      </c>
      <c r="E229" s="110">
        <v>0</v>
      </c>
      <c r="F229" s="110">
        <v>0</v>
      </c>
      <c r="G229" s="110">
        <v>2760.2162922886901</v>
      </c>
      <c r="H229" s="110"/>
      <c r="I229" s="110">
        <v>20929.2162922887</v>
      </c>
      <c r="J229" s="110">
        <v>116889673</v>
      </c>
      <c r="K229" s="55"/>
      <c r="L229" s="110"/>
      <c r="M229" s="112"/>
      <c r="N229" s="112"/>
      <c r="O229" s="112"/>
      <c r="P229" s="112"/>
      <c r="Q229" s="112"/>
      <c r="R229" s="112"/>
      <c r="S229" s="112"/>
      <c r="T229" s="113"/>
      <c r="U229" s="114"/>
      <c r="V229" s="113"/>
      <c r="W229" s="115"/>
      <c r="X229" s="115"/>
      <c r="Y229" s="115"/>
      <c r="AA229" s="117"/>
      <c r="AB229" s="117"/>
      <c r="AC229" s="117"/>
      <c r="AD229" s="118"/>
      <c r="AE229" s="117"/>
      <c r="AF229" s="117"/>
      <c r="AG229" s="117"/>
      <c r="AH229" s="117"/>
      <c r="AI229" s="117"/>
      <c r="AJ229" s="117"/>
      <c r="AK229" s="117"/>
      <c r="AM229" s="119"/>
    </row>
    <row r="230" spans="1:39" s="116" customFormat="1" ht="12.75" x14ac:dyDescent="0.2">
      <c r="A230" s="111" t="s">
        <v>536</v>
      </c>
      <c r="B230" s="110">
        <v>8591</v>
      </c>
      <c r="C230" s="110">
        <v>12208</v>
      </c>
      <c r="D230" s="110">
        <v>1581</v>
      </c>
      <c r="E230" s="110">
        <v>0</v>
      </c>
      <c r="F230" s="110">
        <v>110</v>
      </c>
      <c r="G230" s="110">
        <v>2760.2162922886901</v>
      </c>
      <c r="H230" s="110"/>
      <c r="I230" s="110">
        <v>16659.2162922887</v>
      </c>
      <c r="J230" s="110">
        <v>143119327</v>
      </c>
      <c r="K230" s="55"/>
      <c r="L230" s="110"/>
      <c r="M230" s="112"/>
      <c r="N230" s="112"/>
      <c r="O230" s="112"/>
      <c r="P230" s="112"/>
      <c r="Q230" s="112"/>
      <c r="R230" s="112"/>
      <c r="S230" s="112"/>
      <c r="T230" s="113"/>
      <c r="U230" s="114"/>
      <c r="V230" s="113"/>
      <c r="W230" s="115"/>
      <c r="X230" s="115"/>
      <c r="Y230" s="115"/>
      <c r="AA230" s="117"/>
      <c r="AB230" s="117"/>
      <c r="AC230" s="117"/>
      <c r="AD230" s="118"/>
      <c r="AE230" s="117"/>
      <c r="AF230" s="117"/>
      <c r="AG230" s="117"/>
      <c r="AH230" s="117"/>
      <c r="AI230" s="117"/>
      <c r="AJ230" s="117"/>
      <c r="AK230" s="117"/>
      <c r="AM230" s="119"/>
    </row>
    <row r="231" spans="1:39" s="116" customFormat="1" ht="12.75" x14ac:dyDescent="0.2">
      <c r="A231" s="111" t="s">
        <v>537</v>
      </c>
      <c r="B231" s="110">
        <v>23641</v>
      </c>
      <c r="C231" s="110">
        <v>12796</v>
      </c>
      <c r="D231" s="110">
        <v>1308</v>
      </c>
      <c r="E231" s="110">
        <v>0</v>
      </c>
      <c r="F231" s="110">
        <v>0</v>
      </c>
      <c r="G231" s="110">
        <v>2760.2162922886901</v>
      </c>
      <c r="H231" s="110"/>
      <c r="I231" s="110">
        <v>16864.2162922887</v>
      </c>
      <c r="J231" s="110">
        <v>398686937</v>
      </c>
      <c r="K231" s="55"/>
      <c r="L231" s="110"/>
      <c r="M231" s="112"/>
      <c r="N231" s="112"/>
      <c r="O231" s="112"/>
      <c r="P231" s="112"/>
      <c r="Q231" s="112"/>
      <c r="R231" s="112"/>
      <c r="S231" s="112"/>
      <c r="T231" s="113"/>
      <c r="U231" s="114"/>
      <c r="V231" s="113"/>
      <c r="W231" s="115"/>
      <c r="X231" s="115"/>
      <c r="Y231" s="115"/>
      <c r="AA231" s="117"/>
      <c r="AB231" s="117"/>
      <c r="AC231" s="117"/>
      <c r="AD231" s="118"/>
      <c r="AE231" s="117"/>
      <c r="AF231" s="117"/>
      <c r="AG231" s="117"/>
      <c r="AH231" s="117"/>
      <c r="AI231" s="117"/>
      <c r="AJ231" s="117"/>
      <c r="AK231" s="117"/>
      <c r="AM231" s="119"/>
    </row>
    <row r="232" spans="1:39" s="116" customFormat="1" ht="12.75" x14ac:dyDescent="0.2">
      <c r="A232" s="111" t="s">
        <v>538</v>
      </c>
      <c r="B232" s="110">
        <v>4613</v>
      </c>
      <c r="C232" s="110">
        <v>16549</v>
      </c>
      <c r="D232" s="110">
        <v>4366</v>
      </c>
      <c r="E232" s="110">
        <v>353</v>
      </c>
      <c r="F232" s="110">
        <v>0</v>
      </c>
      <c r="G232" s="110">
        <v>2760.2162922886901</v>
      </c>
      <c r="H232" s="110"/>
      <c r="I232" s="110">
        <v>24028.2162922887</v>
      </c>
      <c r="J232" s="110">
        <v>110842162</v>
      </c>
      <c r="K232" s="55"/>
      <c r="L232" s="110"/>
      <c r="M232" s="112"/>
      <c r="N232" s="112"/>
      <c r="O232" s="112"/>
      <c r="P232" s="112"/>
      <c r="Q232" s="112"/>
      <c r="R232" s="112"/>
      <c r="S232" s="112"/>
      <c r="T232" s="113"/>
      <c r="U232" s="114"/>
      <c r="V232" s="113"/>
      <c r="W232" s="115"/>
      <c r="X232" s="115"/>
      <c r="Y232" s="115"/>
      <c r="AA232" s="117"/>
      <c r="AB232" s="117"/>
      <c r="AC232" s="117"/>
      <c r="AD232" s="118"/>
      <c r="AE232" s="117"/>
      <c r="AF232" s="117"/>
      <c r="AG232" s="117"/>
      <c r="AH232" s="117"/>
      <c r="AI232" s="117"/>
      <c r="AJ232" s="117"/>
      <c r="AK232" s="117"/>
      <c r="AM232" s="119"/>
    </row>
    <row r="233" spans="1:39" s="116" customFormat="1" ht="12.75" x14ac:dyDescent="0.2">
      <c r="A233" s="111" t="s">
        <v>539</v>
      </c>
      <c r="B233" s="110">
        <v>10710</v>
      </c>
      <c r="C233" s="110">
        <v>11912</v>
      </c>
      <c r="D233" s="110">
        <v>1267</v>
      </c>
      <c r="E233" s="110">
        <v>0</v>
      </c>
      <c r="F233" s="110">
        <v>0</v>
      </c>
      <c r="G233" s="110">
        <v>2760.2162922886901</v>
      </c>
      <c r="H233" s="110"/>
      <c r="I233" s="110">
        <v>15939.2162922887</v>
      </c>
      <c r="J233" s="110">
        <v>170709006</v>
      </c>
      <c r="K233" s="55"/>
      <c r="L233" s="110"/>
      <c r="M233" s="112"/>
      <c r="N233" s="112"/>
      <c r="O233" s="112"/>
      <c r="P233" s="112"/>
      <c r="Q233" s="112"/>
      <c r="R233" s="112"/>
      <c r="S233" s="112"/>
      <c r="T233" s="113"/>
      <c r="U233" s="114"/>
      <c r="V233" s="113"/>
      <c r="W233" s="115"/>
      <c r="X233" s="115"/>
      <c r="Y233" s="115"/>
      <c r="AA233" s="117"/>
      <c r="AB233" s="117"/>
      <c r="AC233" s="117"/>
      <c r="AD233" s="118"/>
      <c r="AE233" s="117"/>
      <c r="AF233" s="117"/>
      <c r="AG233" s="117"/>
      <c r="AH233" s="117"/>
      <c r="AI233" s="117"/>
      <c r="AJ233" s="117"/>
      <c r="AK233" s="117"/>
      <c r="AM233" s="119"/>
    </row>
    <row r="234" spans="1:39" s="116" customFormat="1" ht="12.75" x14ac:dyDescent="0.2">
      <c r="A234" s="111" t="s">
        <v>528</v>
      </c>
      <c r="B234" s="110">
        <v>156946</v>
      </c>
      <c r="C234" s="110">
        <v>9930</v>
      </c>
      <c r="D234" s="110">
        <v>-1842</v>
      </c>
      <c r="E234" s="110">
        <v>0</v>
      </c>
      <c r="F234" s="110">
        <v>0</v>
      </c>
      <c r="G234" s="110">
        <v>2760.2162922886901</v>
      </c>
      <c r="H234" s="110"/>
      <c r="I234" s="110">
        <v>10848.2162922887</v>
      </c>
      <c r="J234" s="110">
        <v>1702584154</v>
      </c>
      <c r="K234" s="55"/>
      <c r="L234" s="110"/>
      <c r="M234" s="112"/>
      <c r="N234" s="112"/>
      <c r="O234" s="112"/>
      <c r="P234" s="112"/>
      <c r="Q234" s="112"/>
      <c r="R234" s="112"/>
      <c r="S234" s="112"/>
      <c r="T234" s="113"/>
      <c r="U234" s="114"/>
      <c r="V234" s="113"/>
      <c r="W234" s="115"/>
      <c r="X234" s="115"/>
      <c r="Y234" s="115"/>
      <c r="AA234" s="117"/>
      <c r="AB234" s="117"/>
      <c r="AC234" s="117"/>
      <c r="AD234" s="118"/>
      <c r="AE234" s="117"/>
      <c r="AF234" s="117"/>
      <c r="AG234" s="117"/>
      <c r="AH234" s="117"/>
      <c r="AI234" s="117"/>
      <c r="AJ234" s="117"/>
      <c r="AK234" s="117"/>
      <c r="AM234" s="119"/>
    </row>
    <row r="235" spans="1:39" s="116" customFormat="1" ht="18.75" customHeight="1" x14ac:dyDescent="0.2">
      <c r="A235" s="17" t="s">
        <v>540</v>
      </c>
      <c r="B235" s="18"/>
      <c r="C235" s="18"/>
      <c r="D235" s="18"/>
      <c r="E235" s="18"/>
      <c r="F235" s="18"/>
      <c r="G235" s="18"/>
      <c r="H235" s="18"/>
      <c r="I235" s="110"/>
      <c r="J235" s="110"/>
      <c r="K235" s="55"/>
      <c r="L235" s="110"/>
      <c r="M235" s="112"/>
      <c r="N235" s="112"/>
      <c r="O235" s="112"/>
      <c r="P235" s="112"/>
      <c r="Q235" s="112"/>
      <c r="R235" s="112"/>
      <c r="S235" s="112"/>
      <c r="T235" s="113"/>
      <c r="U235" s="114"/>
      <c r="V235" s="113"/>
      <c r="W235" s="115"/>
      <c r="X235" s="115"/>
      <c r="Y235" s="115"/>
      <c r="AA235" s="117"/>
      <c r="AB235" s="117"/>
      <c r="AC235" s="117"/>
      <c r="AD235" s="118"/>
      <c r="AE235" s="117"/>
      <c r="AF235" s="117"/>
      <c r="AG235" s="117"/>
      <c r="AH235" s="117"/>
      <c r="AI235" s="117"/>
      <c r="AJ235" s="117"/>
      <c r="AK235" s="117"/>
      <c r="AM235" s="119"/>
    </row>
    <row r="236" spans="1:39" s="116" customFormat="1" ht="12.75" x14ac:dyDescent="0.2">
      <c r="A236" s="111" t="s">
        <v>541</v>
      </c>
      <c r="B236" s="110">
        <v>14085</v>
      </c>
      <c r="C236" s="110">
        <v>13244</v>
      </c>
      <c r="D236" s="110">
        <v>-275</v>
      </c>
      <c r="E236" s="110">
        <v>0</v>
      </c>
      <c r="F236" s="110">
        <v>0</v>
      </c>
      <c r="G236" s="110">
        <v>2760.2162922886901</v>
      </c>
      <c r="H236" s="110"/>
      <c r="I236" s="110">
        <v>15729.2162922887</v>
      </c>
      <c r="J236" s="110">
        <v>221546011</v>
      </c>
      <c r="K236" s="55"/>
      <c r="L236" s="110"/>
      <c r="M236" s="112"/>
      <c r="N236" s="112"/>
      <c r="O236" s="112"/>
      <c r="P236" s="112"/>
      <c r="Q236" s="112"/>
      <c r="R236" s="112"/>
      <c r="S236" s="112"/>
      <c r="T236" s="113"/>
      <c r="U236" s="114"/>
      <c r="V236" s="113"/>
      <c r="W236" s="115"/>
      <c r="X236" s="115"/>
      <c r="Y236" s="115"/>
      <c r="AA236" s="117"/>
      <c r="AB236" s="117"/>
      <c r="AC236" s="117"/>
      <c r="AD236" s="118"/>
      <c r="AE236" s="117"/>
      <c r="AF236" s="117"/>
      <c r="AG236" s="117"/>
      <c r="AH236" s="117"/>
      <c r="AI236" s="117"/>
      <c r="AJ236" s="117"/>
      <c r="AK236" s="117"/>
      <c r="AM236" s="119"/>
    </row>
    <row r="237" spans="1:39" s="116" customFormat="1" ht="12.75" x14ac:dyDescent="0.2">
      <c r="A237" s="111" t="s">
        <v>542</v>
      </c>
      <c r="B237" s="110">
        <v>13306</v>
      </c>
      <c r="C237" s="110">
        <v>13227</v>
      </c>
      <c r="D237" s="110">
        <v>3321</v>
      </c>
      <c r="E237" s="110">
        <v>0</v>
      </c>
      <c r="F237" s="110">
        <v>0</v>
      </c>
      <c r="G237" s="110">
        <v>2760.2162922886901</v>
      </c>
      <c r="H237" s="110"/>
      <c r="I237" s="110">
        <v>19308.2162922887</v>
      </c>
      <c r="J237" s="110">
        <v>256915126</v>
      </c>
      <c r="K237" s="55"/>
      <c r="L237" s="110"/>
      <c r="M237" s="112"/>
      <c r="N237" s="112"/>
      <c r="O237" s="112"/>
      <c r="P237" s="112"/>
      <c r="Q237" s="112"/>
      <c r="R237" s="112"/>
      <c r="S237" s="112"/>
      <c r="T237" s="113"/>
      <c r="U237" s="114"/>
      <c r="V237" s="113"/>
      <c r="W237" s="115"/>
      <c r="X237" s="115"/>
      <c r="Y237" s="115"/>
      <c r="AA237" s="117"/>
      <c r="AB237" s="117"/>
      <c r="AC237" s="117"/>
      <c r="AD237" s="118"/>
      <c r="AE237" s="117"/>
      <c r="AF237" s="117"/>
      <c r="AG237" s="117"/>
      <c r="AH237" s="117"/>
      <c r="AI237" s="117"/>
      <c r="AJ237" s="117"/>
      <c r="AK237" s="117"/>
      <c r="AM237" s="119"/>
    </row>
    <row r="238" spans="1:39" s="116" customFormat="1" ht="12.75" x14ac:dyDescent="0.2">
      <c r="A238" s="111" t="s">
        <v>543</v>
      </c>
      <c r="B238" s="110">
        <v>16560</v>
      </c>
      <c r="C238" s="110">
        <v>13885</v>
      </c>
      <c r="D238" s="110">
        <v>925</v>
      </c>
      <c r="E238" s="110">
        <v>80</v>
      </c>
      <c r="F238" s="110">
        <v>0</v>
      </c>
      <c r="G238" s="110">
        <v>2760.2162922886901</v>
      </c>
      <c r="H238" s="110"/>
      <c r="I238" s="110">
        <v>17650.2162922887</v>
      </c>
      <c r="J238" s="110">
        <v>292287582</v>
      </c>
      <c r="K238" s="55"/>
      <c r="L238" s="110"/>
      <c r="M238" s="112"/>
      <c r="N238" s="112"/>
      <c r="O238" s="112"/>
      <c r="P238" s="112"/>
      <c r="Q238" s="112"/>
      <c r="R238" s="112"/>
      <c r="S238" s="112"/>
      <c r="T238" s="113"/>
      <c r="U238" s="114"/>
      <c r="V238" s="113"/>
      <c r="W238" s="115"/>
      <c r="X238" s="115"/>
      <c r="Y238" s="115"/>
      <c r="AA238" s="117"/>
      <c r="AB238" s="117"/>
      <c r="AC238" s="117"/>
      <c r="AD238" s="118"/>
      <c r="AE238" s="117"/>
      <c r="AF238" s="117"/>
      <c r="AG238" s="117"/>
      <c r="AH238" s="117"/>
      <c r="AI238" s="117"/>
      <c r="AJ238" s="117"/>
      <c r="AK238" s="117"/>
      <c r="AM238" s="119"/>
    </row>
    <row r="239" spans="1:39" s="116" customFormat="1" ht="12.75" x14ac:dyDescent="0.2">
      <c r="A239" s="111" t="s">
        <v>544</v>
      </c>
      <c r="B239" s="110">
        <v>8810</v>
      </c>
      <c r="C239" s="110">
        <v>15437</v>
      </c>
      <c r="D239" s="110">
        <v>1197</v>
      </c>
      <c r="E239" s="110">
        <v>0</v>
      </c>
      <c r="F239" s="110">
        <v>0</v>
      </c>
      <c r="G239" s="110">
        <v>2760.2162922886901</v>
      </c>
      <c r="H239" s="110"/>
      <c r="I239" s="110">
        <v>19394.2162922887</v>
      </c>
      <c r="J239" s="110">
        <v>170863046</v>
      </c>
      <c r="K239" s="55"/>
      <c r="L239" s="110"/>
      <c r="M239" s="112"/>
      <c r="N239" s="112"/>
      <c r="O239" s="112"/>
      <c r="P239" s="112"/>
      <c r="Q239" s="112"/>
      <c r="R239" s="112"/>
      <c r="S239" s="112"/>
      <c r="T239" s="113"/>
      <c r="U239" s="114"/>
      <c r="V239" s="113"/>
      <c r="W239" s="115"/>
      <c r="X239" s="115"/>
      <c r="Y239" s="115"/>
      <c r="AA239" s="117"/>
      <c r="AB239" s="117"/>
      <c r="AC239" s="117"/>
      <c r="AD239" s="118"/>
      <c r="AE239" s="117"/>
      <c r="AF239" s="117"/>
      <c r="AG239" s="117"/>
      <c r="AH239" s="117"/>
      <c r="AI239" s="117"/>
      <c r="AJ239" s="117"/>
      <c r="AK239" s="117"/>
      <c r="AM239" s="119"/>
    </row>
    <row r="240" spans="1:39" s="116" customFormat="1" ht="12.75" x14ac:dyDescent="0.2">
      <c r="A240" s="111" t="s">
        <v>545</v>
      </c>
      <c r="B240" s="110">
        <v>26122</v>
      </c>
      <c r="C240" s="110">
        <v>13285</v>
      </c>
      <c r="D240" s="110">
        <v>1987</v>
      </c>
      <c r="E240" s="110">
        <v>0</v>
      </c>
      <c r="F240" s="110">
        <v>0</v>
      </c>
      <c r="G240" s="110">
        <v>2760.2162922886901</v>
      </c>
      <c r="H240" s="110"/>
      <c r="I240" s="110">
        <v>18032.2162922887</v>
      </c>
      <c r="J240" s="110">
        <v>471037554</v>
      </c>
      <c r="K240" s="55"/>
      <c r="L240" s="110"/>
      <c r="M240" s="112"/>
      <c r="N240" s="112"/>
      <c r="O240" s="112"/>
      <c r="P240" s="112"/>
      <c r="Q240" s="112"/>
      <c r="R240" s="112"/>
      <c r="S240" s="112"/>
      <c r="T240" s="113"/>
      <c r="U240" s="114"/>
      <c r="V240" s="113"/>
      <c r="W240" s="115"/>
      <c r="X240" s="115"/>
      <c r="Y240" s="115"/>
      <c r="AA240" s="117"/>
      <c r="AB240" s="117"/>
      <c r="AC240" s="117"/>
      <c r="AD240" s="118"/>
      <c r="AE240" s="117"/>
      <c r="AF240" s="117"/>
      <c r="AG240" s="117"/>
      <c r="AH240" s="117"/>
      <c r="AI240" s="117"/>
      <c r="AJ240" s="117"/>
      <c r="AK240" s="117"/>
      <c r="AM240" s="119"/>
    </row>
    <row r="241" spans="1:39" s="116" customFormat="1" ht="12.75" x14ac:dyDescent="0.2">
      <c r="A241" s="111" t="s">
        <v>546</v>
      </c>
      <c r="B241" s="110">
        <v>5706</v>
      </c>
      <c r="C241" s="110">
        <v>13323</v>
      </c>
      <c r="D241" s="110">
        <v>1959</v>
      </c>
      <c r="E241" s="110">
        <v>0</v>
      </c>
      <c r="F241" s="110">
        <v>0</v>
      </c>
      <c r="G241" s="110">
        <v>2760.2162922886901</v>
      </c>
      <c r="H241" s="110"/>
      <c r="I241" s="110">
        <v>18042.2162922887</v>
      </c>
      <c r="J241" s="110">
        <v>102948886</v>
      </c>
      <c r="K241" s="55"/>
      <c r="L241" s="110"/>
      <c r="M241" s="112"/>
      <c r="N241" s="112"/>
      <c r="O241" s="112"/>
      <c r="P241" s="112"/>
      <c r="Q241" s="112"/>
      <c r="R241" s="112"/>
      <c r="S241" s="112"/>
      <c r="T241" s="113"/>
      <c r="U241" s="114"/>
      <c r="V241" s="113"/>
      <c r="W241" s="115"/>
      <c r="X241" s="115"/>
      <c r="Y241" s="115"/>
      <c r="AA241" s="117"/>
      <c r="AB241" s="117"/>
      <c r="AC241" s="117"/>
      <c r="AD241" s="118"/>
      <c r="AE241" s="117"/>
      <c r="AF241" s="117"/>
      <c r="AG241" s="117"/>
      <c r="AH241" s="117"/>
      <c r="AI241" s="117"/>
      <c r="AJ241" s="117"/>
      <c r="AK241" s="117"/>
      <c r="AM241" s="119"/>
    </row>
    <row r="242" spans="1:39" s="116" customFormat="1" ht="12.75" x14ac:dyDescent="0.2">
      <c r="A242" s="111" t="s">
        <v>547</v>
      </c>
      <c r="B242" s="110">
        <v>22972</v>
      </c>
      <c r="C242" s="110">
        <v>13702</v>
      </c>
      <c r="D242" s="110">
        <v>611</v>
      </c>
      <c r="E242" s="110">
        <v>0</v>
      </c>
      <c r="F242" s="110">
        <v>0</v>
      </c>
      <c r="G242" s="110">
        <v>2760.2162922886901</v>
      </c>
      <c r="H242" s="110"/>
      <c r="I242" s="110">
        <v>17073.2162922887</v>
      </c>
      <c r="J242" s="110">
        <v>392205925</v>
      </c>
      <c r="K242" s="55"/>
      <c r="L242" s="110"/>
      <c r="M242" s="112"/>
      <c r="N242" s="112"/>
      <c r="O242" s="112"/>
      <c r="P242" s="112"/>
      <c r="Q242" s="112"/>
      <c r="R242" s="112"/>
      <c r="S242" s="112"/>
      <c r="T242" s="113"/>
      <c r="U242" s="114"/>
      <c r="V242" s="113"/>
      <c r="W242" s="115"/>
      <c r="X242" s="115"/>
      <c r="Y242" s="115"/>
      <c r="AA242" s="117"/>
      <c r="AB242" s="117"/>
      <c r="AC242" s="117"/>
      <c r="AD242" s="118"/>
      <c r="AE242" s="117"/>
      <c r="AF242" s="117"/>
      <c r="AG242" s="117"/>
      <c r="AH242" s="117"/>
      <c r="AI242" s="117"/>
      <c r="AJ242" s="117"/>
      <c r="AK242" s="117"/>
      <c r="AM242" s="119"/>
    </row>
    <row r="243" spans="1:39" s="116" customFormat="1" ht="12.75" x14ac:dyDescent="0.2">
      <c r="A243" s="111" t="s">
        <v>548</v>
      </c>
      <c r="B243" s="110">
        <v>4376</v>
      </c>
      <c r="C243" s="110">
        <v>15191</v>
      </c>
      <c r="D243" s="110">
        <v>1626</v>
      </c>
      <c r="E243" s="110">
        <v>396</v>
      </c>
      <c r="F243" s="110">
        <v>0</v>
      </c>
      <c r="G243" s="110">
        <v>2760.2162922886901</v>
      </c>
      <c r="H243" s="110"/>
      <c r="I243" s="110">
        <v>19973.2162922887</v>
      </c>
      <c r="J243" s="110">
        <v>87402794</v>
      </c>
      <c r="K243" s="55"/>
      <c r="L243" s="110"/>
      <c r="M243" s="112"/>
      <c r="N243" s="112"/>
      <c r="O243" s="112"/>
      <c r="P243" s="112"/>
      <c r="Q243" s="112"/>
      <c r="R243" s="112"/>
      <c r="S243" s="112"/>
      <c r="T243" s="113"/>
      <c r="U243" s="114"/>
      <c r="V243" s="113"/>
      <c r="W243" s="115"/>
      <c r="X243" s="115"/>
      <c r="Y243" s="115"/>
      <c r="AA243" s="117"/>
      <c r="AB243" s="117"/>
      <c r="AC243" s="117"/>
      <c r="AD243" s="118"/>
      <c r="AE243" s="117"/>
      <c r="AF243" s="117"/>
      <c r="AG243" s="117"/>
      <c r="AH243" s="117"/>
      <c r="AI243" s="117"/>
      <c r="AJ243" s="117"/>
      <c r="AK243" s="117"/>
      <c r="AM243" s="119"/>
    </row>
    <row r="244" spans="1:39" s="116" customFormat="1" ht="12.75" x14ac:dyDescent="0.2">
      <c r="A244" s="111" t="s">
        <v>549</v>
      </c>
      <c r="B244" s="110">
        <v>10100</v>
      </c>
      <c r="C244" s="110">
        <v>13482</v>
      </c>
      <c r="D244" s="110">
        <v>-1089</v>
      </c>
      <c r="E244" s="110">
        <v>0</v>
      </c>
      <c r="F244" s="110">
        <v>0</v>
      </c>
      <c r="G244" s="110">
        <v>2760.2162922886901</v>
      </c>
      <c r="H244" s="110"/>
      <c r="I244" s="110">
        <v>15153.2162922887</v>
      </c>
      <c r="J244" s="110">
        <v>153047485</v>
      </c>
      <c r="K244" s="55"/>
      <c r="L244" s="110"/>
      <c r="M244" s="112"/>
      <c r="N244" s="112"/>
      <c r="O244" s="112"/>
      <c r="P244" s="112"/>
      <c r="Q244" s="112"/>
      <c r="R244" s="112"/>
      <c r="S244" s="112"/>
      <c r="T244" s="113"/>
      <c r="U244" s="114"/>
      <c r="V244" s="113"/>
      <c r="W244" s="115"/>
      <c r="X244" s="115"/>
      <c r="Y244" s="115"/>
      <c r="AA244" s="117"/>
      <c r="AB244" s="117"/>
      <c r="AC244" s="117"/>
      <c r="AD244" s="118"/>
      <c r="AE244" s="117"/>
      <c r="AF244" s="117"/>
      <c r="AG244" s="117"/>
      <c r="AH244" s="117"/>
      <c r="AI244" s="117"/>
      <c r="AJ244" s="117"/>
      <c r="AK244" s="117"/>
      <c r="AM244" s="119"/>
    </row>
    <row r="245" spans="1:39" s="116" customFormat="1" ht="12.75" x14ac:dyDescent="0.2">
      <c r="A245" s="111" t="s">
        <v>550</v>
      </c>
      <c r="B245" s="110">
        <v>156684</v>
      </c>
      <c r="C245" s="110">
        <v>7778</v>
      </c>
      <c r="D245" s="110">
        <v>-397</v>
      </c>
      <c r="E245" s="110">
        <v>0</v>
      </c>
      <c r="F245" s="110">
        <v>130</v>
      </c>
      <c r="G245" s="110">
        <v>2760.2162922886901</v>
      </c>
      <c r="H245" s="110"/>
      <c r="I245" s="110">
        <v>10271.2162922887</v>
      </c>
      <c r="J245" s="110">
        <v>1609335254</v>
      </c>
      <c r="K245" s="55"/>
      <c r="L245" s="110"/>
      <c r="M245" s="112"/>
      <c r="N245" s="112"/>
      <c r="O245" s="112"/>
      <c r="P245" s="112"/>
      <c r="Q245" s="112"/>
      <c r="R245" s="112"/>
      <c r="S245" s="112"/>
      <c r="T245" s="113"/>
      <c r="U245" s="114"/>
      <c r="V245" s="113"/>
      <c r="W245" s="115"/>
      <c r="X245" s="115"/>
      <c r="Y245" s="115"/>
      <c r="AA245" s="117"/>
      <c r="AB245" s="117"/>
      <c r="AC245" s="117"/>
      <c r="AD245" s="118"/>
      <c r="AE245" s="117"/>
      <c r="AF245" s="117"/>
      <c r="AG245" s="117"/>
      <c r="AH245" s="117"/>
      <c r="AI245" s="117"/>
      <c r="AJ245" s="117"/>
      <c r="AK245" s="117"/>
      <c r="AM245" s="119"/>
    </row>
    <row r="246" spans="1:39" s="116" customFormat="1" ht="18.75" customHeight="1" x14ac:dyDescent="0.2">
      <c r="A246" s="17" t="s">
        <v>551</v>
      </c>
      <c r="B246" s="18"/>
      <c r="C246" s="18"/>
      <c r="D246" s="18"/>
      <c r="E246" s="18"/>
      <c r="F246" s="18"/>
      <c r="G246" s="18"/>
      <c r="H246" s="18"/>
      <c r="I246" s="110"/>
      <c r="J246" s="110"/>
      <c r="K246" s="55"/>
      <c r="L246" s="110"/>
      <c r="M246" s="112"/>
      <c r="N246" s="112"/>
      <c r="O246" s="112"/>
      <c r="P246" s="112"/>
      <c r="Q246" s="112"/>
      <c r="R246" s="112"/>
      <c r="S246" s="112"/>
      <c r="T246" s="113"/>
      <c r="U246" s="114"/>
      <c r="V246" s="113"/>
      <c r="W246" s="115"/>
      <c r="X246" s="115"/>
      <c r="Y246" s="115"/>
      <c r="AA246" s="117"/>
      <c r="AB246" s="117"/>
      <c r="AC246" s="117"/>
      <c r="AD246" s="118"/>
      <c r="AE246" s="117"/>
      <c r="AF246" s="117"/>
      <c r="AG246" s="117"/>
      <c r="AH246" s="117"/>
      <c r="AI246" s="117"/>
      <c r="AJ246" s="117"/>
      <c r="AK246" s="117"/>
      <c r="AM246" s="119"/>
    </row>
    <row r="247" spans="1:39" s="116" customFormat="1" ht="12.75" x14ac:dyDescent="0.2">
      <c r="A247" s="111" t="s">
        <v>552</v>
      </c>
      <c r="B247" s="110">
        <v>22929</v>
      </c>
      <c r="C247" s="110">
        <v>11998</v>
      </c>
      <c r="D247" s="110">
        <v>1764</v>
      </c>
      <c r="E247" s="110">
        <v>0</v>
      </c>
      <c r="F247" s="110">
        <v>0</v>
      </c>
      <c r="G247" s="110">
        <v>2760.2162922886901</v>
      </c>
      <c r="H247" s="110"/>
      <c r="I247" s="110">
        <v>16522.2162922887</v>
      </c>
      <c r="J247" s="110">
        <v>378837897</v>
      </c>
      <c r="K247" s="55"/>
      <c r="L247" s="110"/>
      <c r="M247" s="112"/>
      <c r="N247" s="112"/>
      <c r="O247" s="112"/>
      <c r="P247" s="112"/>
      <c r="Q247" s="112"/>
      <c r="R247" s="112"/>
      <c r="S247" s="112"/>
      <c r="T247" s="113"/>
      <c r="U247" s="114"/>
      <c r="V247" s="113"/>
      <c r="W247" s="115"/>
      <c r="X247" s="115"/>
      <c r="Y247" s="115"/>
      <c r="AA247" s="117"/>
      <c r="AB247" s="117"/>
      <c r="AC247" s="117"/>
      <c r="AD247" s="118"/>
      <c r="AE247" s="117"/>
      <c r="AF247" s="117"/>
      <c r="AG247" s="117"/>
      <c r="AH247" s="117"/>
      <c r="AI247" s="117"/>
      <c r="AJ247" s="117"/>
      <c r="AK247" s="117"/>
      <c r="AM247" s="119"/>
    </row>
    <row r="248" spans="1:39" s="116" customFormat="1" ht="12.75" x14ac:dyDescent="0.2">
      <c r="A248" s="111" t="s">
        <v>553</v>
      </c>
      <c r="B248" s="110">
        <v>52260</v>
      </c>
      <c r="C248" s="110">
        <v>12784</v>
      </c>
      <c r="D248" s="110">
        <v>2113</v>
      </c>
      <c r="E248" s="110">
        <v>0</v>
      </c>
      <c r="F248" s="110">
        <v>0</v>
      </c>
      <c r="G248" s="110">
        <v>2760.2162922886901</v>
      </c>
      <c r="H248" s="110"/>
      <c r="I248" s="110">
        <v>17657.2162922887</v>
      </c>
      <c r="J248" s="110">
        <v>922766123</v>
      </c>
      <c r="K248" s="55"/>
      <c r="L248" s="110"/>
      <c r="M248" s="112"/>
      <c r="N248" s="112"/>
      <c r="O248" s="112"/>
      <c r="P248" s="112"/>
      <c r="Q248" s="112"/>
      <c r="R248" s="112"/>
      <c r="S248" s="112"/>
      <c r="T248" s="113"/>
      <c r="U248" s="114"/>
      <c r="V248" s="113"/>
      <c r="W248" s="115"/>
      <c r="X248" s="115"/>
      <c r="Y248" s="115"/>
      <c r="AA248" s="117"/>
      <c r="AB248" s="117"/>
      <c r="AC248" s="117"/>
      <c r="AD248" s="118"/>
      <c r="AE248" s="117"/>
      <c r="AF248" s="117"/>
      <c r="AG248" s="117"/>
      <c r="AH248" s="117"/>
      <c r="AI248" s="117"/>
      <c r="AJ248" s="117"/>
      <c r="AK248" s="117"/>
      <c r="AM248" s="119"/>
    </row>
    <row r="249" spans="1:39" s="116" customFormat="1" ht="12.75" x14ac:dyDescent="0.2">
      <c r="A249" s="111" t="s">
        <v>554</v>
      </c>
      <c r="B249" s="110">
        <v>59788</v>
      </c>
      <c r="C249" s="110">
        <v>8346</v>
      </c>
      <c r="D249" s="110">
        <v>-1048</v>
      </c>
      <c r="E249" s="110">
        <v>0</v>
      </c>
      <c r="F249" s="110">
        <v>0</v>
      </c>
      <c r="G249" s="110">
        <v>2760.2162922886901</v>
      </c>
      <c r="H249" s="110"/>
      <c r="I249" s="110">
        <v>10058.2162922887</v>
      </c>
      <c r="J249" s="110">
        <v>601360636</v>
      </c>
      <c r="K249" s="55"/>
      <c r="L249" s="110"/>
      <c r="M249" s="112"/>
      <c r="N249" s="112"/>
      <c r="O249" s="112"/>
      <c r="P249" s="112"/>
      <c r="Q249" s="112"/>
      <c r="R249" s="112"/>
      <c r="S249" s="112"/>
      <c r="T249" s="113"/>
      <c r="U249" s="114"/>
      <c r="V249" s="113"/>
      <c r="W249" s="115"/>
      <c r="X249" s="115"/>
      <c r="Y249" s="115"/>
      <c r="AA249" s="117"/>
      <c r="AB249" s="117"/>
      <c r="AC249" s="117"/>
      <c r="AD249" s="118"/>
      <c r="AE249" s="117"/>
      <c r="AF249" s="117"/>
      <c r="AG249" s="117"/>
      <c r="AH249" s="117"/>
      <c r="AI249" s="117"/>
      <c r="AJ249" s="117"/>
      <c r="AK249" s="117"/>
      <c r="AM249" s="119"/>
    </row>
    <row r="250" spans="1:39" s="116" customFormat="1" ht="12.75" x14ac:dyDescent="0.2">
      <c r="A250" s="111" t="s">
        <v>555</v>
      </c>
      <c r="B250" s="110">
        <v>10497</v>
      </c>
      <c r="C250" s="110">
        <v>13116</v>
      </c>
      <c r="D250" s="110">
        <v>-167</v>
      </c>
      <c r="E250" s="110">
        <v>0</v>
      </c>
      <c r="F250" s="110">
        <v>0</v>
      </c>
      <c r="G250" s="110">
        <v>2760.2162922886901</v>
      </c>
      <c r="H250" s="110"/>
      <c r="I250" s="110">
        <v>15709.2162922887</v>
      </c>
      <c r="J250" s="110">
        <v>164899643</v>
      </c>
      <c r="K250" s="55"/>
      <c r="L250" s="110"/>
      <c r="M250" s="112"/>
      <c r="N250" s="112"/>
      <c r="O250" s="112"/>
      <c r="P250" s="112"/>
      <c r="Q250" s="112"/>
      <c r="R250" s="112"/>
      <c r="S250" s="112"/>
      <c r="T250" s="113"/>
      <c r="U250" s="114"/>
      <c r="V250" s="113"/>
      <c r="W250" s="115"/>
      <c r="X250" s="115"/>
      <c r="Y250" s="115"/>
      <c r="AA250" s="117"/>
      <c r="AB250" s="117"/>
      <c r="AC250" s="117"/>
      <c r="AD250" s="118"/>
      <c r="AE250" s="117"/>
      <c r="AF250" s="117"/>
      <c r="AG250" s="117"/>
      <c r="AH250" s="117"/>
      <c r="AI250" s="117"/>
      <c r="AJ250" s="117"/>
      <c r="AK250" s="117"/>
      <c r="AM250" s="119"/>
    </row>
    <row r="251" spans="1:39" s="116" customFormat="1" ht="12.75" x14ac:dyDescent="0.2">
      <c r="A251" s="111" t="s">
        <v>556</v>
      </c>
      <c r="B251" s="110">
        <v>15446</v>
      </c>
      <c r="C251" s="110">
        <v>13295</v>
      </c>
      <c r="D251" s="110">
        <v>1424</v>
      </c>
      <c r="E251" s="110">
        <v>0</v>
      </c>
      <c r="F251" s="110">
        <v>0</v>
      </c>
      <c r="G251" s="110">
        <v>2760.2162922886901</v>
      </c>
      <c r="H251" s="110"/>
      <c r="I251" s="110">
        <v>17479.2162922887</v>
      </c>
      <c r="J251" s="110">
        <v>269983975</v>
      </c>
      <c r="K251" s="55"/>
      <c r="L251" s="110"/>
      <c r="M251" s="112"/>
      <c r="N251" s="112"/>
      <c r="O251" s="112"/>
      <c r="P251" s="112"/>
      <c r="Q251" s="112"/>
      <c r="R251" s="112"/>
      <c r="S251" s="112"/>
      <c r="T251" s="113"/>
      <c r="U251" s="114"/>
      <c r="V251" s="113"/>
      <c r="W251" s="115"/>
      <c r="X251" s="115"/>
      <c r="Y251" s="115"/>
      <c r="AA251" s="117"/>
      <c r="AB251" s="117"/>
      <c r="AC251" s="117"/>
      <c r="AD251" s="118"/>
      <c r="AE251" s="117"/>
      <c r="AF251" s="117"/>
      <c r="AG251" s="117"/>
      <c r="AH251" s="117"/>
      <c r="AI251" s="117"/>
      <c r="AJ251" s="117"/>
      <c r="AK251" s="117"/>
      <c r="AM251" s="119"/>
    </row>
    <row r="252" spans="1:39" s="116" customFormat="1" ht="12.75" x14ac:dyDescent="0.2">
      <c r="A252" s="111" t="s">
        <v>557</v>
      </c>
      <c r="B252" s="110">
        <v>16014</v>
      </c>
      <c r="C252" s="110">
        <v>11799</v>
      </c>
      <c r="D252" s="110">
        <v>-1337</v>
      </c>
      <c r="E252" s="110">
        <v>0</v>
      </c>
      <c r="F252" s="110">
        <v>0</v>
      </c>
      <c r="G252" s="110">
        <v>2760.2162922886901</v>
      </c>
      <c r="H252" s="110"/>
      <c r="I252" s="110">
        <v>13222.2162922887</v>
      </c>
      <c r="J252" s="110">
        <v>211740572</v>
      </c>
      <c r="K252" s="55"/>
      <c r="L252" s="110"/>
      <c r="M252" s="112"/>
      <c r="N252" s="112"/>
      <c r="O252" s="112"/>
      <c r="P252" s="112"/>
      <c r="Q252" s="112"/>
      <c r="R252" s="112"/>
      <c r="S252" s="112"/>
      <c r="T252" s="113"/>
      <c r="U252" s="114"/>
      <c r="V252" s="113"/>
      <c r="W252" s="115"/>
      <c r="X252" s="115"/>
      <c r="Y252" s="115"/>
      <c r="AA252" s="117"/>
      <c r="AB252" s="117"/>
      <c r="AC252" s="117"/>
      <c r="AD252" s="118"/>
      <c r="AE252" s="117"/>
      <c r="AF252" s="117"/>
      <c r="AG252" s="117"/>
      <c r="AH252" s="117"/>
      <c r="AI252" s="117"/>
      <c r="AJ252" s="117"/>
      <c r="AK252" s="117"/>
      <c r="AM252" s="119"/>
    </row>
    <row r="253" spans="1:39" s="116" customFormat="1" ht="12.75" x14ac:dyDescent="0.2">
      <c r="A253" s="111" t="s">
        <v>558</v>
      </c>
      <c r="B253" s="110">
        <v>26498</v>
      </c>
      <c r="C253" s="110">
        <v>12298</v>
      </c>
      <c r="D253" s="110">
        <v>3632</v>
      </c>
      <c r="E253" s="110">
        <v>153</v>
      </c>
      <c r="F253" s="110">
        <v>0</v>
      </c>
      <c r="G253" s="110">
        <v>2760.2162922886901</v>
      </c>
      <c r="H253" s="110"/>
      <c r="I253" s="110">
        <v>18843.2162922887</v>
      </c>
      <c r="J253" s="110">
        <v>499307545</v>
      </c>
      <c r="K253" s="55"/>
      <c r="L253" s="110"/>
      <c r="M253" s="112"/>
      <c r="N253" s="112"/>
      <c r="O253" s="112"/>
      <c r="P253" s="112"/>
      <c r="Q253" s="112"/>
      <c r="R253" s="112"/>
      <c r="S253" s="112"/>
      <c r="T253" s="113"/>
      <c r="U253" s="114"/>
      <c r="V253" s="113"/>
      <c r="W253" s="115"/>
      <c r="X253" s="115"/>
      <c r="Y253" s="115"/>
      <c r="AA253" s="117"/>
      <c r="AB253" s="117"/>
      <c r="AC253" s="117"/>
      <c r="AD253" s="118"/>
      <c r="AE253" s="117"/>
      <c r="AF253" s="117"/>
      <c r="AG253" s="117"/>
      <c r="AH253" s="117"/>
      <c r="AI253" s="117"/>
      <c r="AJ253" s="117"/>
      <c r="AK253" s="117"/>
      <c r="AM253" s="119"/>
    </row>
    <row r="254" spans="1:39" s="116" customFormat="1" ht="12.75" x14ac:dyDescent="0.2">
      <c r="A254" s="111" t="s">
        <v>559</v>
      </c>
      <c r="B254" s="110">
        <v>10159</v>
      </c>
      <c r="C254" s="110">
        <v>13092</v>
      </c>
      <c r="D254" s="110">
        <v>594</v>
      </c>
      <c r="E254" s="110">
        <v>1182</v>
      </c>
      <c r="F254" s="110">
        <v>0</v>
      </c>
      <c r="G254" s="110">
        <v>2760.2162922886901</v>
      </c>
      <c r="H254" s="110"/>
      <c r="I254" s="110">
        <v>17628.2162922887</v>
      </c>
      <c r="J254" s="110">
        <v>179085049</v>
      </c>
      <c r="K254" s="55"/>
      <c r="L254" s="110"/>
      <c r="M254" s="112"/>
      <c r="N254" s="112"/>
      <c r="O254" s="112"/>
      <c r="P254" s="112"/>
      <c r="Q254" s="112"/>
      <c r="R254" s="112"/>
      <c r="S254" s="112"/>
      <c r="T254" s="113"/>
      <c r="U254" s="114"/>
      <c r="V254" s="113"/>
      <c r="W254" s="115"/>
      <c r="X254" s="115"/>
      <c r="Y254" s="115"/>
      <c r="AA254" s="117"/>
      <c r="AB254" s="117"/>
      <c r="AC254" s="117"/>
      <c r="AD254" s="118"/>
      <c r="AE254" s="117"/>
      <c r="AF254" s="117"/>
      <c r="AG254" s="117"/>
      <c r="AH254" s="117"/>
      <c r="AI254" s="117"/>
      <c r="AJ254" s="117"/>
      <c r="AK254" s="117"/>
      <c r="AM254" s="119"/>
    </row>
    <row r="255" spans="1:39" s="116" customFormat="1" ht="12.75" x14ac:dyDescent="0.2">
      <c r="A255" s="111" t="s">
        <v>560</v>
      </c>
      <c r="B255" s="110">
        <v>20603</v>
      </c>
      <c r="C255" s="110">
        <v>11821</v>
      </c>
      <c r="D255" s="110">
        <v>-100</v>
      </c>
      <c r="E255" s="110">
        <v>112</v>
      </c>
      <c r="F255" s="110">
        <v>0</v>
      </c>
      <c r="G255" s="110">
        <v>2760.2162922886901</v>
      </c>
      <c r="H255" s="110"/>
      <c r="I255" s="110">
        <v>14593.2162922887</v>
      </c>
      <c r="J255" s="110">
        <v>300664035</v>
      </c>
      <c r="K255" s="55"/>
      <c r="L255" s="110"/>
      <c r="M255" s="112"/>
      <c r="N255" s="112"/>
      <c r="O255" s="112"/>
      <c r="P255" s="112"/>
      <c r="Q255" s="112"/>
      <c r="R255" s="112"/>
      <c r="S255" s="112"/>
      <c r="T255" s="113"/>
      <c r="U255" s="114"/>
      <c r="V255" s="113"/>
      <c r="W255" s="115"/>
      <c r="X255" s="115"/>
      <c r="Y255" s="115"/>
      <c r="AA255" s="117"/>
      <c r="AB255" s="117"/>
      <c r="AC255" s="117"/>
      <c r="AD255" s="118"/>
      <c r="AE255" s="117"/>
      <c r="AF255" s="117"/>
      <c r="AG255" s="117"/>
      <c r="AH255" s="117"/>
      <c r="AI255" s="117"/>
      <c r="AJ255" s="117"/>
      <c r="AK255" s="117"/>
      <c r="AM255" s="119"/>
    </row>
    <row r="256" spans="1:39" s="116" customFormat="1" ht="12.75" x14ac:dyDescent="0.2">
      <c r="A256" s="111" t="s">
        <v>561</v>
      </c>
      <c r="B256" s="110">
        <v>6926</v>
      </c>
      <c r="C256" s="110">
        <v>15609</v>
      </c>
      <c r="D256" s="110">
        <v>2403</v>
      </c>
      <c r="E256" s="110">
        <v>392</v>
      </c>
      <c r="F256" s="110">
        <v>0</v>
      </c>
      <c r="G256" s="110">
        <v>2760.2162922886901</v>
      </c>
      <c r="H256" s="110"/>
      <c r="I256" s="110">
        <v>21164.2162922887</v>
      </c>
      <c r="J256" s="110">
        <v>146583362</v>
      </c>
      <c r="K256" s="55"/>
      <c r="L256" s="110"/>
      <c r="M256" s="112"/>
      <c r="N256" s="112"/>
      <c r="O256" s="112"/>
      <c r="P256" s="112"/>
      <c r="Q256" s="112"/>
      <c r="R256" s="112"/>
      <c r="S256" s="112"/>
      <c r="T256" s="113"/>
      <c r="U256" s="114"/>
      <c r="V256" s="113"/>
      <c r="W256" s="115"/>
      <c r="X256" s="115"/>
      <c r="Y256" s="115"/>
      <c r="AA256" s="117"/>
      <c r="AB256" s="117"/>
      <c r="AC256" s="117"/>
      <c r="AD256" s="118"/>
      <c r="AE256" s="117"/>
      <c r="AF256" s="117"/>
      <c r="AG256" s="117"/>
      <c r="AH256" s="117"/>
      <c r="AI256" s="117"/>
      <c r="AJ256" s="117"/>
      <c r="AK256" s="117"/>
      <c r="AM256" s="119"/>
    </row>
    <row r="257" spans="1:39" s="116" customFormat="1" ht="12.75" x14ac:dyDescent="0.2">
      <c r="A257" s="111" t="s">
        <v>562</v>
      </c>
      <c r="B257" s="110">
        <v>11089</v>
      </c>
      <c r="C257" s="110">
        <v>13439</v>
      </c>
      <c r="D257" s="110">
        <v>1676</v>
      </c>
      <c r="E257" s="110">
        <v>0</v>
      </c>
      <c r="F257" s="110">
        <v>0</v>
      </c>
      <c r="G257" s="110">
        <v>2760.2162922886901</v>
      </c>
      <c r="H257" s="110"/>
      <c r="I257" s="110">
        <v>17875.2162922887</v>
      </c>
      <c r="J257" s="110">
        <v>198218273</v>
      </c>
      <c r="K257" s="55"/>
      <c r="L257" s="110"/>
      <c r="M257" s="112"/>
      <c r="N257" s="112"/>
      <c r="O257" s="112"/>
      <c r="P257" s="112"/>
      <c r="Q257" s="112"/>
      <c r="R257" s="112"/>
      <c r="S257" s="112"/>
      <c r="T257" s="113"/>
      <c r="U257" s="114"/>
      <c r="V257" s="113"/>
      <c r="W257" s="115"/>
      <c r="X257" s="115"/>
      <c r="Y257" s="115"/>
      <c r="AA257" s="117"/>
      <c r="AB257" s="117"/>
      <c r="AC257" s="117"/>
      <c r="AD257" s="118"/>
      <c r="AE257" s="117"/>
      <c r="AF257" s="117"/>
      <c r="AG257" s="117"/>
      <c r="AH257" s="117"/>
      <c r="AI257" s="117"/>
      <c r="AJ257" s="117"/>
      <c r="AK257" s="117"/>
      <c r="AM257" s="119"/>
    </row>
    <row r="258" spans="1:39" s="116" customFormat="1" ht="12.75" x14ac:dyDescent="0.2">
      <c r="A258" s="111" t="s">
        <v>563</v>
      </c>
      <c r="B258" s="110">
        <v>10935</v>
      </c>
      <c r="C258" s="110">
        <v>11409</v>
      </c>
      <c r="D258" s="110">
        <v>-1343</v>
      </c>
      <c r="E258" s="110">
        <v>277</v>
      </c>
      <c r="F258" s="110">
        <v>0</v>
      </c>
      <c r="G258" s="110">
        <v>2760.2162922886901</v>
      </c>
      <c r="H258" s="110"/>
      <c r="I258" s="110">
        <v>13103.2162922887</v>
      </c>
      <c r="J258" s="110">
        <v>143283670</v>
      </c>
      <c r="K258" s="55"/>
      <c r="L258" s="110"/>
      <c r="M258" s="112"/>
      <c r="N258" s="112"/>
      <c r="O258" s="112"/>
      <c r="P258" s="112"/>
      <c r="Q258" s="112"/>
      <c r="R258" s="112"/>
      <c r="S258" s="112"/>
      <c r="T258" s="113"/>
      <c r="U258" s="114"/>
      <c r="V258" s="113"/>
      <c r="W258" s="115"/>
      <c r="X258" s="115"/>
      <c r="Y258" s="115"/>
      <c r="AA258" s="117"/>
      <c r="AB258" s="117"/>
      <c r="AC258" s="117"/>
      <c r="AD258" s="118"/>
      <c r="AE258" s="117"/>
      <c r="AF258" s="117"/>
      <c r="AG258" s="117"/>
      <c r="AH258" s="117"/>
      <c r="AI258" s="117"/>
      <c r="AJ258" s="117"/>
      <c r="AK258" s="117"/>
      <c r="AM258" s="119"/>
    </row>
    <row r="259" spans="1:39" s="116" customFormat="1" ht="12.75" x14ac:dyDescent="0.2">
      <c r="A259" s="111" t="s">
        <v>564</v>
      </c>
      <c r="B259" s="110">
        <v>11227</v>
      </c>
      <c r="C259" s="110">
        <v>11302</v>
      </c>
      <c r="D259" s="110">
        <v>-1726</v>
      </c>
      <c r="E259" s="110">
        <v>0</v>
      </c>
      <c r="F259" s="110">
        <v>0</v>
      </c>
      <c r="G259" s="110">
        <v>2760.2162922886901</v>
      </c>
      <c r="H259" s="110"/>
      <c r="I259" s="110">
        <v>12336.2162922887</v>
      </c>
      <c r="J259" s="110">
        <v>138498700</v>
      </c>
      <c r="K259" s="55"/>
      <c r="L259" s="110"/>
      <c r="M259" s="112"/>
      <c r="N259" s="112"/>
      <c r="O259" s="112"/>
      <c r="P259" s="112"/>
      <c r="Q259" s="112"/>
      <c r="R259" s="112"/>
      <c r="S259" s="112"/>
      <c r="T259" s="113"/>
      <c r="U259" s="114"/>
      <c r="V259" s="113"/>
      <c r="W259" s="115"/>
      <c r="X259" s="115"/>
      <c r="Y259" s="115"/>
      <c r="AA259" s="117"/>
      <c r="AB259" s="117"/>
      <c r="AC259" s="117"/>
      <c r="AD259" s="118"/>
      <c r="AE259" s="117"/>
      <c r="AF259" s="117"/>
      <c r="AG259" s="117"/>
      <c r="AH259" s="117"/>
      <c r="AI259" s="117"/>
      <c r="AJ259" s="117"/>
      <c r="AK259" s="117"/>
      <c r="AM259" s="119"/>
    </row>
    <row r="260" spans="1:39" s="116" customFormat="1" ht="12.75" x14ac:dyDescent="0.2">
      <c r="A260" s="111" t="s">
        <v>565</v>
      </c>
      <c r="B260" s="110">
        <v>6764</v>
      </c>
      <c r="C260" s="110">
        <v>15473</v>
      </c>
      <c r="D260" s="110">
        <v>3755</v>
      </c>
      <c r="E260" s="110">
        <v>0</v>
      </c>
      <c r="F260" s="110">
        <v>0</v>
      </c>
      <c r="G260" s="110">
        <v>2760.2162922886901</v>
      </c>
      <c r="H260" s="110"/>
      <c r="I260" s="110">
        <v>21988.2162922887</v>
      </c>
      <c r="J260" s="110">
        <v>148728295</v>
      </c>
      <c r="K260" s="55"/>
      <c r="L260" s="110"/>
      <c r="M260" s="112"/>
      <c r="N260" s="112"/>
      <c r="O260" s="112"/>
      <c r="P260" s="112"/>
      <c r="Q260" s="112"/>
      <c r="R260" s="112"/>
      <c r="S260" s="112"/>
      <c r="T260" s="113"/>
      <c r="U260" s="114"/>
      <c r="V260" s="113"/>
      <c r="W260" s="115"/>
      <c r="X260" s="115"/>
      <c r="Y260" s="115"/>
      <c r="AA260" s="117"/>
      <c r="AB260" s="117"/>
      <c r="AC260" s="117"/>
      <c r="AD260" s="118"/>
      <c r="AE260" s="117"/>
      <c r="AF260" s="117"/>
      <c r="AG260" s="117"/>
      <c r="AH260" s="117"/>
      <c r="AI260" s="117"/>
      <c r="AJ260" s="117"/>
      <c r="AK260" s="117"/>
      <c r="AM260" s="119"/>
    </row>
    <row r="261" spans="1:39" s="116" customFormat="1" ht="12.75" x14ac:dyDescent="0.2">
      <c r="A261" s="111" t="s">
        <v>566</v>
      </c>
      <c r="B261" s="110">
        <v>7029</v>
      </c>
      <c r="C261" s="110">
        <v>15499</v>
      </c>
      <c r="D261" s="110">
        <v>5553</v>
      </c>
      <c r="E261" s="110">
        <v>2161</v>
      </c>
      <c r="F261" s="110">
        <v>0</v>
      </c>
      <c r="G261" s="110">
        <v>2760.2162922886901</v>
      </c>
      <c r="H261" s="110"/>
      <c r="I261" s="110">
        <v>25973.2162922887</v>
      </c>
      <c r="J261" s="110">
        <v>182565737</v>
      </c>
      <c r="K261" s="55"/>
      <c r="L261" s="110"/>
      <c r="M261" s="112"/>
      <c r="N261" s="112"/>
      <c r="O261" s="112"/>
      <c r="P261" s="112"/>
      <c r="Q261" s="112"/>
      <c r="R261" s="112"/>
      <c r="S261" s="112"/>
      <c r="T261" s="113"/>
      <c r="U261" s="114"/>
      <c r="V261" s="113"/>
      <c r="W261" s="115"/>
      <c r="X261" s="115"/>
      <c r="Y261" s="115"/>
      <c r="AA261" s="117"/>
      <c r="AB261" s="117"/>
      <c r="AC261" s="117"/>
      <c r="AD261" s="118"/>
      <c r="AE261" s="117"/>
      <c r="AF261" s="117"/>
      <c r="AG261" s="117"/>
      <c r="AH261" s="117"/>
      <c r="AI261" s="117"/>
      <c r="AJ261" s="117"/>
      <c r="AK261" s="117"/>
      <c r="AM261" s="119"/>
    </row>
    <row r="262" spans="1:39" s="116" customFormat="1" ht="18.75" customHeight="1" x14ac:dyDescent="0.2">
      <c r="A262" s="17" t="s">
        <v>567</v>
      </c>
      <c r="B262" s="18"/>
      <c r="C262" s="18"/>
      <c r="D262" s="18"/>
      <c r="E262" s="18"/>
      <c r="F262" s="18"/>
      <c r="G262" s="18"/>
      <c r="H262" s="18"/>
      <c r="I262" s="110"/>
      <c r="J262" s="110"/>
      <c r="K262" s="55"/>
      <c r="L262" s="110"/>
      <c r="M262" s="112"/>
      <c r="N262" s="112"/>
      <c r="O262" s="112"/>
      <c r="P262" s="112"/>
      <c r="Q262" s="112"/>
      <c r="R262" s="112"/>
      <c r="S262" s="112"/>
      <c r="T262" s="113"/>
      <c r="U262" s="114"/>
      <c r="V262" s="113"/>
      <c r="W262" s="115"/>
      <c r="X262" s="115"/>
      <c r="Y262" s="115"/>
      <c r="AA262" s="117"/>
      <c r="AB262" s="117"/>
      <c r="AC262" s="117"/>
      <c r="AD262" s="118"/>
      <c r="AE262" s="117"/>
      <c r="AF262" s="117"/>
      <c r="AG262" s="117"/>
      <c r="AH262" s="117"/>
      <c r="AI262" s="117"/>
      <c r="AJ262" s="117"/>
      <c r="AK262" s="117"/>
      <c r="AM262" s="119"/>
    </row>
    <row r="263" spans="1:39" s="116" customFormat="1" ht="12.75" x14ac:dyDescent="0.2">
      <c r="A263" s="111" t="s">
        <v>568</v>
      </c>
      <c r="B263" s="110">
        <v>26744</v>
      </c>
      <c r="C263" s="110">
        <v>14655</v>
      </c>
      <c r="D263" s="110">
        <v>2282</v>
      </c>
      <c r="E263" s="110">
        <v>347</v>
      </c>
      <c r="F263" s="110">
        <v>0</v>
      </c>
      <c r="G263" s="110">
        <v>2760.2162922886901</v>
      </c>
      <c r="H263" s="110"/>
      <c r="I263" s="110">
        <v>20044.2162922887</v>
      </c>
      <c r="J263" s="110">
        <v>536062521</v>
      </c>
      <c r="K263" s="55"/>
      <c r="L263" s="110"/>
      <c r="M263" s="112"/>
      <c r="N263" s="112"/>
      <c r="O263" s="112"/>
      <c r="P263" s="112"/>
      <c r="Q263" s="112"/>
      <c r="R263" s="112"/>
      <c r="S263" s="112"/>
      <c r="T263" s="113"/>
      <c r="U263" s="114"/>
      <c r="V263" s="113"/>
      <c r="W263" s="115"/>
      <c r="X263" s="115"/>
      <c r="Y263" s="115"/>
      <c r="AA263" s="117"/>
      <c r="AB263" s="117"/>
      <c r="AC263" s="117"/>
      <c r="AD263" s="118"/>
      <c r="AE263" s="117"/>
      <c r="AF263" s="117"/>
      <c r="AG263" s="117"/>
      <c r="AH263" s="117"/>
      <c r="AI263" s="117"/>
      <c r="AJ263" s="117"/>
      <c r="AK263" s="117"/>
      <c r="AM263" s="119"/>
    </row>
    <row r="264" spans="1:39" s="116" customFormat="1" ht="12.75" x14ac:dyDescent="0.2">
      <c r="A264" s="111" t="s">
        <v>569</v>
      </c>
      <c r="B264" s="110">
        <v>103183</v>
      </c>
      <c r="C264" s="110">
        <v>8871</v>
      </c>
      <c r="D264" s="110">
        <v>-947</v>
      </c>
      <c r="E264" s="110">
        <v>0</v>
      </c>
      <c r="F264" s="110">
        <v>0</v>
      </c>
      <c r="G264" s="110">
        <v>2760.2162922886901</v>
      </c>
      <c r="H264" s="110"/>
      <c r="I264" s="110">
        <v>10684.2162922887</v>
      </c>
      <c r="J264" s="110">
        <v>1102429490</v>
      </c>
      <c r="K264" s="55"/>
      <c r="L264" s="110"/>
      <c r="M264" s="112"/>
      <c r="N264" s="112"/>
      <c r="O264" s="112"/>
      <c r="P264" s="112"/>
      <c r="Q264" s="112"/>
      <c r="R264" s="112"/>
      <c r="S264" s="112"/>
      <c r="T264" s="113"/>
      <c r="U264" s="114"/>
      <c r="V264" s="113"/>
      <c r="W264" s="115"/>
      <c r="X264" s="115"/>
      <c r="Y264" s="115"/>
      <c r="AA264" s="117"/>
      <c r="AB264" s="117"/>
      <c r="AC264" s="117"/>
      <c r="AD264" s="118"/>
      <c r="AE264" s="117"/>
      <c r="AF264" s="117"/>
      <c r="AG264" s="117"/>
      <c r="AH264" s="117"/>
      <c r="AI264" s="117"/>
      <c r="AJ264" s="117"/>
      <c r="AK264" s="117"/>
      <c r="AM264" s="119"/>
    </row>
    <row r="265" spans="1:39" s="116" customFormat="1" ht="12.75" x14ac:dyDescent="0.2">
      <c r="A265" s="111" t="s">
        <v>570</v>
      </c>
      <c r="B265" s="110">
        <v>9583</v>
      </c>
      <c r="C265" s="110">
        <v>11781</v>
      </c>
      <c r="D265" s="110">
        <v>255</v>
      </c>
      <c r="E265" s="110">
        <v>0</v>
      </c>
      <c r="F265" s="110">
        <v>0</v>
      </c>
      <c r="G265" s="110">
        <v>2760.2162922886901</v>
      </c>
      <c r="H265" s="110"/>
      <c r="I265" s="110">
        <v>14796.2162922887</v>
      </c>
      <c r="J265" s="110">
        <v>141792141</v>
      </c>
      <c r="K265" s="55"/>
      <c r="L265" s="110"/>
      <c r="M265" s="112"/>
      <c r="N265" s="112"/>
      <c r="O265" s="112"/>
      <c r="P265" s="112"/>
      <c r="Q265" s="112"/>
      <c r="R265" s="112"/>
      <c r="S265" s="112"/>
      <c r="T265" s="113"/>
      <c r="U265" s="114"/>
      <c r="V265" s="113"/>
      <c r="W265" s="115"/>
      <c r="X265" s="115"/>
      <c r="Y265" s="115"/>
      <c r="AA265" s="117"/>
      <c r="AB265" s="117"/>
      <c r="AC265" s="117"/>
      <c r="AD265" s="118"/>
      <c r="AE265" s="117"/>
      <c r="AF265" s="117"/>
      <c r="AG265" s="117"/>
      <c r="AH265" s="117"/>
      <c r="AI265" s="117"/>
      <c r="AJ265" s="117"/>
      <c r="AK265" s="117"/>
      <c r="AM265" s="119"/>
    </row>
    <row r="266" spans="1:39" s="116" customFormat="1" ht="12.75" x14ac:dyDescent="0.2">
      <c r="A266" s="111" t="s">
        <v>571</v>
      </c>
      <c r="B266" s="110">
        <v>37700</v>
      </c>
      <c r="C266" s="110">
        <v>11240</v>
      </c>
      <c r="D266" s="110">
        <v>-345</v>
      </c>
      <c r="E266" s="110">
        <v>0</v>
      </c>
      <c r="F266" s="110">
        <v>0</v>
      </c>
      <c r="G266" s="110">
        <v>2760.2162922886901</v>
      </c>
      <c r="H266" s="110"/>
      <c r="I266" s="110">
        <v>13655.2162922887</v>
      </c>
      <c r="J266" s="110">
        <v>514801654</v>
      </c>
      <c r="K266" s="55"/>
      <c r="L266" s="110"/>
      <c r="M266" s="112"/>
      <c r="N266" s="112"/>
      <c r="O266" s="112"/>
      <c r="P266" s="112"/>
      <c r="Q266" s="112"/>
      <c r="R266" s="112"/>
      <c r="S266" s="112"/>
      <c r="T266" s="113"/>
      <c r="U266" s="114"/>
      <c r="V266" s="113"/>
      <c r="W266" s="115"/>
      <c r="X266" s="115"/>
      <c r="Y266" s="115"/>
      <c r="AA266" s="117"/>
      <c r="AB266" s="117"/>
      <c r="AC266" s="117"/>
      <c r="AD266" s="118"/>
      <c r="AE266" s="117"/>
      <c r="AF266" s="117"/>
      <c r="AG266" s="117"/>
      <c r="AH266" s="117"/>
      <c r="AI266" s="117"/>
      <c r="AJ266" s="117"/>
      <c r="AK266" s="117"/>
      <c r="AM266" s="119"/>
    </row>
    <row r="267" spans="1:39" s="116" customFormat="1" ht="12.75" x14ac:dyDescent="0.2">
      <c r="A267" s="111" t="s">
        <v>572</v>
      </c>
      <c r="B267" s="110">
        <v>18821</v>
      </c>
      <c r="C267" s="110">
        <v>14633</v>
      </c>
      <c r="D267" s="110">
        <v>2925</v>
      </c>
      <c r="E267" s="110">
        <v>462</v>
      </c>
      <c r="F267" s="110">
        <v>0</v>
      </c>
      <c r="G267" s="110">
        <v>2760.2162922886901</v>
      </c>
      <c r="H267" s="110"/>
      <c r="I267" s="110">
        <v>20780.2162922887</v>
      </c>
      <c r="J267" s="110">
        <v>391104451</v>
      </c>
      <c r="K267" s="55"/>
      <c r="L267" s="110"/>
      <c r="M267" s="112"/>
      <c r="N267" s="112"/>
      <c r="O267" s="112"/>
      <c r="P267" s="112"/>
      <c r="Q267" s="112"/>
      <c r="R267" s="112"/>
      <c r="S267" s="112"/>
      <c r="T267" s="113"/>
      <c r="U267" s="114"/>
      <c r="V267" s="113"/>
      <c r="W267" s="115"/>
      <c r="X267" s="115"/>
      <c r="Y267" s="115"/>
      <c r="AA267" s="117"/>
      <c r="AB267" s="117"/>
      <c r="AC267" s="117"/>
      <c r="AD267" s="118"/>
      <c r="AE267" s="117"/>
      <c r="AF267" s="117"/>
      <c r="AG267" s="117"/>
      <c r="AH267" s="117"/>
      <c r="AI267" s="117"/>
      <c r="AJ267" s="117"/>
      <c r="AK267" s="117"/>
      <c r="AM267" s="119"/>
    </row>
    <row r="268" spans="1:39" s="116" customFormat="1" ht="12.75" x14ac:dyDescent="0.2">
      <c r="A268" s="111" t="s">
        <v>573</v>
      </c>
      <c r="B268" s="110">
        <v>9491</v>
      </c>
      <c r="C268" s="110">
        <v>16074</v>
      </c>
      <c r="D268" s="110">
        <v>3721</v>
      </c>
      <c r="E268" s="110">
        <v>0</v>
      </c>
      <c r="F268" s="110">
        <v>0</v>
      </c>
      <c r="G268" s="110">
        <v>2760.2162922886901</v>
      </c>
      <c r="H268" s="110"/>
      <c r="I268" s="110">
        <v>22555.2162922887</v>
      </c>
      <c r="J268" s="110">
        <v>214071558</v>
      </c>
      <c r="K268" s="55"/>
      <c r="L268" s="110"/>
      <c r="M268" s="112"/>
      <c r="N268" s="112"/>
      <c r="O268" s="112"/>
      <c r="P268" s="112"/>
      <c r="Q268" s="112"/>
      <c r="R268" s="112"/>
      <c r="S268" s="112"/>
      <c r="T268" s="113"/>
      <c r="U268" s="114"/>
      <c r="V268" s="113"/>
      <c r="W268" s="115"/>
      <c r="X268" s="115"/>
      <c r="Y268" s="115"/>
      <c r="AA268" s="117"/>
      <c r="AB268" s="117"/>
      <c r="AC268" s="117"/>
      <c r="AD268" s="118"/>
      <c r="AE268" s="117"/>
      <c r="AF268" s="117"/>
      <c r="AG268" s="117"/>
      <c r="AH268" s="117"/>
      <c r="AI268" s="117"/>
      <c r="AJ268" s="117"/>
      <c r="AK268" s="117"/>
      <c r="AM268" s="119"/>
    </row>
    <row r="269" spans="1:39" s="116" customFormat="1" ht="12.75" x14ac:dyDescent="0.2">
      <c r="A269" s="111" t="s">
        <v>574</v>
      </c>
      <c r="B269" s="110">
        <v>5883</v>
      </c>
      <c r="C269" s="110">
        <v>14122</v>
      </c>
      <c r="D269" s="110">
        <v>3642</v>
      </c>
      <c r="E269" s="110">
        <v>0</v>
      </c>
      <c r="F269" s="110">
        <v>0</v>
      </c>
      <c r="G269" s="110">
        <v>2760.2162922886901</v>
      </c>
      <c r="H269" s="110"/>
      <c r="I269" s="110">
        <v>20524.2162922887</v>
      </c>
      <c r="J269" s="110">
        <v>120743964</v>
      </c>
      <c r="K269" s="55"/>
      <c r="L269" s="110"/>
      <c r="M269" s="112"/>
      <c r="N269" s="112"/>
      <c r="O269" s="112"/>
      <c r="P269" s="112"/>
      <c r="Q269" s="112"/>
      <c r="R269" s="112"/>
      <c r="S269" s="112"/>
      <c r="T269" s="113"/>
      <c r="U269" s="114"/>
      <c r="V269" s="113"/>
      <c r="W269" s="115"/>
      <c r="X269" s="115"/>
      <c r="Y269" s="115"/>
      <c r="AA269" s="117"/>
      <c r="AB269" s="117"/>
      <c r="AC269" s="117"/>
      <c r="AD269" s="118"/>
      <c r="AE269" s="117"/>
      <c r="AF269" s="117"/>
      <c r="AG269" s="117"/>
      <c r="AH269" s="117"/>
      <c r="AI269" s="117"/>
      <c r="AJ269" s="117"/>
      <c r="AK269" s="117"/>
      <c r="AM269" s="119"/>
    </row>
    <row r="270" spans="1:39" s="116" customFormat="1" ht="12.75" x14ac:dyDescent="0.2">
      <c r="A270" s="111" t="s">
        <v>575</v>
      </c>
      <c r="B270" s="110">
        <v>11721</v>
      </c>
      <c r="C270" s="110">
        <v>15505</v>
      </c>
      <c r="D270" s="110">
        <v>1030</v>
      </c>
      <c r="E270" s="110">
        <v>0</v>
      </c>
      <c r="F270" s="110">
        <v>0</v>
      </c>
      <c r="G270" s="110">
        <v>2760.2162922886901</v>
      </c>
      <c r="H270" s="110"/>
      <c r="I270" s="110">
        <v>19295.2162922887</v>
      </c>
      <c r="J270" s="110">
        <v>226159230</v>
      </c>
      <c r="K270" s="55"/>
      <c r="L270" s="110"/>
      <c r="M270" s="112"/>
      <c r="N270" s="112"/>
      <c r="O270" s="112"/>
      <c r="P270" s="112"/>
      <c r="Q270" s="112"/>
      <c r="R270" s="112"/>
      <c r="S270" s="112"/>
      <c r="T270" s="113"/>
      <c r="U270" s="114"/>
      <c r="V270" s="113"/>
      <c r="W270" s="115"/>
      <c r="X270" s="115"/>
      <c r="Y270" s="115"/>
      <c r="AA270" s="117"/>
      <c r="AB270" s="117"/>
      <c r="AC270" s="117"/>
      <c r="AD270" s="118"/>
      <c r="AE270" s="117"/>
      <c r="AF270" s="117"/>
      <c r="AG270" s="117"/>
      <c r="AH270" s="117"/>
      <c r="AI270" s="117"/>
      <c r="AJ270" s="117"/>
      <c r="AK270" s="117"/>
      <c r="AM270" s="119"/>
    </row>
    <row r="271" spans="1:39" s="116" customFormat="1" ht="12.75" x14ac:dyDescent="0.2">
      <c r="A271" s="111" t="s">
        <v>576</v>
      </c>
      <c r="B271" s="110">
        <v>39280</v>
      </c>
      <c r="C271" s="110">
        <v>11267</v>
      </c>
      <c r="D271" s="110">
        <v>1390</v>
      </c>
      <c r="E271" s="110">
        <v>0</v>
      </c>
      <c r="F271" s="110">
        <v>0</v>
      </c>
      <c r="G271" s="110">
        <v>2760.2162922886901</v>
      </c>
      <c r="H271" s="110"/>
      <c r="I271" s="110">
        <v>15417.2162922887</v>
      </c>
      <c r="J271" s="110">
        <v>605588256</v>
      </c>
      <c r="K271" s="55"/>
      <c r="L271" s="110"/>
      <c r="M271" s="112"/>
      <c r="N271" s="112"/>
      <c r="O271" s="112"/>
      <c r="P271" s="112"/>
      <c r="Q271" s="112"/>
      <c r="R271" s="112"/>
      <c r="S271" s="112"/>
      <c r="T271" s="113"/>
      <c r="U271" s="114"/>
      <c r="V271" s="113"/>
      <c r="W271" s="115"/>
      <c r="X271" s="115"/>
      <c r="Y271" s="115"/>
      <c r="AA271" s="117"/>
      <c r="AB271" s="117"/>
      <c r="AC271" s="117"/>
      <c r="AD271" s="118"/>
      <c r="AE271" s="117"/>
      <c r="AF271" s="117"/>
      <c r="AG271" s="117"/>
      <c r="AH271" s="117"/>
      <c r="AI271" s="117"/>
      <c r="AJ271" s="117"/>
      <c r="AK271" s="117"/>
      <c r="AM271" s="119"/>
    </row>
    <row r="272" spans="1:39" s="116" customFormat="1" ht="12.75" x14ac:dyDescent="0.2">
      <c r="A272" s="111" t="s">
        <v>577</v>
      </c>
      <c r="B272" s="110">
        <v>25467</v>
      </c>
      <c r="C272" s="110">
        <v>13725</v>
      </c>
      <c r="D272" s="110">
        <v>1835</v>
      </c>
      <c r="E272" s="110">
        <v>0</v>
      </c>
      <c r="F272" s="110">
        <v>0</v>
      </c>
      <c r="G272" s="110">
        <v>2760.2162922886901</v>
      </c>
      <c r="H272" s="110"/>
      <c r="I272" s="110">
        <v>18320.2162922887</v>
      </c>
      <c r="J272" s="110">
        <v>466560948</v>
      </c>
      <c r="K272" s="55"/>
      <c r="L272" s="110"/>
      <c r="M272" s="112"/>
      <c r="N272" s="112"/>
      <c r="O272" s="112"/>
      <c r="P272" s="112"/>
      <c r="Q272" s="112"/>
      <c r="R272" s="112"/>
      <c r="S272" s="112"/>
      <c r="T272" s="113"/>
      <c r="U272" s="114"/>
      <c r="V272" s="113"/>
      <c r="W272" s="115"/>
      <c r="X272" s="115"/>
      <c r="Y272" s="115"/>
      <c r="AA272" s="117"/>
      <c r="AB272" s="117"/>
      <c r="AC272" s="117"/>
      <c r="AD272" s="118"/>
      <c r="AE272" s="117"/>
      <c r="AF272" s="117"/>
      <c r="AG272" s="117"/>
      <c r="AH272" s="117"/>
      <c r="AI272" s="117"/>
      <c r="AJ272" s="117"/>
      <c r="AK272" s="117"/>
      <c r="AM272" s="119"/>
    </row>
    <row r="273" spans="1:39" s="116" customFormat="1" ht="18.75" customHeight="1" x14ac:dyDescent="0.2">
      <c r="A273" s="17" t="s">
        <v>578</v>
      </c>
      <c r="B273" s="18"/>
      <c r="C273" s="18"/>
      <c r="D273" s="18"/>
      <c r="E273" s="18"/>
      <c r="F273" s="18"/>
      <c r="G273" s="18"/>
      <c r="H273" s="18"/>
      <c r="I273" s="110"/>
      <c r="J273" s="110"/>
      <c r="K273" s="55"/>
      <c r="L273" s="110"/>
      <c r="M273" s="112"/>
      <c r="N273" s="112"/>
      <c r="O273" s="112"/>
      <c r="P273" s="112"/>
      <c r="Q273" s="112"/>
      <c r="R273" s="112"/>
      <c r="S273" s="112"/>
      <c r="T273" s="113"/>
      <c r="U273" s="114"/>
      <c r="V273" s="113"/>
      <c r="W273" s="115"/>
      <c r="X273" s="115"/>
      <c r="Y273" s="115"/>
      <c r="AA273" s="117"/>
      <c r="AB273" s="117"/>
      <c r="AC273" s="117"/>
      <c r="AD273" s="118"/>
      <c r="AE273" s="117"/>
      <c r="AF273" s="117"/>
      <c r="AG273" s="117"/>
      <c r="AH273" s="117"/>
      <c r="AI273" s="117"/>
      <c r="AJ273" s="117"/>
      <c r="AK273" s="117"/>
      <c r="AM273" s="119"/>
    </row>
    <row r="274" spans="1:39" s="116" customFormat="1" ht="12.75" x14ac:dyDescent="0.2">
      <c r="A274" s="111" t="s">
        <v>579</v>
      </c>
      <c r="B274" s="110">
        <v>24992</v>
      </c>
      <c r="C274" s="110">
        <v>14233</v>
      </c>
      <c r="D274" s="110">
        <v>1183</v>
      </c>
      <c r="E274" s="110">
        <v>0</v>
      </c>
      <c r="F274" s="110">
        <v>0</v>
      </c>
      <c r="G274" s="110">
        <v>2760.2162922886901</v>
      </c>
      <c r="H274" s="110"/>
      <c r="I274" s="110">
        <v>18176.2162922887</v>
      </c>
      <c r="J274" s="110">
        <v>454259998</v>
      </c>
      <c r="K274" s="55"/>
      <c r="L274" s="110"/>
      <c r="M274" s="112"/>
      <c r="N274" s="112"/>
      <c r="O274" s="112"/>
      <c r="P274" s="112"/>
      <c r="Q274" s="112"/>
      <c r="R274" s="112"/>
      <c r="S274" s="112"/>
      <c r="T274" s="113"/>
      <c r="U274" s="114"/>
      <c r="V274" s="113"/>
      <c r="W274" s="115"/>
      <c r="X274" s="115"/>
      <c r="Y274" s="115"/>
      <c r="AA274" s="117"/>
      <c r="AB274" s="117"/>
      <c r="AC274" s="117"/>
      <c r="AD274" s="118"/>
      <c r="AE274" s="117"/>
      <c r="AF274" s="117"/>
      <c r="AG274" s="117"/>
      <c r="AH274" s="117"/>
      <c r="AI274" s="117"/>
      <c r="AJ274" s="117"/>
      <c r="AK274" s="117"/>
      <c r="AM274" s="119"/>
    </row>
    <row r="275" spans="1:39" s="116" customFormat="1" ht="12.75" x14ac:dyDescent="0.2">
      <c r="A275" s="111" t="s">
        <v>580</v>
      </c>
      <c r="B275" s="110">
        <v>18050</v>
      </c>
      <c r="C275" s="110">
        <v>15891</v>
      </c>
      <c r="D275" s="110">
        <v>2798</v>
      </c>
      <c r="E275" s="110">
        <v>107</v>
      </c>
      <c r="F275" s="110">
        <v>0</v>
      </c>
      <c r="G275" s="110">
        <v>2760.2162922886901</v>
      </c>
      <c r="H275" s="110"/>
      <c r="I275" s="110">
        <v>21556.2162922887</v>
      </c>
      <c r="J275" s="110">
        <v>389089704</v>
      </c>
      <c r="K275" s="55"/>
      <c r="L275" s="110"/>
      <c r="M275" s="112"/>
      <c r="N275" s="112"/>
      <c r="O275" s="112"/>
      <c r="P275" s="112"/>
      <c r="Q275" s="112"/>
      <c r="R275" s="112"/>
      <c r="S275" s="112"/>
      <c r="T275" s="113"/>
      <c r="U275" s="114"/>
      <c r="V275" s="113"/>
      <c r="W275" s="115"/>
      <c r="X275" s="115"/>
      <c r="Y275" s="115"/>
      <c r="AA275" s="117"/>
      <c r="AB275" s="117"/>
      <c r="AC275" s="117"/>
      <c r="AD275" s="118"/>
      <c r="AE275" s="117"/>
      <c r="AF275" s="117"/>
      <c r="AG275" s="117"/>
      <c r="AH275" s="117"/>
      <c r="AI275" s="117"/>
      <c r="AJ275" s="117"/>
      <c r="AK275" s="117"/>
      <c r="AM275" s="119"/>
    </row>
    <row r="276" spans="1:39" s="116" customFormat="1" ht="12.75" x14ac:dyDescent="0.2">
      <c r="A276" s="111" t="s">
        <v>581</v>
      </c>
      <c r="B276" s="110">
        <v>18809</v>
      </c>
      <c r="C276" s="110">
        <v>15744</v>
      </c>
      <c r="D276" s="110">
        <v>6114</v>
      </c>
      <c r="E276" s="110">
        <v>471</v>
      </c>
      <c r="F276" s="110">
        <v>0</v>
      </c>
      <c r="G276" s="110">
        <v>2760.2162922886901</v>
      </c>
      <c r="H276" s="110"/>
      <c r="I276" s="110">
        <v>25089.2162922887</v>
      </c>
      <c r="J276" s="110">
        <v>471903069</v>
      </c>
      <c r="K276" s="55"/>
      <c r="L276" s="110"/>
      <c r="M276" s="112"/>
      <c r="N276" s="112"/>
      <c r="O276" s="112"/>
      <c r="P276" s="112"/>
      <c r="Q276" s="112"/>
      <c r="R276" s="112"/>
      <c r="S276" s="112"/>
      <c r="T276" s="113"/>
      <c r="U276" s="114"/>
      <c r="V276" s="113"/>
      <c r="W276" s="115"/>
      <c r="X276" s="115"/>
      <c r="Y276" s="115"/>
      <c r="AA276" s="117"/>
      <c r="AB276" s="117"/>
      <c r="AC276" s="117"/>
      <c r="AD276" s="118"/>
      <c r="AE276" s="117"/>
      <c r="AF276" s="117"/>
      <c r="AG276" s="117"/>
      <c r="AH276" s="117"/>
      <c r="AI276" s="117"/>
      <c r="AJ276" s="117"/>
      <c r="AK276" s="117"/>
      <c r="AM276" s="119"/>
    </row>
    <row r="277" spans="1:39" s="116" customFormat="1" ht="12.75" x14ac:dyDescent="0.2">
      <c r="A277" s="111" t="s">
        <v>582</v>
      </c>
      <c r="B277" s="110">
        <v>99368</v>
      </c>
      <c r="C277" s="110">
        <v>7369</v>
      </c>
      <c r="D277" s="110">
        <v>-868</v>
      </c>
      <c r="E277" s="110">
        <v>0</v>
      </c>
      <c r="F277" s="110">
        <v>0</v>
      </c>
      <c r="G277" s="110">
        <v>2760.2162922886901</v>
      </c>
      <c r="H277" s="110"/>
      <c r="I277" s="110">
        <v>9261.2162922886891</v>
      </c>
      <c r="J277" s="110">
        <v>920268541</v>
      </c>
      <c r="K277" s="55"/>
      <c r="L277" s="110"/>
      <c r="M277" s="112"/>
      <c r="N277" s="112"/>
      <c r="O277" s="112"/>
      <c r="P277" s="112"/>
      <c r="Q277" s="112"/>
      <c r="R277" s="112"/>
      <c r="S277" s="112"/>
      <c r="T277" s="113"/>
      <c r="U277" s="114"/>
      <c r="V277" s="113"/>
      <c r="W277" s="115"/>
      <c r="X277" s="115"/>
      <c r="Y277" s="115"/>
      <c r="AA277" s="117"/>
      <c r="AB277" s="117"/>
      <c r="AC277" s="117"/>
      <c r="AD277" s="118"/>
      <c r="AE277" s="117"/>
      <c r="AF277" s="117"/>
      <c r="AG277" s="117"/>
      <c r="AH277" s="117"/>
      <c r="AI277" s="117"/>
      <c r="AJ277" s="117"/>
      <c r="AK277" s="117"/>
      <c r="AM277" s="119"/>
    </row>
    <row r="278" spans="1:39" s="116" customFormat="1" ht="12.75" x14ac:dyDescent="0.2">
      <c r="A278" s="111" t="s">
        <v>583</v>
      </c>
      <c r="B278" s="110">
        <v>17921</v>
      </c>
      <c r="C278" s="110">
        <v>11547</v>
      </c>
      <c r="D278" s="110">
        <v>-1274</v>
      </c>
      <c r="E278" s="110">
        <v>0</v>
      </c>
      <c r="F278" s="110">
        <v>0</v>
      </c>
      <c r="G278" s="110">
        <v>2760.2162922886901</v>
      </c>
      <c r="H278" s="110"/>
      <c r="I278" s="110">
        <v>13033.2162922887</v>
      </c>
      <c r="J278" s="110">
        <v>233568269</v>
      </c>
      <c r="K278" s="55"/>
      <c r="L278" s="110"/>
      <c r="M278" s="112"/>
      <c r="N278" s="112"/>
      <c r="O278" s="112"/>
      <c r="P278" s="112"/>
      <c r="Q278" s="112"/>
      <c r="R278" s="112"/>
      <c r="S278" s="112"/>
      <c r="T278" s="113"/>
      <c r="U278" s="114"/>
      <c r="V278" s="113"/>
      <c r="W278" s="115"/>
      <c r="X278" s="115"/>
      <c r="Y278" s="115"/>
      <c r="AA278" s="117"/>
      <c r="AB278" s="117"/>
      <c r="AC278" s="117"/>
      <c r="AD278" s="118"/>
      <c r="AE278" s="117"/>
      <c r="AF278" s="117"/>
      <c r="AG278" s="117"/>
      <c r="AH278" s="117"/>
      <c r="AI278" s="117"/>
      <c r="AJ278" s="117"/>
      <c r="AK278" s="117"/>
      <c r="AM278" s="119"/>
    </row>
    <row r="279" spans="1:39" s="116" customFormat="1" ht="12.75" x14ac:dyDescent="0.2">
      <c r="A279" s="111" t="s">
        <v>584</v>
      </c>
      <c r="B279" s="110">
        <v>9254</v>
      </c>
      <c r="C279" s="110">
        <v>13836</v>
      </c>
      <c r="D279" s="110">
        <v>3977</v>
      </c>
      <c r="E279" s="110">
        <v>324</v>
      </c>
      <c r="F279" s="110">
        <v>0</v>
      </c>
      <c r="G279" s="110">
        <v>2760.2162922886901</v>
      </c>
      <c r="H279" s="110"/>
      <c r="I279" s="110">
        <v>20897.2162922887</v>
      </c>
      <c r="J279" s="110">
        <v>193382840</v>
      </c>
      <c r="K279" s="55"/>
      <c r="L279" s="110"/>
      <c r="M279" s="112"/>
      <c r="N279" s="112"/>
      <c r="O279" s="112"/>
      <c r="P279" s="112"/>
      <c r="Q279" s="112"/>
      <c r="R279" s="112"/>
      <c r="S279" s="112"/>
      <c r="T279" s="113"/>
      <c r="U279" s="114"/>
      <c r="V279" s="113"/>
      <c r="W279" s="115"/>
      <c r="X279" s="115"/>
      <c r="Y279" s="115"/>
      <c r="AA279" s="117"/>
      <c r="AB279" s="117"/>
      <c r="AC279" s="117"/>
      <c r="AD279" s="118"/>
      <c r="AE279" s="117"/>
      <c r="AF279" s="117"/>
      <c r="AG279" s="117"/>
      <c r="AH279" s="117"/>
      <c r="AI279" s="117"/>
      <c r="AJ279" s="117"/>
      <c r="AK279" s="117"/>
      <c r="AM279" s="119"/>
    </row>
    <row r="280" spans="1:39" s="116" customFormat="1" ht="12.75" x14ac:dyDescent="0.2">
      <c r="A280" s="111" t="s">
        <v>585</v>
      </c>
      <c r="B280" s="110">
        <v>55829</v>
      </c>
      <c r="C280" s="110">
        <v>10883</v>
      </c>
      <c r="D280" s="110">
        <v>725</v>
      </c>
      <c r="E280" s="110">
        <v>0</v>
      </c>
      <c r="F280" s="110">
        <v>239</v>
      </c>
      <c r="G280" s="110">
        <v>2760.2162922886901</v>
      </c>
      <c r="H280" s="110"/>
      <c r="I280" s="110">
        <v>14607.2162922887</v>
      </c>
      <c r="J280" s="110">
        <v>815506278</v>
      </c>
      <c r="K280" s="55"/>
      <c r="L280" s="110"/>
      <c r="M280" s="112"/>
      <c r="N280" s="112"/>
      <c r="O280" s="112"/>
      <c r="P280" s="112"/>
      <c r="Q280" s="112"/>
      <c r="R280" s="112"/>
      <c r="S280" s="112"/>
      <c r="T280" s="113"/>
      <c r="U280" s="114"/>
      <c r="V280" s="113"/>
      <c r="W280" s="115"/>
      <c r="X280" s="115"/>
      <c r="Y280" s="115"/>
      <c r="AA280" s="117"/>
      <c r="AB280" s="117"/>
      <c r="AC280" s="117"/>
      <c r="AD280" s="118"/>
      <c r="AE280" s="117"/>
      <c r="AF280" s="117"/>
      <c r="AG280" s="117"/>
      <c r="AH280" s="117"/>
      <c r="AI280" s="117"/>
      <c r="AJ280" s="117"/>
      <c r="AK280" s="117"/>
      <c r="AM280" s="119"/>
    </row>
    <row r="281" spans="1:39" s="116" customFormat="1" ht="18.75" customHeight="1" x14ac:dyDescent="0.2">
      <c r="A281" s="17" t="s">
        <v>586</v>
      </c>
      <c r="B281" s="18"/>
      <c r="C281" s="18"/>
      <c r="D281" s="18"/>
      <c r="E281" s="18"/>
      <c r="F281" s="18"/>
      <c r="G281" s="18"/>
      <c r="H281" s="18"/>
      <c r="I281" s="110"/>
      <c r="J281" s="110"/>
      <c r="K281" s="55"/>
      <c r="L281" s="110"/>
      <c r="M281" s="112"/>
      <c r="N281" s="112"/>
      <c r="O281" s="112"/>
      <c r="P281" s="112"/>
      <c r="Q281" s="112"/>
      <c r="R281" s="112"/>
      <c r="S281" s="112"/>
      <c r="T281" s="113"/>
      <c r="U281" s="114"/>
      <c r="V281" s="113"/>
      <c r="W281" s="115"/>
      <c r="X281" s="115"/>
      <c r="Y281" s="115"/>
      <c r="AA281" s="117"/>
      <c r="AB281" s="117"/>
      <c r="AC281" s="117"/>
      <c r="AD281" s="118"/>
      <c r="AE281" s="117"/>
      <c r="AF281" s="117"/>
      <c r="AG281" s="117"/>
      <c r="AH281" s="117"/>
      <c r="AI281" s="117"/>
      <c r="AJ281" s="117"/>
      <c r="AK281" s="117"/>
      <c r="AM281" s="119"/>
    </row>
    <row r="282" spans="1:39" s="116" customFormat="1" ht="12.75" x14ac:dyDescent="0.2">
      <c r="A282" s="111" t="s">
        <v>587</v>
      </c>
      <c r="B282" s="110">
        <v>7119</v>
      </c>
      <c r="C282" s="110">
        <v>17472</v>
      </c>
      <c r="D282" s="110">
        <v>8018</v>
      </c>
      <c r="E282" s="110">
        <v>1389</v>
      </c>
      <c r="F282" s="110">
        <v>0</v>
      </c>
      <c r="G282" s="110">
        <v>2760.2162922886901</v>
      </c>
      <c r="H282" s="110"/>
      <c r="I282" s="110">
        <v>29639.2162922887</v>
      </c>
      <c r="J282" s="110">
        <v>211001581</v>
      </c>
      <c r="K282" s="55"/>
      <c r="L282" s="110"/>
      <c r="M282" s="112"/>
      <c r="N282" s="112"/>
      <c r="O282" s="112"/>
      <c r="P282" s="112"/>
      <c r="Q282" s="112"/>
      <c r="R282" s="112"/>
      <c r="S282" s="112"/>
      <c r="T282" s="113"/>
      <c r="U282" s="114"/>
      <c r="V282" s="113"/>
      <c r="W282" s="115"/>
      <c r="X282" s="115"/>
      <c r="Y282" s="115"/>
      <c r="AA282" s="117"/>
      <c r="AB282" s="117"/>
      <c r="AC282" s="117"/>
      <c r="AD282" s="118"/>
      <c r="AE282" s="117"/>
      <c r="AF282" s="117"/>
      <c r="AG282" s="117"/>
      <c r="AH282" s="117"/>
      <c r="AI282" s="117"/>
      <c r="AJ282" s="117"/>
      <c r="AK282" s="117"/>
      <c r="AM282" s="119"/>
    </row>
    <row r="283" spans="1:39" s="116" customFormat="1" ht="12.75" x14ac:dyDescent="0.2">
      <c r="A283" s="111" t="s">
        <v>588</v>
      </c>
      <c r="B283" s="110">
        <v>6163</v>
      </c>
      <c r="C283" s="110">
        <v>15716</v>
      </c>
      <c r="D283" s="110">
        <v>8029</v>
      </c>
      <c r="E283" s="110">
        <v>1318</v>
      </c>
      <c r="F283" s="110">
        <v>0</v>
      </c>
      <c r="G283" s="110">
        <v>2760.2162922886901</v>
      </c>
      <c r="H283" s="110"/>
      <c r="I283" s="110">
        <v>27823.2162922887</v>
      </c>
      <c r="J283" s="110">
        <v>171474482</v>
      </c>
      <c r="K283" s="55"/>
      <c r="L283" s="110"/>
      <c r="M283" s="112"/>
      <c r="N283" s="112"/>
      <c r="O283" s="112"/>
      <c r="P283" s="112"/>
      <c r="Q283" s="112"/>
      <c r="R283" s="112"/>
      <c r="S283" s="112"/>
      <c r="T283" s="113"/>
      <c r="U283" s="114"/>
      <c r="V283" s="113"/>
      <c r="W283" s="115"/>
      <c r="X283" s="115"/>
      <c r="Y283" s="115"/>
      <c r="AA283" s="117"/>
      <c r="AB283" s="117"/>
      <c r="AC283" s="117"/>
      <c r="AD283" s="118"/>
      <c r="AE283" s="117"/>
      <c r="AF283" s="117"/>
      <c r="AG283" s="117"/>
      <c r="AH283" s="117"/>
      <c r="AI283" s="117"/>
      <c r="AJ283" s="117"/>
      <c r="AK283" s="117"/>
      <c r="AM283" s="119"/>
    </row>
    <row r="284" spans="1:39" s="116" customFormat="1" ht="12.75" x14ac:dyDescent="0.2">
      <c r="A284" s="111" t="s">
        <v>589</v>
      </c>
      <c r="B284" s="110">
        <v>10065</v>
      </c>
      <c r="C284" s="110">
        <v>14387</v>
      </c>
      <c r="D284" s="110">
        <v>4030</v>
      </c>
      <c r="E284" s="110">
        <v>2104</v>
      </c>
      <c r="F284" s="110">
        <v>0</v>
      </c>
      <c r="G284" s="110">
        <v>2760.2162922886901</v>
      </c>
      <c r="H284" s="110"/>
      <c r="I284" s="110">
        <v>23281.2162922887</v>
      </c>
      <c r="J284" s="110">
        <v>234325442</v>
      </c>
      <c r="K284" s="55"/>
      <c r="L284" s="110"/>
      <c r="M284" s="112"/>
      <c r="N284" s="112"/>
      <c r="O284" s="112"/>
      <c r="P284" s="112"/>
      <c r="Q284" s="112"/>
      <c r="R284" s="112"/>
      <c r="S284" s="112"/>
      <c r="T284" s="113"/>
      <c r="U284" s="114"/>
      <c r="V284" s="113"/>
      <c r="W284" s="115"/>
      <c r="X284" s="115"/>
      <c r="Y284" s="115"/>
      <c r="AA284" s="117"/>
      <c r="AB284" s="117"/>
      <c r="AC284" s="117"/>
      <c r="AD284" s="118"/>
      <c r="AE284" s="117"/>
      <c r="AF284" s="117"/>
      <c r="AG284" s="117"/>
      <c r="AH284" s="117"/>
      <c r="AI284" s="117"/>
      <c r="AJ284" s="117"/>
      <c r="AK284" s="117"/>
      <c r="AM284" s="119"/>
    </row>
    <row r="285" spans="1:39" s="116" customFormat="1" ht="12.75" x14ac:dyDescent="0.2">
      <c r="A285" s="111" t="s">
        <v>590</v>
      </c>
      <c r="B285" s="110">
        <v>15347</v>
      </c>
      <c r="C285" s="110">
        <v>13893</v>
      </c>
      <c r="D285" s="110">
        <v>4905</v>
      </c>
      <c r="E285" s="110">
        <v>770</v>
      </c>
      <c r="F285" s="110">
        <v>0</v>
      </c>
      <c r="G285" s="110">
        <v>2760.2162922886901</v>
      </c>
      <c r="H285" s="110"/>
      <c r="I285" s="110">
        <v>22328.2162922887</v>
      </c>
      <c r="J285" s="110">
        <v>342671135</v>
      </c>
      <c r="K285" s="55"/>
      <c r="L285" s="110"/>
      <c r="M285" s="112"/>
      <c r="N285" s="112"/>
      <c r="O285" s="112"/>
      <c r="P285" s="112"/>
      <c r="Q285" s="112"/>
      <c r="R285" s="112"/>
      <c r="S285" s="112"/>
      <c r="T285" s="113"/>
      <c r="U285" s="114"/>
      <c r="V285" s="113"/>
      <c r="W285" s="115"/>
      <c r="X285" s="115"/>
      <c r="Y285" s="115"/>
      <c r="AA285" s="117"/>
      <c r="AB285" s="117"/>
      <c r="AC285" s="117"/>
      <c r="AD285" s="118"/>
      <c r="AE285" s="117"/>
      <c r="AF285" s="117"/>
      <c r="AG285" s="117"/>
      <c r="AH285" s="117"/>
      <c r="AI285" s="117"/>
      <c r="AJ285" s="117"/>
      <c r="AK285" s="117"/>
      <c r="AM285" s="119"/>
    </row>
    <row r="286" spans="1:39" s="116" customFormat="1" ht="12.75" x14ac:dyDescent="0.2">
      <c r="A286" s="111" t="s">
        <v>591</v>
      </c>
      <c r="B286" s="110">
        <v>5221</v>
      </c>
      <c r="C286" s="110">
        <v>16939</v>
      </c>
      <c r="D286" s="110">
        <v>10414</v>
      </c>
      <c r="E286" s="110">
        <v>284</v>
      </c>
      <c r="F286" s="110">
        <v>0</v>
      </c>
      <c r="G286" s="110">
        <v>2760.2162922886901</v>
      </c>
      <c r="H286" s="110"/>
      <c r="I286" s="110">
        <v>30397.2162922887</v>
      </c>
      <c r="J286" s="110">
        <v>158703866</v>
      </c>
      <c r="K286" s="55"/>
      <c r="L286" s="110"/>
      <c r="M286" s="112"/>
      <c r="N286" s="112"/>
      <c r="O286" s="112"/>
      <c r="P286" s="112"/>
      <c r="Q286" s="112"/>
      <c r="R286" s="112"/>
      <c r="S286" s="112"/>
      <c r="T286" s="113"/>
      <c r="U286" s="114"/>
      <c r="V286" s="113"/>
      <c r="W286" s="115"/>
      <c r="X286" s="115"/>
      <c r="Y286" s="115"/>
      <c r="AA286" s="117"/>
      <c r="AB286" s="117"/>
      <c r="AC286" s="117"/>
      <c r="AD286" s="118"/>
      <c r="AE286" s="117"/>
      <c r="AF286" s="117"/>
      <c r="AG286" s="117"/>
      <c r="AH286" s="117"/>
      <c r="AI286" s="117"/>
      <c r="AJ286" s="117"/>
      <c r="AK286" s="117"/>
      <c r="AM286" s="119"/>
    </row>
    <row r="287" spans="1:39" s="116" customFormat="1" ht="12.75" x14ac:dyDescent="0.2">
      <c r="A287" s="111" t="s">
        <v>592</v>
      </c>
      <c r="B287" s="110">
        <v>11492</v>
      </c>
      <c r="C287" s="110">
        <v>16701</v>
      </c>
      <c r="D287" s="110">
        <v>7499</v>
      </c>
      <c r="E287" s="110">
        <v>1765</v>
      </c>
      <c r="F287" s="110">
        <v>0</v>
      </c>
      <c r="G287" s="110">
        <v>2760.2162922886901</v>
      </c>
      <c r="H287" s="110"/>
      <c r="I287" s="110">
        <v>28725.2162922887</v>
      </c>
      <c r="J287" s="110">
        <v>330110186</v>
      </c>
      <c r="K287" s="55"/>
      <c r="L287" s="110"/>
      <c r="M287" s="112"/>
      <c r="N287" s="112"/>
      <c r="O287" s="112"/>
      <c r="P287" s="112"/>
      <c r="Q287" s="112"/>
      <c r="R287" s="112"/>
      <c r="S287" s="112"/>
      <c r="T287" s="113"/>
      <c r="U287" s="114"/>
      <c r="V287" s="113"/>
      <c r="W287" s="115"/>
      <c r="X287" s="115"/>
      <c r="Y287" s="115"/>
      <c r="AA287" s="117"/>
      <c r="AB287" s="117"/>
      <c r="AC287" s="117"/>
      <c r="AD287" s="118"/>
      <c r="AE287" s="117"/>
      <c r="AF287" s="117"/>
      <c r="AG287" s="117"/>
      <c r="AH287" s="117"/>
      <c r="AI287" s="117"/>
      <c r="AJ287" s="117"/>
      <c r="AK287" s="117"/>
      <c r="AM287" s="119"/>
    </row>
    <row r="288" spans="1:39" s="116" customFormat="1" ht="12.75" x14ac:dyDescent="0.2">
      <c r="A288" s="111" t="s">
        <v>593</v>
      </c>
      <c r="B288" s="110">
        <v>12194</v>
      </c>
      <c r="C288" s="110">
        <v>15505</v>
      </c>
      <c r="D288" s="110">
        <v>121</v>
      </c>
      <c r="E288" s="110">
        <v>1512</v>
      </c>
      <c r="F288" s="110">
        <v>0</v>
      </c>
      <c r="G288" s="110">
        <v>2760.2162922886901</v>
      </c>
      <c r="H288" s="110"/>
      <c r="I288" s="110">
        <v>19898.2162922887</v>
      </c>
      <c r="J288" s="110">
        <v>242638849</v>
      </c>
      <c r="K288" s="55"/>
      <c r="L288" s="110"/>
      <c r="M288" s="112"/>
      <c r="N288" s="112"/>
      <c r="O288" s="112"/>
      <c r="P288" s="112"/>
      <c r="Q288" s="112"/>
      <c r="R288" s="112"/>
      <c r="S288" s="112"/>
      <c r="T288" s="113"/>
      <c r="U288" s="114"/>
      <c r="V288" s="113"/>
      <c r="W288" s="115"/>
      <c r="X288" s="115"/>
      <c r="Y288" s="115"/>
      <c r="AA288" s="117"/>
      <c r="AB288" s="117"/>
      <c r="AC288" s="117"/>
      <c r="AD288" s="118"/>
      <c r="AE288" s="117"/>
      <c r="AF288" s="117"/>
      <c r="AG288" s="117"/>
      <c r="AH288" s="117"/>
      <c r="AI288" s="117"/>
      <c r="AJ288" s="117"/>
      <c r="AK288" s="117"/>
      <c r="AM288" s="119"/>
    </row>
    <row r="289" spans="1:39" s="116" customFormat="1" ht="12.75" x14ac:dyDescent="0.2">
      <c r="A289" s="111" t="s">
        <v>594</v>
      </c>
      <c r="B289" s="110">
        <v>64313</v>
      </c>
      <c r="C289" s="110">
        <v>10764</v>
      </c>
      <c r="D289" s="110">
        <v>-1931</v>
      </c>
      <c r="E289" s="110">
        <v>341</v>
      </c>
      <c r="F289" s="110">
        <v>0</v>
      </c>
      <c r="G289" s="110">
        <v>2760.2162922886901</v>
      </c>
      <c r="H289" s="110"/>
      <c r="I289" s="110">
        <v>11934.2162922887</v>
      </c>
      <c r="J289" s="110">
        <v>767525252</v>
      </c>
      <c r="K289" s="55"/>
      <c r="L289" s="110"/>
      <c r="M289" s="112"/>
      <c r="N289" s="112"/>
      <c r="O289" s="112"/>
      <c r="P289" s="112"/>
      <c r="Q289" s="112"/>
      <c r="R289" s="112"/>
      <c r="S289" s="112"/>
      <c r="T289" s="113"/>
      <c r="U289" s="114"/>
      <c r="V289" s="113"/>
      <c r="W289" s="115"/>
      <c r="X289" s="115"/>
      <c r="Y289" s="115"/>
      <c r="AA289" s="117"/>
      <c r="AB289" s="117"/>
      <c r="AC289" s="117"/>
      <c r="AD289" s="118"/>
      <c r="AE289" s="117"/>
      <c r="AF289" s="117"/>
      <c r="AG289" s="117"/>
      <c r="AH289" s="117"/>
      <c r="AI289" s="117"/>
      <c r="AJ289" s="117"/>
      <c r="AK289" s="117"/>
      <c r="AM289" s="119"/>
    </row>
    <row r="290" spans="1:39" s="116" customFormat="1" ht="18.75" customHeight="1" x14ac:dyDescent="0.2">
      <c r="A290" s="17" t="s">
        <v>595</v>
      </c>
      <c r="B290" s="18"/>
      <c r="C290" s="18"/>
      <c r="D290" s="18"/>
      <c r="E290" s="18"/>
      <c r="F290" s="18"/>
      <c r="G290" s="18"/>
      <c r="H290" s="18"/>
      <c r="I290" s="110"/>
      <c r="J290" s="110"/>
      <c r="K290" s="55"/>
      <c r="L290" s="110"/>
      <c r="M290" s="112"/>
      <c r="N290" s="112"/>
      <c r="O290" s="112"/>
      <c r="P290" s="112"/>
      <c r="Q290" s="112"/>
      <c r="R290" s="112"/>
      <c r="S290" s="112"/>
      <c r="T290" s="113"/>
      <c r="U290" s="114"/>
      <c r="V290" s="113"/>
      <c r="W290" s="115"/>
      <c r="X290" s="115"/>
      <c r="Y290" s="115"/>
      <c r="AA290" s="117"/>
      <c r="AB290" s="117"/>
      <c r="AC290" s="117"/>
      <c r="AD290" s="118"/>
      <c r="AE290" s="117"/>
      <c r="AF290" s="117"/>
      <c r="AG290" s="117"/>
      <c r="AH290" s="117"/>
      <c r="AI290" s="117"/>
      <c r="AJ290" s="117"/>
      <c r="AK290" s="117"/>
      <c r="AM290" s="119"/>
    </row>
    <row r="291" spans="1:39" s="116" customFormat="1" ht="12.75" x14ac:dyDescent="0.2">
      <c r="A291" s="111" t="s">
        <v>596</v>
      </c>
      <c r="B291" s="110">
        <v>2393</v>
      </c>
      <c r="C291" s="110">
        <v>17267</v>
      </c>
      <c r="D291" s="110">
        <v>11385</v>
      </c>
      <c r="E291" s="110">
        <v>432</v>
      </c>
      <c r="F291" s="110">
        <v>0</v>
      </c>
      <c r="G291" s="110">
        <v>2760.2162922886901</v>
      </c>
      <c r="H291" s="110"/>
      <c r="I291" s="110">
        <v>31844.2162922887</v>
      </c>
      <c r="J291" s="110">
        <v>76203210</v>
      </c>
      <c r="K291" s="55"/>
      <c r="L291" s="110"/>
      <c r="M291" s="112"/>
      <c r="N291" s="112"/>
      <c r="O291" s="112"/>
      <c r="P291" s="112"/>
      <c r="Q291" s="112"/>
      <c r="R291" s="112"/>
      <c r="S291" s="112"/>
      <c r="T291" s="113"/>
      <c r="U291" s="114"/>
      <c r="V291" s="113"/>
      <c r="W291" s="115"/>
      <c r="X291" s="115"/>
      <c r="Y291" s="115"/>
      <c r="AA291" s="117"/>
      <c r="AB291" s="117"/>
      <c r="AC291" s="117"/>
      <c r="AD291" s="118"/>
      <c r="AE291" s="117"/>
      <c r="AF291" s="117"/>
      <c r="AG291" s="117"/>
      <c r="AH291" s="117"/>
      <c r="AI291" s="117"/>
      <c r="AJ291" s="117"/>
      <c r="AK291" s="117"/>
      <c r="AM291" s="119"/>
    </row>
    <row r="292" spans="1:39" s="116" customFormat="1" ht="12.75" x14ac:dyDescent="0.2">
      <c r="A292" s="111" t="s">
        <v>597</v>
      </c>
      <c r="B292" s="110">
        <v>2449</v>
      </c>
      <c r="C292" s="110">
        <v>14704</v>
      </c>
      <c r="D292" s="110">
        <v>13068</v>
      </c>
      <c r="E292" s="110">
        <v>2165</v>
      </c>
      <c r="F292" s="110">
        <v>0</v>
      </c>
      <c r="G292" s="110">
        <v>2760.2162922886901</v>
      </c>
      <c r="H292" s="110"/>
      <c r="I292" s="110">
        <v>32697.2162922887</v>
      </c>
      <c r="J292" s="110">
        <v>80075483</v>
      </c>
      <c r="K292" s="55"/>
      <c r="L292" s="110"/>
      <c r="M292" s="112"/>
      <c r="N292" s="112"/>
      <c r="O292" s="112"/>
      <c r="P292" s="112"/>
      <c r="Q292" s="112"/>
      <c r="R292" s="112"/>
      <c r="S292" s="112"/>
      <c r="T292" s="113"/>
      <c r="U292" s="114"/>
      <c r="V292" s="113"/>
      <c r="W292" s="115"/>
      <c r="X292" s="115"/>
      <c r="Y292" s="115"/>
      <c r="AA292" s="117"/>
      <c r="AB292" s="117"/>
      <c r="AC292" s="117"/>
      <c r="AD292" s="118"/>
      <c r="AE292" s="117"/>
      <c r="AF292" s="117"/>
      <c r="AG292" s="117"/>
      <c r="AH292" s="117"/>
      <c r="AI292" s="117"/>
      <c r="AJ292" s="117"/>
      <c r="AK292" s="117"/>
      <c r="AM292" s="119"/>
    </row>
    <row r="293" spans="1:39" s="116" customFormat="1" ht="12.75" x14ac:dyDescent="0.2">
      <c r="A293" s="111" t="s">
        <v>598</v>
      </c>
      <c r="B293" s="110">
        <v>12278</v>
      </c>
      <c r="C293" s="110">
        <v>13304</v>
      </c>
      <c r="D293" s="110">
        <v>4069</v>
      </c>
      <c r="E293" s="110">
        <v>1792</v>
      </c>
      <c r="F293" s="110">
        <v>0</v>
      </c>
      <c r="G293" s="110">
        <v>2760.2162922886901</v>
      </c>
      <c r="H293" s="110"/>
      <c r="I293" s="110">
        <v>21925.2162922887</v>
      </c>
      <c r="J293" s="110">
        <v>269197806</v>
      </c>
      <c r="K293" s="55"/>
      <c r="L293" s="110"/>
      <c r="M293" s="112"/>
      <c r="N293" s="112"/>
      <c r="O293" s="112"/>
      <c r="P293" s="112"/>
      <c r="Q293" s="112"/>
      <c r="R293" s="112"/>
      <c r="S293" s="112"/>
      <c r="T293" s="113"/>
      <c r="U293" s="114"/>
      <c r="V293" s="113"/>
      <c r="W293" s="115"/>
      <c r="X293" s="115"/>
      <c r="Y293" s="115"/>
      <c r="AA293" s="117"/>
      <c r="AB293" s="117"/>
      <c r="AC293" s="117"/>
      <c r="AD293" s="118"/>
      <c r="AE293" s="117"/>
      <c r="AF293" s="117"/>
      <c r="AG293" s="117"/>
      <c r="AH293" s="117"/>
      <c r="AI293" s="117"/>
      <c r="AJ293" s="117"/>
      <c r="AK293" s="117"/>
      <c r="AM293" s="119"/>
    </row>
    <row r="294" spans="1:39" s="116" customFormat="1" ht="12.75" x14ac:dyDescent="0.2">
      <c r="A294" s="111" t="s">
        <v>599</v>
      </c>
      <c r="B294" s="110">
        <v>3039</v>
      </c>
      <c r="C294" s="110">
        <v>12870</v>
      </c>
      <c r="D294" s="110">
        <v>8557</v>
      </c>
      <c r="E294" s="110">
        <v>2023</v>
      </c>
      <c r="F294" s="110">
        <v>0</v>
      </c>
      <c r="G294" s="110">
        <v>2760.2162922886901</v>
      </c>
      <c r="H294" s="110"/>
      <c r="I294" s="110">
        <v>26210.2162922887</v>
      </c>
      <c r="J294" s="110">
        <v>79652847</v>
      </c>
      <c r="K294" s="55"/>
      <c r="L294" s="110"/>
      <c r="M294" s="112"/>
      <c r="N294" s="112"/>
      <c r="O294" s="112"/>
      <c r="P294" s="112"/>
      <c r="Q294" s="112"/>
      <c r="R294" s="112"/>
      <c r="S294" s="112"/>
      <c r="T294" s="113"/>
      <c r="U294" s="114"/>
      <c r="V294" s="113"/>
      <c r="W294" s="115"/>
      <c r="X294" s="115"/>
      <c r="Y294" s="115"/>
      <c r="AA294" s="117"/>
      <c r="AB294" s="117"/>
      <c r="AC294" s="117"/>
      <c r="AD294" s="118"/>
      <c r="AE294" s="117"/>
      <c r="AF294" s="117"/>
      <c r="AG294" s="117"/>
      <c r="AH294" s="117"/>
      <c r="AI294" s="117"/>
      <c r="AJ294" s="117"/>
      <c r="AK294" s="117"/>
      <c r="AM294" s="119"/>
    </row>
    <row r="295" spans="1:39" s="116" customFormat="1" ht="12.75" x14ac:dyDescent="0.2">
      <c r="A295" s="111" t="s">
        <v>600</v>
      </c>
      <c r="B295" s="110">
        <v>7104</v>
      </c>
      <c r="C295" s="110">
        <v>14675</v>
      </c>
      <c r="D295" s="110">
        <v>3712</v>
      </c>
      <c r="E295" s="110">
        <v>433</v>
      </c>
      <c r="F295" s="110">
        <v>0</v>
      </c>
      <c r="G295" s="110">
        <v>2760.2162922886901</v>
      </c>
      <c r="H295" s="110"/>
      <c r="I295" s="110">
        <v>21580.2162922887</v>
      </c>
      <c r="J295" s="110">
        <v>153305857</v>
      </c>
      <c r="K295" s="55"/>
      <c r="L295" s="110"/>
      <c r="M295" s="112"/>
      <c r="N295" s="112"/>
      <c r="O295" s="112"/>
      <c r="P295" s="112"/>
      <c r="Q295" s="112"/>
      <c r="R295" s="112"/>
      <c r="S295" s="112"/>
      <c r="T295" s="113"/>
      <c r="U295" s="114"/>
      <c r="V295" s="113"/>
      <c r="W295" s="115"/>
      <c r="X295" s="115"/>
      <c r="Y295" s="115"/>
      <c r="AA295" s="117"/>
      <c r="AB295" s="117"/>
      <c r="AC295" s="117"/>
      <c r="AD295" s="118"/>
      <c r="AE295" s="117"/>
      <c r="AF295" s="117"/>
      <c r="AG295" s="117"/>
      <c r="AH295" s="117"/>
      <c r="AI295" s="117"/>
      <c r="AJ295" s="117"/>
      <c r="AK295" s="117"/>
      <c r="AM295" s="119"/>
    </row>
    <row r="296" spans="1:39" s="116" customFormat="1" ht="12.75" x14ac:dyDescent="0.2">
      <c r="A296" s="111" t="s">
        <v>601</v>
      </c>
      <c r="B296" s="110">
        <v>3963</v>
      </c>
      <c r="C296" s="110">
        <v>14500</v>
      </c>
      <c r="D296" s="110">
        <v>9489</v>
      </c>
      <c r="E296" s="110">
        <v>1367</v>
      </c>
      <c r="F296" s="110">
        <v>0</v>
      </c>
      <c r="G296" s="110">
        <v>2760.2162922886901</v>
      </c>
      <c r="H296" s="110"/>
      <c r="I296" s="110">
        <v>28116.2162922887</v>
      </c>
      <c r="J296" s="110">
        <v>111424565</v>
      </c>
      <c r="K296" s="55"/>
      <c r="L296" s="110"/>
      <c r="M296" s="112"/>
      <c r="N296" s="112"/>
      <c r="O296" s="112"/>
      <c r="P296" s="112"/>
      <c r="Q296" s="112"/>
      <c r="R296" s="112"/>
      <c r="S296" s="112"/>
      <c r="T296" s="113"/>
      <c r="U296" s="120"/>
      <c r="V296" s="113"/>
      <c r="W296" s="115"/>
      <c r="X296" s="115"/>
      <c r="Y296" s="115"/>
      <c r="AA296" s="117"/>
      <c r="AB296" s="117"/>
      <c r="AC296" s="117"/>
      <c r="AD296" s="118"/>
      <c r="AE296" s="117"/>
      <c r="AF296" s="117"/>
      <c r="AG296" s="117"/>
      <c r="AH296" s="117"/>
      <c r="AI296" s="117"/>
      <c r="AJ296" s="117"/>
      <c r="AK296" s="117"/>
      <c r="AM296" s="119"/>
    </row>
    <row r="297" spans="1:39" s="116" customFormat="1" ht="12.75" x14ac:dyDescent="0.2">
      <c r="A297" s="111" t="s">
        <v>602</v>
      </c>
      <c r="B297" s="110">
        <v>6772</v>
      </c>
      <c r="C297" s="110">
        <v>14438</v>
      </c>
      <c r="D297" s="110">
        <v>3763</v>
      </c>
      <c r="E297" s="110">
        <v>382</v>
      </c>
      <c r="F297" s="110">
        <v>0</v>
      </c>
      <c r="G297" s="110">
        <v>2760.2162922886901</v>
      </c>
      <c r="H297" s="110"/>
      <c r="I297" s="110">
        <v>21343.2162922887</v>
      </c>
      <c r="J297" s="110">
        <v>144536261</v>
      </c>
      <c r="K297" s="55"/>
      <c r="L297" s="110"/>
      <c r="M297" s="112"/>
      <c r="N297" s="112"/>
      <c r="O297" s="112"/>
      <c r="P297" s="112"/>
      <c r="Q297" s="112"/>
      <c r="R297" s="112"/>
      <c r="S297" s="112"/>
      <c r="T297" s="113"/>
      <c r="U297" s="121"/>
      <c r="V297" s="113"/>
      <c r="W297" s="115"/>
      <c r="X297" s="115"/>
      <c r="Y297" s="115"/>
      <c r="AA297" s="117"/>
      <c r="AB297" s="117"/>
      <c r="AC297" s="117"/>
      <c r="AD297" s="118"/>
      <c r="AE297" s="117"/>
      <c r="AF297" s="117"/>
      <c r="AG297" s="117"/>
      <c r="AH297" s="117"/>
      <c r="AI297" s="117"/>
      <c r="AJ297" s="117"/>
      <c r="AK297" s="117"/>
      <c r="AM297" s="119"/>
    </row>
    <row r="298" spans="1:39" s="116" customFormat="1" ht="12.75" x14ac:dyDescent="0.2">
      <c r="A298" s="111" t="s">
        <v>603</v>
      </c>
      <c r="B298" s="110">
        <v>73320</v>
      </c>
      <c r="C298" s="110">
        <v>9871</v>
      </c>
      <c r="D298" s="110">
        <v>-1440</v>
      </c>
      <c r="E298" s="110">
        <v>121</v>
      </c>
      <c r="F298" s="110">
        <v>0</v>
      </c>
      <c r="G298" s="110">
        <v>2760.2162922886901</v>
      </c>
      <c r="H298" s="110"/>
      <c r="I298" s="110">
        <v>11312.2162922887</v>
      </c>
      <c r="J298" s="110">
        <v>829411699</v>
      </c>
      <c r="K298" s="55"/>
      <c r="L298" s="110"/>
      <c r="M298" s="112"/>
      <c r="N298" s="112"/>
      <c r="O298" s="112"/>
      <c r="P298" s="112"/>
      <c r="Q298" s="112"/>
      <c r="R298" s="112"/>
      <c r="S298" s="112"/>
      <c r="T298" s="113"/>
      <c r="U298" s="114"/>
      <c r="V298" s="113"/>
      <c r="W298" s="115"/>
      <c r="X298" s="115"/>
      <c r="Y298" s="115"/>
      <c r="AA298" s="117"/>
      <c r="AB298" s="117"/>
      <c r="AC298" s="117"/>
      <c r="AD298" s="118"/>
      <c r="AE298" s="117"/>
      <c r="AF298" s="117"/>
      <c r="AG298" s="117"/>
      <c r="AH298" s="117"/>
      <c r="AI298" s="117"/>
      <c r="AJ298" s="117"/>
      <c r="AK298" s="117"/>
      <c r="AM298" s="119"/>
    </row>
    <row r="299" spans="1:39" s="116" customFormat="1" ht="12.75" x14ac:dyDescent="0.2">
      <c r="A299" s="111" t="s">
        <v>604</v>
      </c>
      <c r="B299" s="110">
        <v>2458</v>
      </c>
      <c r="C299" s="110">
        <v>14668</v>
      </c>
      <c r="D299" s="110">
        <v>11106</v>
      </c>
      <c r="E299" s="110">
        <v>2236</v>
      </c>
      <c r="F299" s="110">
        <v>0</v>
      </c>
      <c r="G299" s="110">
        <v>2760.2162922886901</v>
      </c>
      <c r="H299" s="110"/>
      <c r="I299" s="110">
        <v>30770.2162922887</v>
      </c>
      <c r="J299" s="110">
        <v>75633192</v>
      </c>
      <c r="K299" s="55"/>
      <c r="L299" s="110"/>
      <c r="M299" s="112"/>
      <c r="N299" s="112"/>
      <c r="O299" s="112"/>
      <c r="P299" s="112"/>
      <c r="Q299" s="112"/>
      <c r="R299" s="112"/>
      <c r="S299" s="112"/>
      <c r="T299" s="113"/>
      <c r="U299" s="120"/>
      <c r="V299" s="113"/>
      <c r="W299" s="115"/>
      <c r="X299" s="115"/>
      <c r="Y299" s="115"/>
      <c r="AA299" s="117"/>
      <c r="AB299" s="117"/>
      <c r="AC299" s="117"/>
      <c r="AD299" s="118"/>
      <c r="AE299" s="117"/>
      <c r="AF299" s="117"/>
      <c r="AG299" s="117"/>
      <c r="AH299" s="117"/>
      <c r="AI299" s="117"/>
      <c r="AJ299" s="117"/>
      <c r="AK299" s="117"/>
      <c r="AM299" s="119"/>
    </row>
    <row r="300" spans="1:39" s="116" customFormat="1" ht="12.75" x14ac:dyDescent="0.2">
      <c r="A300" s="111" t="s">
        <v>605</v>
      </c>
      <c r="B300" s="110">
        <v>5805</v>
      </c>
      <c r="C300" s="110">
        <v>15045</v>
      </c>
      <c r="D300" s="110">
        <v>8393</v>
      </c>
      <c r="E300" s="110">
        <v>3153</v>
      </c>
      <c r="F300" s="110">
        <v>0</v>
      </c>
      <c r="G300" s="110">
        <v>2760.2162922886901</v>
      </c>
      <c r="H300" s="110"/>
      <c r="I300" s="110">
        <v>29351.2162922887</v>
      </c>
      <c r="J300" s="110">
        <v>170383811</v>
      </c>
      <c r="K300" s="55"/>
      <c r="L300" s="110"/>
      <c r="M300" s="112"/>
      <c r="N300" s="112"/>
      <c r="O300" s="112"/>
      <c r="P300" s="112"/>
      <c r="Q300" s="112"/>
      <c r="R300" s="112"/>
      <c r="S300" s="112"/>
      <c r="T300" s="113"/>
      <c r="U300" s="114"/>
      <c r="V300" s="113"/>
      <c r="W300" s="115"/>
      <c r="X300" s="115"/>
      <c r="Y300" s="115"/>
      <c r="AA300" s="117"/>
      <c r="AB300" s="117"/>
      <c r="AC300" s="117"/>
      <c r="AD300" s="118"/>
      <c r="AE300" s="117"/>
      <c r="AF300" s="117"/>
      <c r="AG300" s="117"/>
      <c r="AH300" s="117"/>
      <c r="AI300" s="117"/>
      <c r="AJ300" s="117"/>
      <c r="AK300" s="117"/>
      <c r="AM300" s="119"/>
    </row>
    <row r="301" spans="1:39" s="116" customFormat="1" ht="12.75" x14ac:dyDescent="0.2">
      <c r="A301" s="111" t="s">
        <v>606</v>
      </c>
      <c r="B301" s="110">
        <v>131064</v>
      </c>
      <c r="C301" s="110">
        <v>9401</v>
      </c>
      <c r="D301" s="110">
        <v>-5783</v>
      </c>
      <c r="E301" s="110">
        <v>0</v>
      </c>
      <c r="F301" s="110">
        <v>0</v>
      </c>
      <c r="G301" s="110">
        <v>2760.2162922886901</v>
      </c>
      <c r="H301" s="110"/>
      <c r="I301" s="110">
        <v>6378.2162922886901</v>
      </c>
      <c r="J301" s="110">
        <v>835954540</v>
      </c>
      <c r="K301" s="55"/>
      <c r="L301" s="110"/>
      <c r="M301" s="112"/>
      <c r="N301" s="112"/>
      <c r="O301" s="112"/>
      <c r="P301" s="112"/>
      <c r="Q301" s="112"/>
      <c r="R301" s="112"/>
      <c r="S301" s="112"/>
      <c r="T301" s="113"/>
      <c r="U301" s="121"/>
      <c r="V301" s="113"/>
      <c r="W301" s="115"/>
      <c r="X301" s="115"/>
      <c r="Y301" s="115"/>
      <c r="AA301" s="117"/>
      <c r="AB301" s="117"/>
      <c r="AC301" s="117"/>
      <c r="AD301" s="118"/>
      <c r="AE301" s="117"/>
      <c r="AF301" s="117"/>
      <c r="AG301" s="117"/>
      <c r="AH301" s="117"/>
      <c r="AI301" s="117"/>
      <c r="AJ301" s="117"/>
      <c r="AK301" s="117"/>
      <c r="AM301" s="119"/>
    </row>
    <row r="302" spans="1:39" s="116" customFormat="1" ht="12.75" x14ac:dyDescent="0.2">
      <c r="A302" s="111" t="s">
        <v>607</v>
      </c>
      <c r="B302" s="110">
        <v>6488</v>
      </c>
      <c r="C302" s="110">
        <v>16394</v>
      </c>
      <c r="D302" s="110">
        <v>9520</v>
      </c>
      <c r="E302" s="110">
        <v>2382</v>
      </c>
      <c r="F302" s="110">
        <v>0</v>
      </c>
      <c r="G302" s="110">
        <v>2760.2162922886901</v>
      </c>
      <c r="H302" s="110"/>
      <c r="I302" s="110">
        <v>31056.2162922887</v>
      </c>
      <c r="J302" s="110">
        <v>201492731</v>
      </c>
      <c r="K302" s="55"/>
      <c r="L302" s="110"/>
      <c r="M302" s="112"/>
      <c r="N302" s="112"/>
      <c r="O302" s="112"/>
      <c r="P302" s="112"/>
      <c r="Q302" s="112"/>
      <c r="R302" s="112"/>
      <c r="S302" s="112"/>
      <c r="T302" s="113"/>
      <c r="U302" s="121"/>
      <c r="V302" s="113"/>
      <c r="W302" s="115"/>
      <c r="X302" s="115"/>
      <c r="Y302" s="115"/>
      <c r="AA302" s="117"/>
      <c r="AB302" s="117"/>
      <c r="AC302" s="117"/>
      <c r="AD302" s="118"/>
      <c r="AE302" s="117"/>
      <c r="AF302" s="117"/>
      <c r="AG302" s="117"/>
      <c r="AH302" s="117"/>
      <c r="AI302" s="117"/>
      <c r="AJ302" s="117"/>
      <c r="AK302" s="117"/>
      <c r="AM302" s="119"/>
    </row>
    <row r="303" spans="1:39" s="116" customFormat="1" ht="12.75" x14ac:dyDescent="0.2">
      <c r="A303" s="111" t="s">
        <v>608</v>
      </c>
      <c r="B303" s="110">
        <v>5543</v>
      </c>
      <c r="C303" s="110">
        <v>16967</v>
      </c>
      <c r="D303" s="110">
        <v>7365</v>
      </c>
      <c r="E303" s="110">
        <v>385</v>
      </c>
      <c r="F303" s="110">
        <v>0</v>
      </c>
      <c r="G303" s="110">
        <v>2760.2162922886901</v>
      </c>
      <c r="H303" s="110"/>
      <c r="I303" s="110">
        <v>27477.2162922887</v>
      </c>
      <c r="J303" s="110">
        <v>152306210</v>
      </c>
      <c r="K303" s="55"/>
      <c r="L303" s="110"/>
      <c r="M303" s="112"/>
      <c r="N303" s="112"/>
      <c r="O303" s="112"/>
      <c r="P303" s="112"/>
      <c r="Q303" s="112"/>
      <c r="R303" s="112"/>
      <c r="S303" s="112"/>
      <c r="T303" s="113"/>
      <c r="U303" s="121"/>
      <c r="V303" s="113"/>
      <c r="W303" s="115"/>
      <c r="X303" s="115"/>
      <c r="Y303" s="115"/>
      <c r="AA303" s="117"/>
      <c r="AB303" s="117"/>
      <c r="AC303" s="117"/>
      <c r="AD303" s="118"/>
      <c r="AE303" s="117"/>
      <c r="AF303" s="117"/>
      <c r="AG303" s="117"/>
      <c r="AH303" s="117"/>
      <c r="AI303" s="117"/>
      <c r="AJ303" s="117"/>
      <c r="AK303" s="117"/>
      <c r="AM303" s="119"/>
    </row>
    <row r="304" spans="1:39" s="116" customFormat="1" ht="12.75" x14ac:dyDescent="0.2">
      <c r="A304" s="111" t="s">
        <v>609</v>
      </c>
      <c r="B304" s="110">
        <v>9040</v>
      </c>
      <c r="C304" s="110">
        <v>14276</v>
      </c>
      <c r="D304" s="110">
        <v>1545</v>
      </c>
      <c r="E304" s="110">
        <v>499</v>
      </c>
      <c r="F304" s="110">
        <v>0</v>
      </c>
      <c r="G304" s="110">
        <v>2760.2162922886901</v>
      </c>
      <c r="H304" s="110"/>
      <c r="I304" s="110">
        <v>19080.2162922887</v>
      </c>
      <c r="J304" s="110">
        <v>172485155</v>
      </c>
      <c r="K304" s="55"/>
      <c r="L304" s="110"/>
      <c r="M304" s="112"/>
      <c r="N304" s="112"/>
      <c r="O304" s="112"/>
      <c r="P304" s="112"/>
      <c r="Q304" s="112"/>
      <c r="R304" s="112"/>
      <c r="S304" s="112"/>
      <c r="T304" s="113"/>
      <c r="U304" s="121"/>
      <c r="V304" s="113"/>
      <c r="W304" s="115"/>
      <c r="X304" s="115"/>
      <c r="Y304" s="115"/>
      <c r="AA304" s="117"/>
      <c r="AB304" s="117"/>
      <c r="AC304" s="117"/>
      <c r="AD304" s="118"/>
      <c r="AE304" s="117"/>
      <c r="AF304" s="117"/>
      <c r="AG304" s="117"/>
      <c r="AH304" s="117"/>
      <c r="AI304" s="117"/>
      <c r="AJ304" s="117"/>
      <c r="AK304" s="117"/>
      <c r="AM304" s="119"/>
    </row>
    <row r="305" spans="1:39" s="116" customFormat="1" ht="12.75" x14ac:dyDescent="0.2">
      <c r="A305" s="111" t="s">
        <v>610</v>
      </c>
      <c r="B305" s="110">
        <v>2817</v>
      </c>
      <c r="C305" s="110">
        <v>18686</v>
      </c>
      <c r="D305" s="110">
        <v>10122</v>
      </c>
      <c r="E305" s="110">
        <v>2032</v>
      </c>
      <c r="F305" s="110">
        <v>0</v>
      </c>
      <c r="G305" s="110">
        <v>2760.2162922886901</v>
      </c>
      <c r="H305" s="110"/>
      <c r="I305" s="110">
        <v>33600.2162922887</v>
      </c>
      <c r="J305" s="110">
        <v>94651809</v>
      </c>
      <c r="K305" s="55"/>
      <c r="L305" s="110"/>
      <c r="M305" s="112"/>
      <c r="N305" s="112"/>
      <c r="O305" s="112"/>
      <c r="P305" s="112"/>
      <c r="Q305" s="112"/>
      <c r="R305" s="112"/>
      <c r="S305" s="112"/>
      <c r="T305" s="113"/>
      <c r="U305" s="114"/>
      <c r="V305" s="113"/>
      <c r="W305" s="115"/>
      <c r="X305" s="115"/>
      <c r="Y305" s="115"/>
      <c r="AA305" s="117"/>
      <c r="AB305" s="117"/>
      <c r="AC305" s="117"/>
      <c r="AD305" s="118"/>
      <c r="AE305" s="117"/>
      <c r="AF305" s="117"/>
      <c r="AG305" s="117"/>
      <c r="AH305" s="117"/>
      <c r="AI305" s="117"/>
      <c r="AJ305" s="117"/>
      <c r="AK305" s="117"/>
      <c r="AM305" s="119"/>
    </row>
    <row r="306" spans="1:39" s="116" customFormat="1" ht="18.75" customHeight="1" x14ac:dyDescent="0.2">
      <c r="A306" s="17" t="s">
        <v>611</v>
      </c>
      <c r="B306" s="18"/>
      <c r="C306" s="18"/>
      <c r="D306" s="18"/>
      <c r="E306" s="18"/>
      <c r="F306" s="18"/>
      <c r="G306" s="18"/>
      <c r="H306" s="18"/>
      <c r="I306" s="110"/>
      <c r="J306" s="110"/>
      <c r="K306" s="55"/>
      <c r="L306" s="110"/>
      <c r="M306" s="112"/>
      <c r="N306" s="112"/>
      <c r="O306" s="112"/>
      <c r="P306" s="112"/>
      <c r="Q306" s="112"/>
      <c r="R306" s="112"/>
      <c r="S306" s="112"/>
      <c r="T306" s="113"/>
      <c r="U306" s="114"/>
      <c r="V306" s="113"/>
      <c r="W306" s="115"/>
      <c r="X306" s="115"/>
      <c r="Y306" s="115"/>
      <c r="AA306" s="117"/>
      <c r="AB306" s="117"/>
      <c r="AC306" s="117"/>
      <c r="AD306" s="118"/>
      <c r="AE306" s="117"/>
      <c r="AF306" s="117"/>
      <c r="AG306" s="117"/>
      <c r="AH306" s="117"/>
      <c r="AI306" s="117"/>
      <c r="AJ306" s="117"/>
      <c r="AK306" s="117"/>
      <c r="AM306" s="119"/>
    </row>
    <row r="307" spans="1:39" s="116" customFormat="1" ht="12.75" x14ac:dyDescent="0.2">
      <c r="A307" s="111" t="s">
        <v>612</v>
      </c>
      <c r="B307" s="110">
        <v>2707</v>
      </c>
      <c r="C307" s="110">
        <v>11080</v>
      </c>
      <c r="D307" s="110">
        <v>12005</v>
      </c>
      <c r="E307" s="110">
        <v>2348</v>
      </c>
      <c r="F307" s="110">
        <v>0</v>
      </c>
      <c r="G307" s="110">
        <v>2760.2162922886901</v>
      </c>
      <c r="H307" s="110"/>
      <c r="I307" s="110">
        <v>28193.2162922887</v>
      </c>
      <c r="J307" s="110">
        <v>76319037</v>
      </c>
      <c r="K307" s="55"/>
      <c r="L307" s="110"/>
      <c r="M307" s="112"/>
      <c r="N307" s="112"/>
      <c r="O307" s="112"/>
      <c r="P307" s="112"/>
      <c r="Q307" s="112"/>
      <c r="R307" s="112"/>
      <c r="S307" s="112"/>
      <c r="T307" s="113"/>
      <c r="U307" s="121"/>
      <c r="V307" s="113"/>
      <c r="W307" s="115"/>
      <c r="X307" s="115"/>
      <c r="Y307" s="115"/>
      <c r="AA307" s="117"/>
      <c r="AB307" s="117"/>
      <c r="AC307" s="117"/>
      <c r="AD307" s="118"/>
      <c r="AE307" s="117"/>
      <c r="AF307" s="117"/>
      <c r="AG307" s="117"/>
      <c r="AH307" s="117"/>
      <c r="AI307" s="117"/>
      <c r="AJ307" s="117"/>
      <c r="AK307" s="117"/>
      <c r="AM307" s="119"/>
    </row>
    <row r="308" spans="1:39" s="116" customFormat="1" ht="12.75" x14ac:dyDescent="0.2">
      <c r="A308" s="111" t="s">
        <v>613</v>
      </c>
      <c r="B308" s="110">
        <v>6145</v>
      </c>
      <c r="C308" s="110">
        <v>11109</v>
      </c>
      <c r="D308" s="110">
        <v>5672</v>
      </c>
      <c r="E308" s="110">
        <v>2484</v>
      </c>
      <c r="F308" s="110">
        <v>0</v>
      </c>
      <c r="G308" s="110">
        <v>2760.2162922886901</v>
      </c>
      <c r="H308" s="110"/>
      <c r="I308" s="110">
        <v>22025.2162922887</v>
      </c>
      <c r="J308" s="110">
        <v>135344954</v>
      </c>
      <c r="K308" s="55"/>
      <c r="L308" s="110"/>
      <c r="M308" s="112"/>
      <c r="N308" s="112"/>
      <c r="O308" s="112"/>
      <c r="P308" s="112"/>
      <c r="Q308" s="112"/>
      <c r="R308" s="112"/>
      <c r="S308" s="112"/>
      <c r="T308" s="113"/>
      <c r="U308" s="121"/>
      <c r="V308" s="113"/>
      <c r="W308" s="115"/>
      <c r="X308" s="115"/>
      <c r="Y308" s="115"/>
      <c r="AA308" s="117"/>
      <c r="AB308" s="117"/>
      <c r="AC308" s="117"/>
      <c r="AD308" s="118"/>
      <c r="AE308" s="117"/>
      <c r="AF308" s="117"/>
      <c r="AG308" s="117"/>
      <c r="AH308" s="117"/>
      <c r="AI308" s="117"/>
      <c r="AJ308" s="117"/>
      <c r="AK308" s="117"/>
      <c r="AM308" s="119"/>
    </row>
    <row r="309" spans="1:39" s="116" customFormat="1" ht="12.75" x14ac:dyDescent="0.2">
      <c r="A309" s="111" t="s">
        <v>614</v>
      </c>
      <c r="B309" s="110">
        <v>28168</v>
      </c>
      <c r="C309" s="110">
        <v>9514</v>
      </c>
      <c r="D309" s="110">
        <v>-2039</v>
      </c>
      <c r="E309" s="110">
        <v>2315</v>
      </c>
      <c r="F309" s="110">
        <v>143</v>
      </c>
      <c r="G309" s="110">
        <v>2760.2162922886901</v>
      </c>
      <c r="H309" s="110"/>
      <c r="I309" s="110">
        <v>12693.2162922887</v>
      </c>
      <c r="J309" s="110">
        <v>357542517</v>
      </c>
      <c r="K309" s="55"/>
      <c r="L309" s="110"/>
      <c r="M309" s="112"/>
      <c r="N309" s="112"/>
      <c r="O309" s="112"/>
      <c r="P309" s="112"/>
      <c r="Q309" s="112"/>
      <c r="R309" s="112"/>
      <c r="S309" s="112"/>
      <c r="T309" s="113"/>
      <c r="U309" s="121"/>
      <c r="V309" s="113"/>
      <c r="W309" s="115"/>
      <c r="X309" s="115"/>
      <c r="Y309" s="115"/>
      <c r="AA309" s="117"/>
      <c r="AB309" s="117"/>
      <c r="AC309" s="117"/>
      <c r="AD309" s="118"/>
      <c r="AE309" s="117"/>
      <c r="AF309" s="117"/>
      <c r="AG309" s="117"/>
      <c r="AH309" s="117"/>
      <c r="AI309" s="117"/>
      <c r="AJ309" s="117"/>
      <c r="AK309" s="117"/>
      <c r="AM309" s="119"/>
    </row>
    <row r="310" spans="1:39" s="116" customFormat="1" ht="12.75" x14ac:dyDescent="0.2">
      <c r="A310" s="111" t="s">
        <v>615</v>
      </c>
      <c r="B310" s="110">
        <v>17452</v>
      </c>
      <c r="C310" s="110">
        <v>-224</v>
      </c>
      <c r="D310" s="110">
        <v>619</v>
      </c>
      <c r="E310" s="110">
        <v>4942</v>
      </c>
      <c r="F310" s="110">
        <v>0</v>
      </c>
      <c r="G310" s="110">
        <v>2760.2162922886901</v>
      </c>
      <c r="H310" s="110"/>
      <c r="I310" s="110">
        <v>8097.2162922886901</v>
      </c>
      <c r="J310" s="110">
        <v>141312619</v>
      </c>
      <c r="K310" s="55"/>
      <c r="L310" s="110"/>
      <c r="M310" s="112"/>
      <c r="N310" s="112"/>
      <c r="O310" s="112"/>
      <c r="P310" s="112"/>
      <c r="Q310" s="112"/>
      <c r="R310" s="112"/>
      <c r="S310" s="112"/>
      <c r="T310" s="113"/>
      <c r="U310" s="121"/>
      <c r="V310" s="113"/>
      <c r="W310" s="115"/>
      <c r="X310" s="115"/>
      <c r="Y310" s="115"/>
      <c r="AA310" s="117"/>
      <c r="AB310" s="117"/>
      <c r="AC310" s="117"/>
      <c r="AD310" s="118"/>
      <c r="AE310" s="117"/>
      <c r="AF310" s="117"/>
      <c r="AG310" s="117"/>
      <c r="AH310" s="117"/>
      <c r="AI310" s="117"/>
      <c r="AJ310" s="117"/>
      <c r="AK310" s="117"/>
      <c r="AM310" s="119"/>
    </row>
    <row r="311" spans="1:39" s="116" customFormat="1" ht="12.75" x14ac:dyDescent="0.2">
      <c r="A311" s="111" t="s">
        <v>616</v>
      </c>
      <c r="B311" s="110">
        <v>9502</v>
      </c>
      <c r="C311" s="110">
        <v>17436</v>
      </c>
      <c r="D311" s="110">
        <v>4488</v>
      </c>
      <c r="E311" s="110">
        <v>3067</v>
      </c>
      <c r="F311" s="110">
        <v>0</v>
      </c>
      <c r="G311" s="110">
        <v>2760.2162922886901</v>
      </c>
      <c r="H311" s="110"/>
      <c r="I311" s="110">
        <v>27751.2162922887</v>
      </c>
      <c r="J311" s="110">
        <v>263692057</v>
      </c>
      <c r="K311" s="55"/>
      <c r="L311" s="110"/>
      <c r="M311" s="112"/>
      <c r="N311" s="112"/>
      <c r="O311" s="112"/>
      <c r="P311" s="112"/>
      <c r="Q311" s="112"/>
      <c r="R311" s="112"/>
      <c r="S311" s="112"/>
      <c r="T311" s="113"/>
      <c r="U311" s="121"/>
      <c r="V311" s="113"/>
      <c r="W311" s="115"/>
      <c r="X311" s="115"/>
      <c r="Y311" s="115"/>
      <c r="AA311" s="117"/>
      <c r="AB311" s="117"/>
      <c r="AC311" s="117"/>
      <c r="AD311" s="118"/>
      <c r="AE311" s="117"/>
      <c r="AF311" s="117"/>
      <c r="AG311" s="117"/>
      <c r="AH311" s="117"/>
      <c r="AI311" s="117"/>
      <c r="AJ311" s="117"/>
      <c r="AK311" s="117"/>
      <c r="AM311" s="119"/>
    </row>
    <row r="312" spans="1:39" s="116" customFormat="1" ht="12.75" x14ac:dyDescent="0.2">
      <c r="A312" s="111" t="s">
        <v>617</v>
      </c>
      <c r="B312" s="110">
        <v>4773</v>
      </c>
      <c r="C312" s="110">
        <v>9374</v>
      </c>
      <c r="D312" s="110">
        <v>4763</v>
      </c>
      <c r="E312" s="110">
        <v>4364</v>
      </c>
      <c r="F312" s="110">
        <v>0</v>
      </c>
      <c r="G312" s="110">
        <v>2760.2162922886901</v>
      </c>
      <c r="H312" s="110"/>
      <c r="I312" s="110">
        <v>21261.2162922887</v>
      </c>
      <c r="J312" s="110">
        <v>101479785</v>
      </c>
      <c r="K312" s="55"/>
      <c r="L312" s="110"/>
      <c r="M312" s="112"/>
      <c r="N312" s="112"/>
      <c r="O312" s="112"/>
      <c r="P312" s="112"/>
      <c r="Q312" s="112"/>
      <c r="R312" s="112"/>
      <c r="S312" s="112"/>
      <c r="T312" s="113"/>
      <c r="U312" s="121"/>
      <c r="V312" s="113"/>
      <c r="W312" s="115"/>
      <c r="X312" s="115"/>
      <c r="Y312" s="115"/>
      <c r="AA312" s="117"/>
      <c r="AB312" s="117"/>
      <c r="AC312" s="117"/>
      <c r="AD312" s="118"/>
      <c r="AE312" s="117"/>
      <c r="AF312" s="117"/>
      <c r="AG312" s="117"/>
      <c r="AH312" s="117"/>
      <c r="AI312" s="117"/>
      <c r="AJ312" s="117"/>
      <c r="AK312" s="117"/>
      <c r="AM312" s="119"/>
    </row>
    <row r="313" spans="1:39" s="116" customFormat="1" ht="12.75" x14ac:dyDescent="0.2">
      <c r="A313" s="111" t="s">
        <v>618</v>
      </c>
      <c r="B313" s="110">
        <v>15789</v>
      </c>
      <c r="C313" s="110">
        <v>10816</v>
      </c>
      <c r="D313" s="110">
        <v>858</v>
      </c>
      <c r="E313" s="110">
        <v>3018</v>
      </c>
      <c r="F313" s="110">
        <v>0</v>
      </c>
      <c r="G313" s="110">
        <v>2760.2162922886901</v>
      </c>
      <c r="H313" s="110"/>
      <c r="I313" s="110">
        <v>17452.2162922887</v>
      </c>
      <c r="J313" s="110">
        <v>275553043</v>
      </c>
      <c r="K313" s="55"/>
      <c r="L313" s="110"/>
      <c r="M313" s="112"/>
      <c r="N313" s="112"/>
      <c r="O313" s="112"/>
      <c r="P313" s="112"/>
      <c r="Q313" s="112"/>
      <c r="R313" s="112"/>
      <c r="S313" s="112"/>
      <c r="T313" s="113"/>
      <c r="U313" s="121"/>
      <c r="V313" s="113"/>
      <c r="W313" s="115"/>
      <c r="X313" s="115"/>
      <c r="Y313" s="115"/>
      <c r="AA313" s="117"/>
      <c r="AB313" s="117"/>
      <c r="AC313" s="117"/>
      <c r="AD313" s="118"/>
      <c r="AE313" s="117"/>
      <c r="AF313" s="117"/>
      <c r="AG313" s="117"/>
      <c r="AH313" s="117"/>
      <c r="AI313" s="117"/>
      <c r="AJ313" s="117"/>
      <c r="AK313" s="117"/>
      <c r="AM313" s="119"/>
    </row>
    <row r="314" spans="1:39" s="116" customFormat="1" ht="12.75" x14ac:dyDescent="0.2">
      <c r="A314" s="111" t="s">
        <v>619</v>
      </c>
      <c r="B314" s="110">
        <v>22523</v>
      </c>
      <c r="C314" s="110">
        <v>355</v>
      </c>
      <c r="D314" s="110">
        <v>-918</v>
      </c>
      <c r="E314" s="110">
        <v>4746</v>
      </c>
      <c r="F314" s="110">
        <v>0</v>
      </c>
      <c r="G314" s="110">
        <v>2760.2162922886901</v>
      </c>
      <c r="H314" s="110"/>
      <c r="I314" s="110">
        <v>6943.2162922886901</v>
      </c>
      <c r="J314" s="110">
        <v>156382061</v>
      </c>
      <c r="K314" s="55"/>
      <c r="L314" s="110"/>
      <c r="M314" s="112"/>
      <c r="N314" s="112"/>
      <c r="O314" s="112"/>
      <c r="P314" s="112"/>
      <c r="Q314" s="112"/>
      <c r="R314" s="112"/>
      <c r="S314" s="112"/>
      <c r="T314" s="113"/>
      <c r="U314" s="121"/>
      <c r="V314" s="113"/>
      <c r="W314" s="115"/>
      <c r="X314" s="115"/>
      <c r="Y314" s="115"/>
      <c r="AA314" s="117"/>
      <c r="AB314" s="117"/>
      <c r="AC314" s="117"/>
      <c r="AD314" s="118"/>
      <c r="AE314" s="117"/>
      <c r="AF314" s="117"/>
      <c r="AG314" s="117"/>
      <c r="AH314" s="117"/>
      <c r="AI314" s="117"/>
      <c r="AJ314" s="117"/>
      <c r="AK314" s="117"/>
      <c r="AM314" s="119"/>
    </row>
    <row r="315" spans="1:39" s="116" customFormat="1" ht="12.75" x14ac:dyDescent="0.2">
      <c r="A315" s="111" t="s">
        <v>620</v>
      </c>
      <c r="B315" s="110">
        <v>78870</v>
      </c>
      <c r="C315" s="110">
        <v>6559</v>
      </c>
      <c r="D315" s="110">
        <v>-4711</v>
      </c>
      <c r="E315" s="110">
        <v>1758</v>
      </c>
      <c r="F315" s="110">
        <v>178</v>
      </c>
      <c r="G315" s="110">
        <v>2760.2162922886901</v>
      </c>
      <c r="H315" s="110"/>
      <c r="I315" s="110">
        <v>6544.2162922886901</v>
      </c>
      <c r="J315" s="110">
        <v>516142339</v>
      </c>
      <c r="K315" s="55"/>
      <c r="L315" s="110"/>
      <c r="M315" s="112"/>
      <c r="N315" s="112"/>
      <c r="O315" s="112"/>
      <c r="P315" s="112"/>
      <c r="Q315" s="112"/>
      <c r="R315" s="112"/>
      <c r="S315" s="112"/>
      <c r="T315" s="113"/>
      <c r="U315" s="121"/>
      <c r="V315" s="113"/>
      <c r="W315" s="115"/>
      <c r="X315" s="115"/>
      <c r="Y315" s="115"/>
      <c r="AA315" s="117"/>
      <c r="AB315" s="117"/>
      <c r="AC315" s="117"/>
      <c r="AD315" s="118"/>
      <c r="AE315" s="117"/>
      <c r="AF315" s="117"/>
      <c r="AG315" s="117"/>
      <c r="AH315" s="117"/>
      <c r="AI315" s="117"/>
      <c r="AJ315" s="117"/>
      <c r="AK315" s="117"/>
      <c r="AM315" s="119"/>
    </row>
    <row r="316" spans="1:39" s="116" customFormat="1" ht="12.75" x14ac:dyDescent="0.2">
      <c r="A316" s="111" t="s">
        <v>621</v>
      </c>
      <c r="B316" s="110">
        <v>5981</v>
      </c>
      <c r="C316" s="110">
        <v>14369</v>
      </c>
      <c r="D316" s="110">
        <v>11403</v>
      </c>
      <c r="E316" s="110">
        <v>4451</v>
      </c>
      <c r="F316" s="110">
        <v>0</v>
      </c>
      <c r="G316" s="110">
        <v>2760.2162922886901</v>
      </c>
      <c r="H316" s="110"/>
      <c r="I316" s="110">
        <v>32983.2162922887</v>
      </c>
      <c r="J316" s="110">
        <v>197272617</v>
      </c>
      <c r="K316" s="55"/>
      <c r="L316" s="110"/>
      <c r="M316" s="112"/>
      <c r="N316" s="112"/>
      <c r="O316" s="112"/>
      <c r="P316" s="112"/>
      <c r="Q316" s="112"/>
      <c r="R316" s="112"/>
      <c r="S316" s="112"/>
      <c r="T316" s="113"/>
      <c r="U316" s="121"/>
      <c r="V316" s="113"/>
      <c r="W316" s="115"/>
      <c r="X316" s="115"/>
      <c r="Y316" s="115"/>
      <c r="AA316" s="117"/>
      <c r="AB316" s="117"/>
      <c r="AC316" s="117"/>
      <c r="AD316" s="118"/>
      <c r="AE316" s="117"/>
      <c r="AF316" s="117"/>
      <c r="AG316" s="117"/>
      <c r="AH316" s="117"/>
      <c r="AI316" s="117"/>
      <c r="AJ316" s="117"/>
      <c r="AK316" s="117"/>
      <c r="AM316" s="119"/>
    </row>
    <row r="317" spans="1:39" s="116" customFormat="1" ht="12.75" x14ac:dyDescent="0.2">
      <c r="A317" s="111" t="s">
        <v>622</v>
      </c>
      <c r="B317" s="110">
        <v>42336</v>
      </c>
      <c r="C317" s="110">
        <v>8131</v>
      </c>
      <c r="D317" s="110">
        <v>-3475</v>
      </c>
      <c r="E317" s="110">
        <v>921</v>
      </c>
      <c r="F317" s="110">
        <v>0</v>
      </c>
      <c r="G317" s="110">
        <v>2760.2162922886901</v>
      </c>
      <c r="H317" s="110"/>
      <c r="I317" s="110">
        <v>8337.2162922886891</v>
      </c>
      <c r="J317" s="110">
        <v>352964389</v>
      </c>
      <c r="K317" s="55"/>
      <c r="L317" s="110"/>
      <c r="M317" s="112"/>
      <c r="N317" s="112"/>
      <c r="O317" s="112"/>
      <c r="P317" s="112"/>
      <c r="Q317" s="112"/>
      <c r="R317" s="112"/>
      <c r="S317" s="112"/>
      <c r="T317" s="113"/>
      <c r="U317" s="121"/>
      <c r="V317" s="113"/>
      <c r="W317" s="115"/>
      <c r="X317" s="115"/>
      <c r="Y317" s="115"/>
      <c r="AA317" s="117"/>
      <c r="AB317" s="117"/>
      <c r="AC317" s="117"/>
      <c r="AD317" s="118"/>
      <c r="AE317" s="117"/>
      <c r="AF317" s="117"/>
      <c r="AG317" s="117"/>
      <c r="AH317" s="117"/>
      <c r="AI317" s="117"/>
      <c r="AJ317" s="117"/>
      <c r="AK317" s="117"/>
      <c r="AM317" s="119"/>
    </row>
    <row r="318" spans="1:39" s="116" customFormat="1" ht="12.75" x14ac:dyDescent="0.2">
      <c r="A318" s="111" t="s">
        <v>623</v>
      </c>
      <c r="B318" s="110">
        <v>8034</v>
      </c>
      <c r="C318" s="110">
        <v>13207</v>
      </c>
      <c r="D318" s="110">
        <v>2363</v>
      </c>
      <c r="E318" s="110">
        <v>2151</v>
      </c>
      <c r="F318" s="110">
        <v>0</v>
      </c>
      <c r="G318" s="110">
        <v>2760.2162922886901</v>
      </c>
      <c r="H318" s="110"/>
      <c r="I318" s="110">
        <v>20481.2162922887</v>
      </c>
      <c r="J318" s="110">
        <v>164546092</v>
      </c>
      <c r="K318" s="55"/>
      <c r="L318" s="110"/>
      <c r="M318" s="112"/>
      <c r="N318" s="112"/>
      <c r="O318" s="112"/>
      <c r="P318" s="112"/>
      <c r="Q318" s="112"/>
      <c r="R318" s="112"/>
      <c r="S318" s="112"/>
      <c r="T318" s="113"/>
      <c r="U318" s="114"/>
      <c r="V318" s="113"/>
      <c r="W318" s="115"/>
      <c r="X318" s="115"/>
      <c r="Y318" s="115"/>
      <c r="AA318" s="117"/>
      <c r="AB318" s="117"/>
      <c r="AC318" s="117"/>
      <c r="AD318" s="118"/>
      <c r="AE318" s="117"/>
      <c r="AF318" s="117"/>
      <c r="AG318" s="117"/>
      <c r="AH318" s="117"/>
      <c r="AI318" s="117"/>
      <c r="AJ318" s="117"/>
      <c r="AK318" s="117"/>
      <c r="AM318" s="119"/>
    </row>
    <row r="319" spans="1:39" s="116" customFormat="1" ht="12.75" x14ac:dyDescent="0.2">
      <c r="A319" s="111" t="s">
        <v>624</v>
      </c>
      <c r="B319" s="110">
        <v>3269</v>
      </c>
      <c r="C319" s="110">
        <v>13937</v>
      </c>
      <c r="D319" s="110">
        <v>8738</v>
      </c>
      <c r="E319" s="110">
        <v>3360</v>
      </c>
      <c r="F319" s="110">
        <v>0</v>
      </c>
      <c r="G319" s="110">
        <v>2760.2162922886901</v>
      </c>
      <c r="H319" s="110"/>
      <c r="I319" s="110">
        <v>28795.2162922887</v>
      </c>
      <c r="J319" s="110">
        <v>94131562</v>
      </c>
      <c r="K319" s="55"/>
      <c r="L319" s="110"/>
      <c r="M319" s="112"/>
      <c r="N319" s="112"/>
      <c r="O319" s="112"/>
      <c r="P319" s="112"/>
      <c r="Q319" s="112"/>
      <c r="R319" s="112"/>
      <c r="S319" s="112"/>
      <c r="T319" s="113"/>
      <c r="U319" s="121"/>
      <c r="V319" s="113"/>
      <c r="W319" s="115"/>
      <c r="X319" s="115"/>
      <c r="Y319" s="115"/>
      <c r="AA319" s="117"/>
      <c r="AB319" s="117"/>
      <c r="AC319" s="117"/>
      <c r="AD319" s="118"/>
      <c r="AE319" s="117"/>
      <c r="AF319" s="117"/>
      <c r="AG319" s="117"/>
      <c r="AH319" s="117"/>
      <c r="AI319" s="117"/>
      <c r="AJ319" s="117"/>
      <c r="AK319" s="117"/>
      <c r="AM319" s="119"/>
    </row>
    <row r="320" spans="1:39" s="116" customFormat="1" ht="12.75" x14ac:dyDescent="0.2">
      <c r="A320" s="111" t="s">
        <v>625</v>
      </c>
      <c r="B320" s="110">
        <v>4203</v>
      </c>
      <c r="C320" s="110">
        <v>15222</v>
      </c>
      <c r="D320" s="110">
        <v>8664</v>
      </c>
      <c r="E320" s="110">
        <v>4679</v>
      </c>
      <c r="F320" s="110">
        <v>0</v>
      </c>
      <c r="G320" s="110">
        <v>2760.2162922886901</v>
      </c>
      <c r="H320" s="110"/>
      <c r="I320" s="110">
        <v>31325.2162922887</v>
      </c>
      <c r="J320" s="110">
        <v>131659884</v>
      </c>
      <c r="K320" s="55"/>
      <c r="L320" s="110"/>
      <c r="M320" s="112"/>
      <c r="N320" s="112"/>
      <c r="O320" s="112"/>
      <c r="P320" s="112"/>
      <c r="Q320" s="112"/>
      <c r="R320" s="112"/>
      <c r="S320" s="112"/>
      <c r="T320" s="113"/>
      <c r="U320" s="121"/>
      <c r="V320" s="113"/>
      <c r="W320" s="115"/>
      <c r="X320" s="115"/>
      <c r="Y320" s="115"/>
      <c r="AA320" s="117"/>
      <c r="AB320" s="117"/>
      <c r="AC320" s="117"/>
      <c r="AD320" s="118"/>
      <c r="AE320" s="117"/>
      <c r="AF320" s="117"/>
      <c r="AG320" s="117"/>
      <c r="AH320" s="117"/>
      <c r="AI320" s="117"/>
      <c r="AJ320" s="117"/>
      <c r="AK320" s="117"/>
      <c r="AM320" s="119"/>
    </row>
    <row r="321" spans="1:12" ht="6.75" customHeight="1" thickBot="1" x14ac:dyDescent="0.25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</row>
    <row r="322" spans="1:12" ht="12.75" customHeight="1" x14ac:dyDescent="0.2">
      <c r="A322" s="123" t="str">
        <f>"1) Regleringsposten redovisas avrundad. Faktiskt belopp är "&amp;G296&amp;" kronor per invånare"</f>
        <v>1) Regleringsposten redovisas avrundad. Faktiskt belopp är 2760,21629228869 kronor per invånare</v>
      </c>
      <c r="B322" s="124"/>
      <c r="C322" s="124"/>
      <c r="D322" s="124"/>
      <c r="E322" s="124"/>
      <c r="F322" s="125"/>
      <c r="G322" s="124"/>
      <c r="H322" s="124"/>
      <c r="I322" s="124"/>
      <c r="J322" s="124"/>
      <c r="K322" s="126"/>
      <c r="L322" s="126"/>
    </row>
    <row r="323" spans="1:12" hidden="1" x14ac:dyDescent="0.2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</row>
    <row r="324" spans="1:12" x14ac:dyDescent="0.2"/>
    <row r="325" spans="1:12" x14ac:dyDescent="0.2"/>
    <row r="326" spans="1:12" x14ac:dyDescent="0.2"/>
    <row r="327" spans="1:12" x14ac:dyDescent="0.2"/>
  </sheetData>
  <mergeCells count="1">
    <mergeCell ref="I3:J3"/>
  </mergeCells>
  <conditionalFormatting sqref="K296:L299 K301:L304 K307:L317 K319:L320">
    <cfRule type="cellIs" dxfId="150" priority="110" stopIfTrue="1" operator="lessThan">
      <formula>0</formula>
    </cfRule>
    <cfRule type="cellIs" priority="111" stopIfTrue="1" operator="lessThan">
      <formula>0</formula>
    </cfRule>
  </conditionalFormatting>
  <conditionalFormatting sqref="L296:S299 U296 U299 Z296:AK299 Z301:AK304 L301:S304 L307:S317 Z307:AK317 Z319:AK320 L319:S320">
    <cfRule type="cellIs" dxfId="149" priority="112" stopIfTrue="1" operator="lessThan">
      <formula>0</formula>
    </cfRule>
  </conditionalFormatting>
  <conditionalFormatting sqref="AM296:AM299 AM301:AM304 AM307:AM317 AM319:AM320">
    <cfRule type="cellIs" dxfId="148" priority="109" operator="lessThan">
      <formula>0</formula>
    </cfRule>
  </conditionalFormatting>
  <conditionalFormatting sqref="K300:L300">
    <cfRule type="cellIs" dxfId="147" priority="106" stopIfTrue="1" operator="lessThan">
      <formula>0</formula>
    </cfRule>
    <cfRule type="cellIs" priority="107" stopIfTrue="1" operator="lessThan">
      <formula>0</formula>
    </cfRule>
  </conditionalFormatting>
  <conditionalFormatting sqref="L300:S300 Z300:AK300">
    <cfRule type="cellIs" dxfId="146" priority="108" stopIfTrue="1" operator="lessThan">
      <formula>0</formula>
    </cfRule>
  </conditionalFormatting>
  <conditionalFormatting sqref="AM300">
    <cfRule type="cellIs" dxfId="145" priority="105" operator="lessThan">
      <formula>0</formula>
    </cfRule>
  </conditionalFormatting>
  <conditionalFormatting sqref="K318:L318">
    <cfRule type="cellIs" dxfId="144" priority="98" stopIfTrue="1" operator="lessThan">
      <formula>0</formula>
    </cfRule>
    <cfRule type="cellIs" priority="99" stopIfTrue="1" operator="lessThan">
      <formula>0</formula>
    </cfRule>
  </conditionalFormatting>
  <conditionalFormatting sqref="L318:S318 Z318:AK318">
    <cfRule type="cellIs" dxfId="143" priority="100" stopIfTrue="1" operator="lessThan">
      <formula>0</formula>
    </cfRule>
  </conditionalFormatting>
  <conditionalFormatting sqref="AM318">
    <cfRule type="cellIs" dxfId="142" priority="97" operator="lessThan">
      <formula>0</formula>
    </cfRule>
  </conditionalFormatting>
  <conditionalFormatting sqref="K305:L305">
    <cfRule type="cellIs" dxfId="141" priority="102" stopIfTrue="1" operator="lessThan">
      <formula>0</formula>
    </cfRule>
    <cfRule type="cellIs" priority="103" stopIfTrue="1" operator="lessThan">
      <formula>0</formula>
    </cfRule>
  </conditionalFormatting>
  <conditionalFormatting sqref="L305:S305 Z305:AK305">
    <cfRule type="cellIs" dxfId="140" priority="104" stopIfTrue="1" operator="lessThan">
      <formula>0</formula>
    </cfRule>
  </conditionalFormatting>
  <conditionalFormatting sqref="AM305">
    <cfRule type="cellIs" dxfId="139" priority="101" operator="lessThan">
      <formula>0</formula>
    </cfRule>
  </conditionalFormatting>
  <conditionalFormatting sqref="K10:L10 K12:L36 K57:L69 K47:L55 K38:L45 K71:L83 K85:L92 K94:L105 K107:L107 K109:L113 K115:L147 K149:L154 K156:L204 K206:L221 K223:L234 K236:L245 K247:L261 K263:L272 K274:L280 K282:L289 K291:L295">
    <cfRule type="cellIs" dxfId="138" priority="90" stopIfTrue="1" operator="lessThan">
      <formula>0</formula>
    </cfRule>
    <cfRule type="cellIs" priority="91" stopIfTrue="1" operator="lessThan">
      <formula>0</formula>
    </cfRule>
  </conditionalFormatting>
  <conditionalFormatting sqref="L10:S10 Z10:AK10 Z12:AK36 L12:S36 L57:S69 Z57:AK69 L47:S55 Z47:AK55 L38:S45 Z38:AK45 Z71:AK83 L71:S83 L85:S92 Z85:AK92 Z94:AK105 L94:S105 L107:S107 Z107:AK107 Z109:AK113 L109:S113 L115:S147 Z115:AK147 Z149:AK154 L149:S154 L156:S204 Z156:AK204 Z206:AK221 L206:S221 L223:S234 Z223:AK234 Z236:AK245 L236:S245 L247:S261 Z247:AK261 Z263:AK272 L263:S272 L274:S280 Z274:AK280 Z282:AK289 L282:S289 L291:S295 Z291:AK295">
    <cfRule type="cellIs" dxfId="137" priority="92" stopIfTrue="1" operator="lessThan">
      <formula>0</formula>
    </cfRule>
  </conditionalFormatting>
  <conditionalFormatting sqref="AM10 AM12:AM36 AM57:AM69 AM47:AM55 AM38:AM45 AM71:AM83 AM85:AM92 AM94:AM105 AM107 AM109:AM113 AM115:AM147 AM149:AM154 AM156:AM204 AM206:AM221 AM223:AM234 AM236:AM245 AM247:AM261 AM263:AM272 AM274:AM280 AM282:AM289 AM291:AM295">
    <cfRule type="cellIs" dxfId="136" priority="88" operator="lessThan">
      <formula>0</formula>
    </cfRule>
  </conditionalFormatting>
  <conditionalFormatting sqref="AM306">
    <cfRule type="cellIs" dxfId="135" priority="2" operator="lessThan">
      <formula>0</formula>
    </cfRule>
  </conditionalFormatting>
  <conditionalFormatting sqref="B11:J320">
    <cfRule type="cellIs" dxfId="134" priority="1" operator="lessThan">
      <formula>0</formula>
    </cfRule>
  </conditionalFormatting>
  <conditionalFormatting sqref="K11:L11">
    <cfRule type="cellIs" dxfId="133" priority="83" stopIfTrue="1" operator="lessThan">
      <formula>0</formula>
    </cfRule>
    <cfRule type="cellIs" priority="84" stopIfTrue="1" operator="lessThan">
      <formula>0</formula>
    </cfRule>
  </conditionalFormatting>
  <conditionalFormatting sqref="Z11:AK11 L11:S11">
    <cfRule type="cellIs" dxfId="132" priority="85" stopIfTrue="1" operator="lessThan">
      <formula>0</formula>
    </cfRule>
  </conditionalFormatting>
  <conditionalFormatting sqref="AM11">
    <cfRule type="cellIs" dxfId="131" priority="82" operator="lessThan">
      <formula>0</formula>
    </cfRule>
  </conditionalFormatting>
  <conditionalFormatting sqref="K56:L56">
    <cfRule type="cellIs" dxfId="130" priority="79" stopIfTrue="1" operator="lessThan">
      <formula>0</formula>
    </cfRule>
    <cfRule type="cellIs" priority="80" stopIfTrue="1" operator="lessThan">
      <formula>0</formula>
    </cfRule>
  </conditionalFormatting>
  <conditionalFormatting sqref="L56:S56 Z56:AK56">
    <cfRule type="cellIs" dxfId="129" priority="81" stopIfTrue="1" operator="lessThan">
      <formula>0</formula>
    </cfRule>
  </conditionalFormatting>
  <conditionalFormatting sqref="AM56">
    <cfRule type="cellIs" dxfId="128" priority="78" operator="lessThan">
      <formula>0</formula>
    </cfRule>
  </conditionalFormatting>
  <conditionalFormatting sqref="K46:L46">
    <cfRule type="cellIs" dxfId="127" priority="75" stopIfTrue="1" operator="lessThan">
      <formula>0</formula>
    </cfRule>
    <cfRule type="cellIs" priority="76" stopIfTrue="1" operator="lessThan">
      <formula>0</formula>
    </cfRule>
  </conditionalFormatting>
  <conditionalFormatting sqref="L46:S46 Z46:AK46">
    <cfRule type="cellIs" dxfId="126" priority="77" stopIfTrue="1" operator="lessThan">
      <formula>0</formula>
    </cfRule>
  </conditionalFormatting>
  <conditionalFormatting sqref="AM46">
    <cfRule type="cellIs" dxfId="125" priority="74" operator="lessThan">
      <formula>0</formula>
    </cfRule>
  </conditionalFormatting>
  <conditionalFormatting sqref="K37:L37">
    <cfRule type="cellIs" dxfId="124" priority="71" stopIfTrue="1" operator="lessThan">
      <formula>0</formula>
    </cfRule>
    <cfRule type="cellIs" priority="72" stopIfTrue="1" operator="lessThan">
      <formula>0</formula>
    </cfRule>
  </conditionalFormatting>
  <conditionalFormatting sqref="L37:S37 Z37:AK37">
    <cfRule type="cellIs" dxfId="123" priority="73" stopIfTrue="1" operator="lessThan">
      <formula>0</formula>
    </cfRule>
  </conditionalFormatting>
  <conditionalFormatting sqref="AM37">
    <cfRule type="cellIs" dxfId="122" priority="70" operator="lessThan">
      <formula>0</formula>
    </cfRule>
  </conditionalFormatting>
  <conditionalFormatting sqref="K70:L70">
    <cfRule type="cellIs" dxfId="121" priority="67" stopIfTrue="1" operator="lessThan">
      <formula>0</formula>
    </cfRule>
    <cfRule type="cellIs" priority="68" stopIfTrue="1" operator="lessThan">
      <formula>0</formula>
    </cfRule>
  </conditionalFormatting>
  <conditionalFormatting sqref="L70:S70 Z70:AK70">
    <cfRule type="cellIs" dxfId="120" priority="69" stopIfTrue="1" operator="lessThan">
      <formula>0</formula>
    </cfRule>
  </conditionalFormatting>
  <conditionalFormatting sqref="AM70">
    <cfRule type="cellIs" dxfId="119" priority="66" operator="lessThan">
      <formula>0</formula>
    </cfRule>
  </conditionalFormatting>
  <conditionalFormatting sqref="K84:L84">
    <cfRule type="cellIs" dxfId="118" priority="63" stopIfTrue="1" operator="lessThan">
      <formula>0</formula>
    </cfRule>
    <cfRule type="cellIs" priority="64" stopIfTrue="1" operator="lessThan">
      <formula>0</formula>
    </cfRule>
  </conditionalFormatting>
  <conditionalFormatting sqref="L84:S84 Z84:AK84">
    <cfRule type="cellIs" dxfId="117" priority="65" stopIfTrue="1" operator="lessThan">
      <formula>0</formula>
    </cfRule>
  </conditionalFormatting>
  <conditionalFormatting sqref="AM84">
    <cfRule type="cellIs" dxfId="116" priority="62" operator="lessThan">
      <formula>0</formula>
    </cfRule>
  </conditionalFormatting>
  <conditionalFormatting sqref="K93:L93">
    <cfRule type="cellIs" dxfId="115" priority="59" stopIfTrue="1" operator="lessThan">
      <formula>0</formula>
    </cfRule>
    <cfRule type="cellIs" priority="60" stopIfTrue="1" operator="lessThan">
      <formula>0</formula>
    </cfRule>
  </conditionalFormatting>
  <conditionalFormatting sqref="L93:S93 Z93:AK93">
    <cfRule type="cellIs" dxfId="114" priority="61" stopIfTrue="1" operator="lessThan">
      <formula>0</formula>
    </cfRule>
  </conditionalFormatting>
  <conditionalFormatting sqref="AM93">
    <cfRule type="cellIs" dxfId="113" priority="58" operator="lessThan">
      <formula>0</formula>
    </cfRule>
  </conditionalFormatting>
  <conditionalFormatting sqref="K106:L106">
    <cfRule type="cellIs" dxfId="112" priority="55" stopIfTrue="1" operator="lessThan">
      <formula>0</formula>
    </cfRule>
    <cfRule type="cellIs" priority="56" stopIfTrue="1" operator="lessThan">
      <formula>0</formula>
    </cfRule>
  </conditionalFormatting>
  <conditionalFormatting sqref="L106:S106 Z106:AK106">
    <cfRule type="cellIs" dxfId="111" priority="57" stopIfTrue="1" operator="lessThan">
      <formula>0</formula>
    </cfRule>
  </conditionalFormatting>
  <conditionalFormatting sqref="AM106">
    <cfRule type="cellIs" dxfId="110" priority="54" operator="lessThan">
      <formula>0</formula>
    </cfRule>
  </conditionalFormatting>
  <conditionalFormatting sqref="K108:L108">
    <cfRule type="cellIs" dxfId="109" priority="51" stopIfTrue="1" operator="lessThan">
      <formula>0</formula>
    </cfRule>
    <cfRule type="cellIs" priority="52" stopIfTrue="1" operator="lessThan">
      <formula>0</formula>
    </cfRule>
  </conditionalFormatting>
  <conditionalFormatting sqref="L108:S108 Z108:AK108">
    <cfRule type="cellIs" dxfId="108" priority="53" stopIfTrue="1" operator="lessThan">
      <formula>0</formula>
    </cfRule>
  </conditionalFormatting>
  <conditionalFormatting sqref="AM108">
    <cfRule type="cellIs" dxfId="107" priority="50" operator="lessThan">
      <formula>0</formula>
    </cfRule>
  </conditionalFormatting>
  <conditionalFormatting sqref="K114:L114">
    <cfRule type="cellIs" dxfId="106" priority="47" stopIfTrue="1" operator="lessThan">
      <formula>0</formula>
    </cfRule>
    <cfRule type="cellIs" priority="48" stopIfTrue="1" operator="lessThan">
      <formula>0</formula>
    </cfRule>
  </conditionalFormatting>
  <conditionalFormatting sqref="L114:S114 Z114:AK114">
    <cfRule type="cellIs" dxfId="105" priority="49" stopIfTrue="1" operator="lessThan">
      <formula>0</formula>
    </cfRule>
  </conditionalFormatting>
  <conditionalFormatting sqref="AM114">
    <cfRule type="cellIs" dxfId="104" priority="46" operator="lessThan">
      <formula>0</formula>
    </cfRule>
  </conditionalFormatting>
  <conditionalFormatting sqref="K148:L148">
    <cfRule type="cellIs" dxfId="103" priority="43" stopIfTrue="1" operator="lessThan">
      <formula>0</formula>
    </cfRule>
    <cfRule type="cellIs" priority="44" stopIfTrue="1" operator="lessThan">
      <formula>0</formula>
    </cfRule>
  </conditionalFormatting>
  <conditionalFormatting sqref="L148:S148 Z148:AK148">
    <cfRule type="cellIs" dxfId="102" priority="45" stopIfTrue="1" operator="lessThan">
      <formula>0</formula>
    </cfRule>
  </conditionalFormatting>
  <conditionalFormatting sqref="AM148">
    <cfRule type="cellIs" dxfId="101" priority="42" operator="lessThan">
      <formula>0</formula>
    </cfRule>
  </conditionalFormatting>
  <conditionalFormatting sqref="K155:L155">
    <cfRule type="cellIs" dxfId="100" priority="39" stopIfTrue="1" operator="lessThan">
      <formula>0</formula>
    </cfRule>
    <cfRule type="cellIs" priority="40" stopIfTrue="1" operator="lessThan">
      <formula>0</formula>
    </cfRule>
  </conditionalFormatting>
  <conditionalFormatting sqref="L155:S155 Z155:AK155">
    <cfRule type="cellIs" dxfId="99" priority="41" stopIfTrue="1" operator="lessThan">
      <formula>0</formula>
    </cfRule>
  </conditionalFormatting>
  <conditionalFormatting sqref="AM155">
    <cfRule type="cellIs" dxfId="98" priority="38" operator="lessThan">
      <formula>0</formula>
    </cfRule>
  </conditionalFormatting>
  <conditionalFormatting sqref="K205:L205">
    <cfRule type="cellIs" dxfId="97" priority="35" stopIfTrue="1" operator="lessThan">
      <formula>0</formula>
    </cfRule>
    <cfRule type="cellIs" priority="36" stopIfTrue="1" operator="lessThan">
      <formula>0</formula>
    </cfRule>
  </conditionalFormatting>
  <conditionalFormatting sqref="L205:S205 Z205:AK205">
    <cfRule type="cellIs" dxfId="96" priority="37" stopIfTrue="1" operator="lessThan">
      <formula>0</formula>
    </cfRule>
  </conditionalFormatting>
  <conditionalFormatting sqref="AM205">
    <cfRule type="cellIs" dxfId="95" priority="34" operator="lessThan">
      <formula>0</formula>
    </cfRule>
  </conditionalFormatting>
  <conditionalFormatting sqref="K222:L222">
    <cfRule type="cellIs" dxfId="94" priority="31" stopIfTrue="1" operator="lessThan">
      <formula>0</formula>
    </cfRule>
    <cfRule type="cellIs" priority="32" stopIfTrue="1" operator="lessThan">
      <formula>0</formula>
    </cfRule>
  </conditionalFormatting>
  <conditionalFormatting sqref="L222:S222 Z222:AK222">
    <cfRule type="cellIs" dxfId="93" priority="33" stopIfTrue="1" operator="lessThan">
      <formula>0</formula>
    </cfRule>
  </conditionalFormatting>
  <conditionalFormatting sqref="AM222">
    <cfRule type="cellIs" dxfId="92" priority="30" operator="lessThan">
      <formula>0</formula>
    </cfRule>
  </conditionalFormatting>
  <conditionalFormatting sqref="K235:L235">
    <cfRule type="cellIs" dxfId="91" priority="27" stopIfTrue="1" operator="lessThan">
      <formula>0</formula>
    </cfRule>
    <cfRule type="cellIs" priority="28" stopIfTrue="1" operator="lessThan">
      <formula>0</formula>
    </cfRule>
  </conditionalFormatting>
  <conditionalFormatting sqref="L235:S235 Z235:AK235">
    <cfRule type="cellIs" dxfId="90" priority="29" stopIfTrue="1" operator="lessThan">
      <formula>0</formula>
    </cfRule>
  </conditionalFormatting>
  <conditionalFormatting sqref="AM235">
    <cfRule type="cellIs" dxfId="89" priority="26" operator="lessThan">
      <formula>0</formula>
    </cfRule>
  </conditionalFormatting>
  <conditionalFormatting sqref="K246:L246">
    <cfRule type="cellIs" dxfId="88" priority="23" stopIfTrue="1" operator="lessThan">
      <formula>0</formula>
    </cfRule>
    <cfRule type="cellIs" priority="24" stopIfTrue="1" operator="lessThan">
      <formula>0</formula>
    </cfRule>
  </conditionalFormatting>
  <conditionalFormatting sqref="L246:S246 Z246:AK246">
    <cfRule type="cellIs" dxfId="87" priority="25" stopIfTrue="1" operator="lessThan">
      <formula>0</formula>
    </cfRule>
  </conditionalFormatting>
  <conditionalFormatting sqref="AM246">
    <cfRule type="cellIs" dxfId="86" priority="22" operator="lessThan">
      <formula>0</formula>
    </cfRule>
  </conditionalFormatting>
  <conditionalFormatting sqref="K262:L262">
    <cfRule type="cellIs" dxfId="85" priority="19" stopIfTrue="1" operator="lessThan">
      <formula>0</formula>
    </cfRule>
    <cfRule type="cellIs" priority="20" stopIfTrue="1" operator="lessThan">
      <formula>0</formula>
    </cfRule>
  </conditionalFormatting>
  <conditionalFormatting sqref="L262:S262 Z262:AK262">
    <cfRule type="cellIs" dxfId="84" priority="21" stopIfTrue="1" operator="lessThan">
      <formula>0</formula>
    </cfRule>
  </conditionalFormatting>
  <conditionalFormatting sqref="AM262">
    <cfRule type="cellIs" dxfId="83" priority="18" operator="lessThan">
      <formula>0</formula>
    </cfRule>
  </conditionalFormatting>
  <conditionalFormatting sqref="K273:L273">
    <cfRule type="cellIs" dxfId="82" priority="15" stopIfTrue="1" operator="lessThan">
      <formula>0</formula>
    </cfRule>
    <cfRule type="cellIs" priority="16" stopIfTrue="1" operator="lessThan">
      <formula>0</formula>
    </cfRule>
  </conditionalFormatting>
  <conditionalFormatting sqref="L273:S273 Z273:AK273">
    <cfRule type="cellIs" dxfId="81" priority="17" stopIfTrue="1" operator="lessThan">
      <formula>0</formula>
    </cfRule>
  </conditionalFormatting>
  <conditionalFormatting sqref="AM273">
    <cfRule type="cellIs" dxfId="80" priority="14" operator="lessThan">
      <formula>0</formula>
    </cfRule>
  </conditionalFormatting>
  <conditionalFormatting sqref="K281:L281">
    <cfRule type="cellIs" dxfId="79" priority="11" stopIfTrue="1" operator="lessThan">
      <formula>0</formula>
    </cfRule>
    <cfRule type="cellIs" priority="12" stopIfTrue="1" operator="lessThan">
      <formula>0</formula>
    </cfRule>
  </conditionalFormatting>
  <conditionalFormatting sqref="L281:S281 Z281:AK281">
    <cfRule type="cellIs" dxfId="78" priority="13" stopIfTrue="1" operator="lessThan">
      <formula>0</formula>
    </cfRule>
  </conditionalFormatting>
  <conditionalFormatting sqref="AM281">
    <cfRule type="cellIs" dxfId="77" priority="10" operator="lessThan">
      <formula>0</formula>
    </cfRule>
  </conditionalFormatting>
  <conditionalFormatting sqref="K290:L290">
    <cfRule type="cellIs" dxfId="76" priority="7" stopIfTrue="1" operator="lessThan">
      <formula>0</formula>
    </cfRule>
    <cfRule type="cellIs" priority="8" stopIfTrue="1" operator="lessThan">
      <formula>0</formula>
    </cfRule>
  </conditionalFormatting>
  <conditionalFormatting sqref="L290:S290 Z290:AK290">
    <cfRule type="cellIs" dxfId="75" priority="9" stopIfTrue="1" operator="lessThan">
      <formula>0</formula>
    </cfRule>
  </conditionalFormatting>
  <conditionalFormatting sqref="AM290">
    <cfRule type="cellIs" dxfId="74" priority="6" operator="lessThan">
      <formula>0</formula>
    </cfRule>
  </conditionalFormatting>
  <conditionalFormatting sqref="K306:L306">
    <cfRule type="cellIs" dxfId="73" priority="3" stopIfTrue="1" operator="lessThan">
      <formula>0</formula>
    </cfRule>
    <cfRule type="cellIs" priority="4" stopIfTrue="1" operator="lessThan">
      <formula>0</formula>
    </cfRule>
  </conditionalFormatting>
  <conditionalFormatting sqref="L306:S306 Z306:AK306">
    <cfRule type="cellIs" dxfId="72" priority="5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X322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2.75" x14ac:dyDescent="0.2"/>
  <cols>
    <col min="1" max="1" width="19.140625" style="20" customWidth="1"/>
    <col min="2" max="2" width="12" style="20" customWidth="1"/>
    <col min="3" max="3" width="17" style="20" customWidth="1"/>
    <col min="4" max="4" width="16.7109375" style="20" customWidth="1"/>
    <col min="5" max="5" width="8.7109375" style="20" customWidth="1"/>
    <col min="6" max="6" width="8.140625" style="20" customWidth="1"/>
    <col min="7" max="7" width="16.28515625" style="20" customWidth="1"/>
    <col min="8" max="8" width="14.5703125" style="20" customWidth="1"/>
    <col min="9" max="9" width="6.7109375" style="20" customWidth="1"/>
    <col min="10" max="10" width="6.5703125" style="20" customWidth="1"/>
    <col min="11" max="11" width="9.42578125" style="20" customWidth="1"/>
    <col min="12" max="251" width="0" style="20" hidden="1"/>
    <col min="252" max="253" width="0" style="20" hidden="1" customWidth="1"/>
    <col min="254" max="254" width="19.140625" style="20" hidden="1" customWidth="1"/>
    <col min="255" max="255" width="9.5703125" style="20" hidden="1" customWidth="1"/>
    <col min="256" max="256" width="16" style="20" hidden="1" customWidth="1"/>
    <col min="257" max="257" width="16.7109375" style="20" hidden="1" customWidth="1"/>
    <col min="258" max="258" width="8.7109375" style="20" hidden="1" customWidth="1"/>
    <col min="259" max="259" width="9.28515625" style="20" hidden="1" customWidth="1"/>
    <col min="260" max="260" width="16.28515625" style="20" hidden="1" customWidth="1"/>
    <col min="261" max="261" width="14.5703125" style="20" hidden="1" customWidth="1"/>
    <col min="262" max="262" width="14.42578125" style="20" hidden="1" customWidth="1"/>
    <col min="263" max="263" width="13.28515625" style="20" hidden="1" customWidth="1"/>
    <col min="264" max="264" width="6.7109375" style="20" hidden="1" customWidth="1"/>
    <col min="265" max="265" width="6.5703125" style="20" hidden="1" customWidth="1"/>
    <col min="266" max="266" width="6.28515625" style="20" hidden="1" customWidth="1"/>
    <col min="267" max="267" width="9.42578125" style="20" hidden="1" customWidth="1"/>
    <col min="268" max="507" width="0" style="20" hidden="1"/>
    <col min="508" max="509" width="0" style="20" hidden="1" customWidth="1"/>
    <col min="510" max="510" width="19.140625" style="20" hidden="1" customWidth="1"/>
    <col min="511" max="511" width="9.5703125" style="20" hidden="1" customWidth="1"/>
    <col min="512" max="512" width="16" style="20" hidden="1" customWidth="1"/>
    <col min="513" max="513" width="16.7109375" style="20" hidden="1" customWidth="1"/>
    <col min="514" max="514" width="8.7109375" style="20" hidden="1" customWidth="1"/>
    <col min="515" max="515" width="9.28515625" style="20" hidden="1" customWidth="1"/>
    <col min="516" max="516" width="16.28515625" style="20" hidden="1" customWidth="1"/>
    <col min="517" max="517" width="14.5703125" style="20" hidden="1" customWidth="1"/>
    <col min="518" max="518" width="14.42578125" style="20" hidden="1" customWidth="1"/>
    <col min="519" max="519" width="13.28515625" style="20" hidden="1" customWidth="1"/>
    <col min="520" max="520" width="6.7109375" style="20" hidden="1" customWidth="1"/>
    <col min="521" max="521" width="6.5703125" style="20" hidden="1" customWidth="1"/>
    <col min="522" max="522" width="6.28515625" style="20" hidden="1" customWidth="1"/>
    <col min="523" max="523" width="9.42578125" style="20" hidden="1" customWidth="1"/>
    <col min="524" max="763" width="0" style="20" hidden="1"/>
    <col min="764" max="765" width="0" style="20" hidden="1" customWidth="1"/>
    <col min="766" max="766" width="19.140625" style="20" hidden="1" customWidth="1"/>
    <col min="767" max="767" width="9.5703125" style="20" hidden="1" customWidth="1"/>
    <col min="768" max="768" width="16" style="20" hidden="1" customWidth="1"/>
    <col min="769" max="769" width="16.7109375" style="20" hidden="1" customWidth="1"/>
    <col min="770" max="770" width="8.7109375" style="20" hidden="1" customWidth="1"/>
    <col min="771" max="771" width="9.28515625" style="20" hidden="1" customWidth="1"/>
    <col min="772" max="772" width="16.28515625" style="20" hidden="1" customWidth="1"/>
    <col min="773" max="773" width="14.5703125" style="20" hidden="1" customWidth="1"/>
    <col min="774" max="774" width="14.42578125" style="20" hidden="1" customWidth="1"/>
    <col min="775" max="775" width="13.28515625" style="20" hidden="1" customWidth="1"/>
    <col min="776" max="776" width="6.7109375" style="20" hidden="1" customWidth="1"/>
    <col min="777" max="777" width="6.5703125" style="20" hidden="1" customWidth="1"/>
    <col min="778" max="778" width="6.28515625" style="20" hidden="1" customWidth="1"/>
    <col min="779" max="779" width="9.42578125" style="20" hidden="1" customWidth="1"/>
    <col min="780" max="1019" width="0" style="20" hidden="1"/>
    <col min="1020" max="1021" width="0" style="20" hidden="1" customWidth="1"/>
    <col min="1022" max="1022" width="19.140625" style="20" hidden="1" customWidth="1"/>
    <col min="1023" max="1023" width="9.5703125" style="20" hidden="1" customWidth="1"/>
    <col min="1024" max="1024" width="16" style="20" hidden="1" customWidth="1"/>
    <col min="1025" max="1025" width="16.7109375" style="20" hidden="1" customWidth="1"/>
    <col min="1026" max="1026" width="8.7109375" style="20" hidden="1" customWidth="1"/>
    <col min="1027" max="1027" width="9.28515625" style="20" hidden="1" customWidth="1"/>
    <col min="1028" max="1028" width="16.28515625" style="20" hidden="1" customWidth="1"/>
    <col min="1029" max="1029" width="14.5703125" style="20" hidden="1" customWidth="1"/>
    <col min="1030" max="1030" width="14.42578125" style="20" hidden="1" customWidth="1"/>
    <col min="1031" max="1031" width="13.28515625" style="20" hidden="1" customWidth="1"/>
    <col min="1032" max="1032" width="6.7109375" style="20" hidden="1" customWidth="1"/>
    <col min="1033" max="1033" width="6.5703125" style="20" hidden="1" customWidth="1"/>
    <col min="1034" max="1034" width="6.28515625" style="20" hidden="1" customWidth="1"/>
    <col min="1035" max="1035" width="9.42578125" style="20" hidden="1" customWidth="1"/>
    <col min="1036" max="1275" width="0" style="20" hidden="1"/>
    <col min="1276" max="1277" width="0" style="20" hidden="1" customWidth="1"/>
    <col min="1278" max="1278" width="19.140625" style="20" hidden="1" customWidth="1"/>
    <col min="1279" max="1279" width="9.5703125" style="20" hidden="1" customWidth="1"/>
    <col min="1280" max="1280" width="16" style="20" hidden="1" customWidth="1"/>
    <col min="1281" max="1281" width="16.7109375" style="20" hidden="1" customWidth="1"/>
    <col min="1282" max="1282" width="8.7109375" style="20" hidden="1" customWidth="1"/>
    <col min="1283" max="1283" width="9.28515625" style="20" hidden="1" customWidth="1"/>
    <col min="1284" max="1284" width="16.28515625" style="20" hidden="1" customWidth="1"/>
    <col min="1285" max="1285" width="14.5703125" style="20" hidden="1" customWidth="1"/>
    <col min="1286" max="1286" width="14.42578125" style="20" hidden="1" customWidth="1"/>
    <col min="1287" max="1287" width="13.28515625" style="20" hidden="1" customWidth="1"/>
    <col min="1288" max="1288" width="6.7109375" style="20" hidden="1" customWidth="1"/>
    <col min="1289" max="1289" width="6.5703125" style="20" hidden="1" customWidth="1"/>
    <col min="1290" max="1290" width="6.28515625" style="20" hidden="1" customWidth="1"/>
    <col min="1291" max="1291" width="9.42578125" style="20" hidden="1" customWidth="1"/>
    <col min="1292" max="1531" width="0" style="20" hidden="1"/>
    <col min="1532" max="1533" width="0" style="20" hidden="1" customWidth="1"/>
    <col min="1534" max="1534" width="19.140625" style="20" hidden="1" customWidth="1"/>
    <col min="1535" max="1535" width="9.5703125" style="20" hidden="1" customWidth="1"/>
    <col min="1536" max="1536" width="16" style="20" hidden="1" customWidth="1"/>
    <col min="1537" max="1537" width="16.7109375" style="20" hidden="1" customWidth="1"/>
    <col min="1538" max="1538" width="8.7109375" style="20" hidden="1" customWidth="1"/>
    <col min="1539" max="1539" width="9.28515625" style="20" hidden="1" customWidth="1"/>
    <col min="1540" max="1540" width="16.28515625" style="20" hidden="1" customWidth="1"/>
    <col min="1541" max="1541" width="14.5703125" style="20" hidden="1" customWidth="1"/>
    <col min="1542" max="1542" width="14.42578125" style="20" hidden="1" customWidth="1"/>
    <col min="1543" max="1543" width="13.28515625" style="20" hidden="1" customWidth="1"/>
    <col min="1544" max="1544" width="6.7109375" style="20" hidden="1" customWidth="1"/>
    <col min="1545" max="1545" width="6.5703125" style="20" hidden="1" customWidth="1"/>
    <col min="1546" max="1546" width="6.28515625" style="20" hidden="1" customWidth="1"/>
    <col min="1547" max="1547" width="9.42578125" style="20" hidden="1" customWidth="1"/>
    <col min="1548" max="1787" width="0" style="20" hidden="1"/>
    <col min="1788" max="1789" width="0" style="20" hidden="1" customWidth="1"/>
    <col min="1790" max="1790" width="19.140625" style="20" hidden="1" customWidth="1"/>
    <col min="1791" max="1791" width="9.5703125" style="20" hidden="1" customWidth="1"/>
    <col min="1792" max="1792" width="16" style="20" hidden="1" customWidth="1"/>
    <col min="1793" max="1793" width="16.7109375" style="20" hidden="1" customWidth="1"/>
    <col min="1794" max="1794" width="8.7109375" style="20" hidden="1" customWidth="1"/>
    <col min="1795" max="1795" width="9.28515625" style="20" hidden="1" customWidth="1"/>
    <col min="1796" max="1796" width="16.28515625" style="20" hidden="1" customWidth="1"/>
    <col min="1797" max="1797" width="14.5703125" style="20" hidden="1" customWidth="1"/>
    <col min="1798" max="1798" width="14.42578125" style="20" hidden="1" customWidth="1"/>
    <col min="1799" max="1799" width="13.28515625" style="20" hidden="1" customWidth="1"/>
    <col min="1800" max="1800" width="6.7109375" style="20" hidden="1" customWidth="1"/>
    <col min="1801" max="1801" width="6.5703125" style="20" hidden="1" customWidth="1"/>
    <col min="1802" max="1802" width="6.28515625" style="20" hidden="1" customWidth="1"/>
    <col min="1803" max="1803" width="9.42578125" style="20" hidden="1" customWidth="1"/>
    <col min="1804" max="2043" width="0" style="20" hidden="1"/>
    <col min="2044" max="2045" width="0" style="20" hidden="1" customWidth="1"/>
    <col min="2046" max="2046" width="19.140625" style="20" hidden="1" customWidth="1"/>
    <col min="2047" max="2047" width="9.5703125" style="20" hidden="1" customWidth="1"/>
    <col min="2048" max="2048" width="16" style="20" hidden="1" customWidth="1"/>
    <col min="2049" max="2049" width="16.7109375" style="20" hidden="1" customWidth="1"/>
    <col min="2050" max="2050" width="8.7109375" style="20" hidden="1" customWidth="1"/>
    <col min="2051" max="2051" width="9.28515625" style="20" hidden="1" customWidth="1"/>
    <col min="2052" max="2052" width="16.28515625" style="20" hidden="1" customWidth="1"/>
    <col min="2053" max="2053" width="14.5703125" style="20" hidden="1" customWidth="1"/>
    <col min="2054" max="2054" width="14.42578125" style="20" hidden="1" customWidth="1"/>
    <col min="2055" max="2055" width="13.28515625" style="20" hidden="1" customWidth="1"/>
    <col min="2056" max="2056" width="6.7109375" style="20" hidden="1" customWidth="1"/>
    <col min="2057" max="2057" width="6.5703125" style="20" hidden="1" customWidth="1"/>
    <col min="2058" max="2058" width="6.28515625" style="20" hidden="1" customWidth="1"/>
    <col min="2059" max="2059" width="9.42578125" style="20" hidden="1" customWidth="1"/>
    <col min="2060" max="2299" width="0" style="20" hidden="1"/>
    <col min="2300" max="2301" width="0" style="20" hidden="1" customWidth="1"/>
    <col min="2302" max="2302" width="19.140625" style="20" hidden="1" customWidth="1"/>
    <col min="2303" max="2303" width="9.5703125" style="20" hidden="1" customWidth="1"/>
    <col min="2304" max="2304" width="16" style="20" hidden="1" customWidth="1"/>
    <col min="2305" max="2305" width="16.7109375" style="20" hidden="1" customWidth="1"/>
    <col min="2306" max="2306" width="8.7109375" style="20" hidden="1" customWidth="1"/>
    <col min="2307" max="2307" width="9.28515625" style="20" hidden="1" customWidth="1"/>
    <col min="2308" max="2308" width="16.28515625" style="20" hidden="1" customWidth="1"/>
    <col min="2309" max="2309" width="14.5703125" style="20" hidden="1" customWidth="1"/>
    <col min="2310" max="2310" width="14.42578125" style="20" hidden="1" customWidth="1"/>
    <col min="2311" max="2311" width="13.28515625" style="20" hidden="1" customWidth="1"/>
    <col min="2312" max="2312" width="6.7109375" style="20" hidden="1" customWidth="1"/>
    <col min="2313" max="2313" width="6.5703125" style="20" hidden="1" customWidth="1"/>
    <col min="2314" max="2314" width="6.28515625" style="20" hidden="1" customWidth="1"/>
    <col min="2315" max="2315" width="9.42578125" style="20" hidden="1" customWidth="1"/>
    <col min="2316" max="2555" width="0" style="20" hidden="1"/>
    <col min="2556" max="2557" width="0" style="20" hidden="1" customWidth="1"/>
    <col min="2558" max="2558" width="19.140625" style="20" hidden="1" customWidth="1"/>
    <col min="2559" max="2559" width="9.5703125" style="20" hidden="1" customWidth="1"/>
    <col min="2560" max="2560" width="16" style="20" hidden="1" customWidth="1"/>
    <col min="2561" max="2561" width="16.7109375" style="20" hidden="1" customWidth="1"/>
    <col min="2562" max="2562" width="8.7109375" style="20" hidden="1" customWidth="1"/>
    <col min="2563" max="2563" width="9.28515625" style="20" hidden="1" customWidth="1"/>
    <col min="2564" max="2564" width="16.28515625" style="20" hidden="1" customWidth="1"/>
    <col min="2565" max="2565" width="14.5703125" style="20" hidden="1" customWidth="1"/>
    <col min="2566" max="2566" width="14.42578125" style="20" hidden="1" customWidth="1"/>
    <col min="2567" max="2567" width="13.28515625" style="20" hidden="1" customWidth="1"/>
    <col min="2568" max="2568" width="6.7109375" style="20" hidden="1" customWidth="1"/>
    <col min="2569" max="2569" width="6.5703125" style="20" hidden="1" customWidth="1"/>
    <col min="2570" max="2570" width="6.28515625" style="20" hidden="1" customWidth="1"/>
    <col min="2571" max="2571" width="9.42578125" style="20" hidden="1" customWidth="1"/>
    <col min="2572" max="2811" width="0" style="20" hidden="1"/>
    <col min="2812" max="2813" width="0" style="20" hidden="1" customWidth="1"/>
    <col min="2814" max="2814" width="19.140625" style="20" hidden="1" customWidth="1"/>
    <col min="2815" max="2815" width="9.5703125" style="20" hidden="1" customWidth="1"/>
    <col min="2816" max="2816" width="16" style="20" hidden="1" customWidth="1"/>
    <col min="2817" max="2817" width="16.7109375" style="20" hidden="1" customWidth="1"/>
    <col min="2818" max="2818" width="8.7109375" style="20" hidden="1" customWidth="1"/>
    <col min="2819" max="2819" width="9.28515625" style="20" hidden="1" customWidth="1"/>
    <col min="2820" max="2820" width="16.28515625" style="20" hidden="1" customWidth="1"/>
    <col min="2821" max="2821" width="14.5703125" style="20" hidden="1" customWidth="1"/>
    <col min="2822" max="2822" width="14.42578125" style="20" hidden="1" customWidth="1"/>
    <col min="2823" max="2823" width="13.28515625" style="20" hidden="1" customWidth="1"/>
    <col min="2824" max="2824" width="6.7109375" style="20" hidden="1" customWidth="1"/>
    <col min="2825" max="2825" width="6.5703125" style="20" hidden="1" customWidth="1"/>
    <col min="2826" max="2826" width="6.28515625" style="20" hidden="1" customWidth="1"/>
    <col min="2827" max="2827" width="9.42578125" style="20" hidden="1" customWidth="1"/>
    <col min="2828" max="3067" width="0" style="20" hidden="1"/>
    <col min="3068" max="3069" width="0" style="20" hidden="1" customWidth="1"/>
    <col min="3070" max="3070" width="19.140625" style="20" hidden="1" customWidth="1"/>
    <col min="3071" max="3071" width="9.5703125" style="20" hidden="1" customWidth="1"/>
    <col min="3072" max="3072" width="16" style="20" hidden="1" customWidth="1"/>
    <col min="3073" max="3073" width="16.7109375" style="20" hidden="1" customWidth="1"/>
    <col min="3074" max="3074" width="8.7109375" style="20" hidden="1" customWidth="1"/>
    <col min="3075" max="3075" width="9.28515625" style="20" hidden="1" customWidth="1"/>
    <col min="3076" max="3076" width="16.28515625" style="20" hidden="1" customWidth="1"/>
    <col min="3077" max="3077" width="14.5703125" style="20" hidden="1" customWidth="1"/>
    <col min="3078" max="3078" width="14.42578125" style="20" hidden="1" customWidth="1"/>
    <col min="3079" max="3079" width="13.28515625" style="20" hidden="1" customWidth="1"/>
    <col min="3080" max="3080" width="6.7109375" style="20" hidden="1" customWidth="1"/>
    <col min="3081" max="3081" width="6.5703125" style="20" hidden="1" customWidth="1"/>
    <col min="3082" max="3082" width="6.28515625" style="20" hidden="1" customWidth="1"/>
    <col min="3083" max="3083" width="9.42578125" style="20" hidden="1" customWidth="1"/>
    <col min="3084" max="3323" width="0" style="20" hidden="1"/>
    <col min="3324" max="3325" width="0" style="20" hidden="1" customWidth="1"/>
    <col min="3326" max="3326" width="19.140625" style="20" hidden="1" customWidth="1"/>
    <col min="3327" max="3327" width="9.5703125" style="20" hidden="1" customWidth="1"/>
    <col min="3328" max="3328" width="16" style="20" hidden="1" customWidth="1"/>
    <col min="3329" max="3329" width="16.7109375" style="20" hidden="1" customWidth="1"/>
    <col min="3330" max="3330" width="8.7109375" style="20" hidden="1" customWidth="1"/>
    <col min="3331" max="3331" width="9.28515625" style="20" hidden="1" customWidth="1"/>
    <col min="3332" max="3332" width="16.28515625" style="20" hidden="1" customWidth="1"/>
    <col min="3333" max="3333" width="14.5703125" style="20" hidden="1" customWidth="1"/>
    <col min="3334" max="3334" width="14.42578125" style="20" hidden="1" customWidth="1"/>
    <col min="3335" max="3335" width="13.28515625" style="20" hidden="1" customWidth="1"/>
    <col min="3336" max="3336" width="6.7109375" style="20" hidden="1" customWidth="1"/>
    <col min="3337" max="3337" width="6.5703125" style="20" hidden="1" customWidth="1"/>
    <col min="3338" max="3338" width="6.28515625" style="20" hidden="1" customWidth="1"/>
    <col min="3339" max="3339" width="9.42578125" style="20" hidden="1" customWidth="1"/>
    <col min="3340" max="3579" width="0" style="20" hidden="1"/>
    <col min="3580" max="3581" width="0" style="20" hidden="1" customWidth="1"/>
    <col min="3582" max="3582" width="19.140625" style="20" hidden="1" customWidth="1"/>
    <col min="3583" max="3583" width="9.5703125" style="20" hidden="1" customWidth="1"/>
    <col min="3584" max="3584" width="16" style="20" hidden="1" customWidth="1"/>
    <col min="3585" max="3585" width="16.7109375" style="20" hidden="1" customWidth="1"/>
    <col min="3586" max="3586" width="8.7109375" style="20" hidden="1" customWidth="1"/>
    <col min="3587" max="3587" width="9.28515625" style="20" hidden="1" customWidth="1"/>
    <col min="3588" max="3588" width="16.28515625" style="20" hidden="1" customWidth="1"/>
    <col min="3589" max="3589" width="14.5703125" style="20" hidden="1" customWidth="1"/>
    <col min="3590" max="3590" width="14.42578125" style="20" hidden="1" customWidth="1"/>
    <col min="3591" max="3591" width="13.28515625" style="20" hidden="1" customWidth="1"/>
    <col min="3592" max="3592" width="6.7109375" style="20" hidden="1" customWidth="1"/>
    <col min="3593" max="3593" width="6.5703125" style="20" hidden="1" customWidth="1"/>
    <col min="3594" max="3594" width="6.28515625" style="20" hidden="1" customWidth="1"/>
    <col min="3595" max="3595" width="9.42578125" style="20" hidden="1" customWidth="1"/>
    <col min="3596" max="3835" width="0" style="20" hidden="1"/>
    <col min="3836" max="3837" width="0" style="20" hidden="1" customWidth="1"/>
    <col min="3838" max="3838" width="19.140625" style="20" hidden="1" customWidth="1"/>
    <col min="3839" max="3839" width="9.5703125" style="20" hidden="1" customWidth="1"/>
    <col min="3840" max="3840" width="16" style="20" hidden="1" customWidth="1"/>
    <col min="3841" max="3841" width="16.7109375" style="20" hidden="1" customWidth="1"/>
    <col min="3842" max="3842" width="8.7109375" style="20" hidden="1" customWidth="1"/>
    <col min="3843" max="3843" width="9.28515625" style="20" hidden="1" customWidth="1"/>
    <col min="3844" max="3844" width="16.28515625" style="20" hidden="1" customWidth="1"/>
    <col min="3845" max="3845" width="14.5703125" style="20" hidden="1" customWidth="1"/>
    <col min="3846" max="3846" width="14.42578125" style="20" hidden="1" customWidth="1"/>
    <col min="3847" max="3847" width="13.28515625" style="20" hidden="1" customWidth="1"/>
    <col min="3848" max="3848" width="6.7109375" style="20" hidden="1" customWidth="1"/>
    <col min="3849" max="3849" width="6.5703125" style="20" hidden="1" customWidth="1"/>
    <col min="3850" max="3850" width="6.28515625" style="20" hidden="1" customWidth="1"/>
    <col min="3851" max="3851" width="9.42578125" style="20" hidden="1" customWidth="1"/>
    <col min="3852" max="4091" width="0" style="20" hidden="1"/>
    <col min="4092" max="4093" width="0" style="20" hidden="1" customWidth="1"/>
    <col min="4094" max="4094" width="19.140625" style="20" hidden="1" customWidth="1"/>
    <col min="4095" max="4095" width="9.5703125" style="20" hidden="1" customWidth="1"/>
    <col min="4096" max="4096" width="16" style="20" hidden="1" customWidth="1"/>
    <col min="4097" max="4097" width="16.7109375" style="20" hidden="1" customWidth="1"/>
    <col min="4098" max="4098" width="8.7109375" style="20" hidden="1" customWidth="1"/>
    <col min="4099" max="4099" width="9.28515625" style="20" hidden="1" customWidth="1"/>
    <col min="4100" max="4100" width="16.28515625" style="20" hidden="1" customWidth="1"/>
    <col min="4101" max="4101" width="14.5703125" style="20" hidden="1" customWidth="1"/>
    <col min="4102" max="4102" width="14.42578125" style="20" hidden="1" customWidth="1"/>
    <col min="4103" max="4103" width="13.28515625" style="20" hidden="1" customWidth="1"/>
    <col min="4104" max="4104" width="6.7109375" style="20" hidden="1" customWidth="1"/>
    <col min="4105" max="4105" width="6.5703125" style="20" hidden="1" customWidth="1"/>
    <col min="4106" max="4106" width="6.28515625" style="20" hidden="1" customWidth="1"/>
    <col min="4107" max="4107" width="9.42578125" style="20" hidden="1" customWidth="1"/>
    <col min="4108" max="4347" width="0" style="20" hidden="1"/>
    <col min="4348" max="4349" width="0" style="20" hidden="1" customWidth="1"/>
    <col min="4350" max="4350" width="19.140625" style="20" hidden="1" customWidth="1"/>
    <col min="4351" max="4351" width="9.5703125" style="20" hidden="1" customWidth="1"/>
    <col min="4352" max="4352" width="16" style="20" hidden="1" customWidth="1"/>
    <col min="4353" max="4353" width="16.7109375" style="20" hidden="1" customWidth="1"/>
    <col min="4354" max="4354" width="8.7109375" style="20" hidden="1" customWidth="1"/>
    <col min="4355" max="4355" width="9.28515625" style="20" hidden="1" customWidth="1"/>
    <col min="4356" max="4356" width="16.28515625" style="20" hidden="1" customWidth="1"/>
    <col min="4357" max="4357" width="14.5703125" style="20" hidden="1" customWidth="1"/>
    <col min="4358" max="4358" width="14.42578125" style="20" hidden="1" customWidth="1"/>
    <col min="4359" max="4359" width="13.28515625" style="20" hidden="1" customWidth="1"/>
    <col min="4360" max="4360" width="6.7109375" style="20" hidden="1" customWidth="1"/>
    <col min="4361" max="4361" width="6.5703125" style="20" hidden="1" customWidth="1"/>
    <col min="4362" max="4362" width="6.28515625" style="20" hidden="1" customWidth="1"/>
    <col min="4363" max="4363" width="9.42578125" style="20" hidden="1" customWidth="1"/>
    <col min="4364" max="4603" width="0" style="20" hidden="1"/>
    <col min="4604" max="4605" width="0" style="20" hidden="1" customWidth="1"/>
    <col min="4606" max="4606" width="19.140625" style="20" hidden="1" customWidth="1"/>
    <col min="4607" max="4607" width="9.5703125" style="20" hidden="1" customWidth="1"/>
    <col min="4608" max="4608" width="16" style="20" hidden="1" customWidth="1"/>
    <col min="4609" max="4609" width="16.7109375" style="20" hidden="1" customWidth="1"/>
    <col min="4610" max="4610" width="8.7109375" style="20" hidden="1" customWidth="1"/>
    <col min="4611" max="4611" width="9.28515625" style="20" hidden="1" customWidth="1"/>
    <col min="4612" max="4612" width="16.28515625" style="20" hidden="1" customWidth="1"/>
    <col min="4613" max="4613" width="14.5703125" style="20" hidden="1" customWidth="1"/>
    <col min="4614" max="4614" width="14.42578125" style="20" hidden="1" customWidth="1"/>
    <col min="4615" max="4615" width="13.28515625" style="20" hidden="1" customWidth="1"/>
    <col min="4616" max="4616" width="6.7109375" style="20" hidden="1" customWidth="1"/>
    <col min="4617" max="4617" width="6.5703125" style="20" hidden="1" customWidth="1"/>
    <col min="4618" max="4618" width="6.28515625" style="20" hidden="1" customWidth="1"/>
    <col min="4619" max="4619" width="9.42578125" style="20" hidden="1" customWidth="1"/>
    <col min="4620" max="4859" width="0" style="20" hidden="1"/>
    <col min="4860" max="4861" width="0" style="20" hidden="1" customWidth="1"/>
    <col min="4862" max="4862" width="19.140625" style="20" hidden="1" customWidth="1"/>
    <col min="4863" max="4863" width="9.5703125" style="20" hidden="1" customWidth="1"/>
    <col min="4864" max="4864" width="16" style="20" hidden="1" customWidth="1"/>
    <col min="4865" max="4865" width="16.7109375" style="20" hidden="1" customWidth="1"/>
    <col min="4866" max="4866" width="8.7109375" style="20" hidden="1" customWidth="1"/>
    <col min="4867" max="4867" width="9.28515625" style="20" hidden="1" customWidth="1"/>
    <col min="4868" max="4868" width="16.28515625" style="20" hidden="1" customWidth="1"/>
    <col min="4869" max="4869" width="14.5703125" style="20" hidden="1" customWidth="1"/>
    <col min="4870" max="4870" width="14.42578125" style="20" hidden="1" customWidth="1"/>
    <col min="4871" max="4871" width="13.28515625" style="20" hidden="1" customWidth="1"/>
    <col min="4872" max="4872" width="6.7109375" style="20" hidden="1" customWidth="1"/>
    <col min="4873" max="4873" width="6.5703125" style="20" hidden="1" customWidth="1"/>
    <col min="4874" max="4874" width="6.28515625" style="20" hidden="1" customWidth="1"/>
    <col min="4875" max="4875" width="9.42578125" style="20" hidden="1" customWidth="1"/>
    <col min="4876" max="5115" width="0" style="20" hidden="1"/>
    <col min="5116" max="5117" width="0" style="20" hidden="1" customWidth="1"/>
    <col min="5118" max="5118" width="19.140625" style="20" hidden="1" customWidth="1"/>
    <col min="5119" max="5119" width="9.5703125" style="20" hidden="1" customWidth="1"/>
    <col min="5120" max="5120" width="16" style="20" hidden="1" customWidth="1"/>
    <col min="5121" max="5121" width="16.7109375" style="20" hidden="1" customWidth="1"/>
    <col min="5122" max="5122" width="8.7109375" style="20" hidden="1" customWidth="1"/>
    <col min="5123" max="5123" width="9.28515625" style="20" hidden="1" customWidth="1"/>
    <col min="5124" max="5124" width="16.28515625" style="20" hidden="1" customWidth="1"/>
    <col min="5125" max="5125" width="14.5703125" style="20" hidden="1" customWidth="1"/>
    <col min="5126" max="5126" width="14.42578125" style="20" hidden="1" customWidth="1"/>
    <col min="5127" max="5127" width="13.28515625" style="20" hidden="1" customWidth="1"/>
    <col min="5128" max="5128" width="6.7109375" style="20" hidden="1" customWidth="1"/>
    <col min="5129" max="5129" width="6.5703125" style="20" hidden="1" customWidth="1"/>
    <col min="5130" max="5130" width="6.28515625" style="20" hidden="1" customWidth="1"/>
    <col min="5131" max="5131" width="9.42578125" style="20" hidden="1" customWidth="1"/>
    <col min="5132" max="5371" width="0" style="20" hidden="1"/>
    <col min="5372" max="5373" width="0" style="20" hidden="1" customWidth="1"/>
    <col min="5374" max="5374" width="19.140625" style="20" hidden="1" customWidth="1"/>
    <col min="5375" max="5375" width="9.5703125" style="20" hidden="1" customWidth="1"/>
    <col min="5376" max="5376" width="16" style="20" hidden="1" customWidth="1"/>
    <col min="5377" max="5377" width="16.7109375" style="20" hidden="1" customWidth="1"/>
    <col min="5378" max="5378" width="8.7109375" style="20" hidden="1" customWidth="1"/>
    <col min="5379" max="5379" width="9.28515625" style="20" hidden="1" customWidth="1"/>
    <col min="5380" max="5380" width="16.28515625" style="20" hidden="1" customWidth="1"/>
    <col min="5381" max="5381" width="14.5703125" style="20" hidden="1" customWidth="1"/>
    <col min="5382" max="5382" width="14.42578125" style="20" hidden="1" customWidth="1"/>
    <col min="5383" max="5383" width="13.28515625" style="20" hidden="1" customWidth="1"/>
    <col min="5384" max="5384" width="6.7109375" style="20" hidden="1" customWidth="1"/>
    <col min="5385" max="5385" width="6.5703125" style="20" hidden="1" customWidth="1"/>
    <col min="5386" max="5386" width="6.28515625" style="20" hidden="1" customWidth="1"/>
    <col min="5387" max="5387" width="9.42578125" style="20" hidden="1" customWidth="1"/>
    <col min="5388" max="5627" width="0" style="20" hidden="1"/>
    <col min="5628" max="5629" width="0" style="20" hidden="1" customWidth="1"/>
    <col min="5630" max="5630" width="19.140625" style="20" hidden="1" customWidth="1"/>
    <col min="5631" max="5631" width="9.5703125" style="20" hidden="1" customWidth="1"/>
    <col min="5632" max="5632" width="16" style="20" hidden="1" customWidth="1"/>
    <col min="5633" max="5633" width="16.7109375" style="20" hidden="1" customWidth="1"/>
    <col min="5634" max="5634" width="8.7109375" style="20" hidden="1" customWidth="1"/>
    <col min="5635" max="5635" width="9.28515625" style="20" hidden="1" customWidth="1"/>
    <col min="5636" max="5636" width="16.28515625" style="20" hidden="1" customWidth="1"/>
    <col min="5637" max="5637" width="14.5703125" style="20" hidden="1" customWidth="1"/>
    <col min="5638" max="5638" width="14.42578125" style="20" hidden="1" customWidth="1"/>
    <col min="5639" max="5639" width="13.28515625" style="20" hidden="1" customWidth="1"/>
    <col min="5640" max="5640" width="6.7109375" style="20" hidden="1" customWidth="1"/>
    <col min="5641" max="5641" width="6.5703125" style="20" hidden="1" customWidth="1"/>
    <col min="5642" max="5642" width="6.28515625" style="20" hidden="1" customWidth="1"/>
    <col min="5643" max="5643" width="9.42578125" style="20" hidden="1" customWidth="1"/>
    <col min="5644" max="5883" width="0" style="20" hidden="1"/>
    <col min="5884" max="5885" width="0" style="20" hidden="1" customWidth="1"/>
    <col min="5886" max="5886" width="19.140625" style="20" hidden="1" customWidth="1"/>
    <col min="5887" max="5887" width="9.5703125" style="20" hidden="1" customWidth="1"/>
    <col min="5888" max="5888" width="16" style="20" hidden="1" customWidth="1"/>
    <col min="5889" max="5889" width="16.7109375" style="20" hidden="1" customWidth="1"/>
    <col min="5890" max="5890" width="8.7109375" style="20" hidden="1" customWidth="1"/>
    <col min="5891" max="5891" width="9.28515625" style="20" hidden="1" customWidth="1"/>
    <col min="5892" max="5892" width="16.28515625" style="20" hidden="1" customWidth="1"/>
    <col min="5893" max="5893" width="14.5703125" style="20" hidden="1" customWidth="1"/>
    <col min="5894" max="5894" width="14.42578125" style="20" hidden="1" customWidth="1"/>
    <col min="5895" max="5895" width="13.28515625" style="20" hidden="1" customWidth="1"/>
    <col min="5896" max="5896" width="6.7109375" style="20" hidden="1" customWidth="1"/>
    <col min="5897" max="5897" width="6.5703125" style="20" hidden="1" customWidth="1"/>
    <col min="5898" max="5898" width="6.28515625" style="20" hidden="1" customWidth="1"/>
    <col min="5899" max="5899" width="9.42578125" style="20" hidden="1" customWidth="1"/>
    <col min="5900" max="6139" width="0" style="20" hidden="1"/>
    <col min="6140" max="6141" width="0" style="20" hidden="1" customWidth="1"/>
    <col min="6142" max="6142" width="19.140625" style="20" hidden="1" customWidth="1"/>
    <col min="6143" max="6143" width="9.5703125" style="20" hidden="1" customWidth="1"/>
    <col min="6144" max="6144" width="16" style="20" hidden="1" customWidth="1"/>
    <col min="6145" max="6145" width="16.7109375" style="20" hidden="1" customWidth="1"/>
    <col min="6146" max="6146" width="8.7109375" style="20" hidden="1" customWidth="1"/>
    <col min="6147" max="6147" width="9.28515625" style="20" hidden="1" customWidth="1"/>
    <col min="6148" max="6148" width="16.28515625" style="20" hidden="1" customWidth="1"/>
    <col min="6149" max="6149" width="14.5703125" style="20" hidden="1" customWidth="1"/>
    <col min="6150" max="6150" width="14.42578125" style="20" hidden="1" customWidth="1"/>
    <col min="6151" max="6151" width="13.28515625" style="20" hidden="1" customWidth="1"/>
    <col min="6152" max="6152" width="6.7109375" style="20" hidden="1" customWidth="1"/>
    <col min="6153" max="6153" width="6.5703125" style="20" hidden="1" customWidth="1"/>
    <col min="6154" max="6154" width="6.28515625" style="20" hidden="1" customWidth="1"/>
    <col min="6155" max="6155" width="9.42578125" style="20" hidden="1" customWidth="1"/>
    <col min="6156" max="6395" width="0" style="20" hidden="1"/>
    <col min="6396" max="6397" width="0" style="20" hidden="1" customWidth="1"/>
    <col min="6398" max="6398" width="19.140625" style="20" hidden="1" customWidth="1"/>
    <col min="6399" max="6399" width="9.5703125" style="20" hidden="1" customWidth="1"/>
    <col min="6400" max="6400" width="16" style="20" hidden="1" customWidth="1"/>
    <col min="6401" max="6401" width="16.7109375" style="20" hidden="1" customWidth="1"/>
    <col min="6402" max="6402" width="8.7109375" style="20" hidden="1" customWidth="1"/>
    <col min="6403" max="6403" width="9.28515625" style="20" hidden="1" customWidth="1"/>
    <col min="6404" max="6404" width="16.28515625" style="20" hidden="1" customWidth="1"/>
    <col min="6405" max="6405" width="14.5703125" style="20" hidden="1" customWidth="1"/>
    <col min="6406" max="6406" width="14.42578125" style="20" hidden="1" customWidth="1"/>
    <col min="6407" max="6407" width="13.28515625" style="20" hidden="1" customWidth="1"/>
    <col min="6408" max="6408" width="6.7109375" style="20" hidden="1" customWidth="1"/>
    <col min="6409" max="6409" width="6.5703125" style="20" hidden="1" customWidth="1"/>
    <col min="6410" max="6410" width="6.28515625" style="20" hidden="1" customWidth="1"/>
    <col min="6411" max="6411" width="9.42578125" style="20" hidden="1" customWidth="1"/>
    <col min="6412" max="6651" width="0" style="20" hidden="1"/>
    <col min="6652" max="6653" width="0" style="20" hidden="1" customWidth="1"/>
    <col min="6654" max="6654" width="19.140625" style="20" hidden="1" customWidth="1"/>
    <col min="6655" max="6655" width="9.5703125" style="20" hidden="1" customWidth="1"/>
    <col min="6656" max="6656" width="16" style="20" hidden="1" customWidth="1"/>
    <col min="6657" max="6657" width="16.7109375" style="20" hidden="1" customWidth="1"/>
    <col min="6658" max="6658" width="8.7109375" style="20" hidden="1" customWidth="1"/>
    <col min="6659" max="6659" width="9.28515625" style="20" hidden="1" customWidth="1"/>
    <col min="6660" max="6660" width="16.28515625" style="20" hidden="1" customWidth="1"/>
    <col min="6661" max="6661" width="14.5703125" style="20" hidden="1" customWidth="1"/>
    <col min="6662" max="6662" width="14.42578125" style="20" hidden="1" customWidth="1"/>
    <col min="6663" max="6663" width="13.28515625" style="20" hidden="1" customWidth="1"/>
    <col min="6664" max="6664" width="6.7109375" style="20" hidden="1" customWidth="1"/>
    <col min="6665" max="6665" width="6.5703125" style="20" hidden="1" customWidth="1"/>
    <col min="6666" max="6666" width="6.28515625" style="20" hidden="1" customWidth="1"/>
    <col min="6667" max="6667" width="9.42578125" style="20" hidden="1" customWidth="1"/>
    <col min="6668" max="6907" width="0" style="20" hidden="1"/>
    <col min="6908" max="6909" width="0" style="20" hidden="1" customWidth="1"/>
    <col min="6910" max="6910" width="19.140625" style="20" hidden="1" customWidth="1"/>
    <col min="6911" max="6911" width="9.5703125" style="20" hidden="1" customWidth="1"/>
    <col min="6912" max="6912" width="16" style="20" hidden="1" customWidth="1"/>
    <col min="6913" max="6913" width="16.7109375" style="20" hidden="1" customWidth="1"/>
    <col min="6914" max="6914" width="8.7109375" style="20" hidden="1" customWidth="1"/>
    <col min="6915" max="6915" width="9.28515625" style="20" hidden="1" customWidth="1"/>
    <col min="6916" max="6916" width="16.28515625" style="20" hidden="1" customWidth="1"/>
    <col min="6917" max="6917" width="14.5703125" style="20" hidden="1" customWidth="1"/>
    <col min="6918" max="6918" width="14.42578125" style="20" hidden="1" customWidth="1"/>
    <col min="6919" max="6919" width="13.28515625" style="20" hidden="1" customWidth="1"/>
    <col min="6920" max="6920" width="6.7109375" style="20" hidden="1" customWidth="1"/>
    <col min="6921" max="6921" width="6.5703125" style="20" hidden="1" customWidth="1"/>
    <col min="6922" max="6922" width="6.28515625" style="20" hidden="1" customWidth="1"/>
    <col min="6923" max="6923" width="9.42578125" style="20" hidden="1" customWidth="1"/>
    <col min="6924" max="7163" width="0" style="20" hidden="1"/>
    <col min="7164" max="7165" width="0" style="20" hidden="1" customWidth="1"/>
    <col min="7166" max="7166" width="19.140625" style="20" hidden="1" customWidth="1"/>
    <col min="7167" max="7167" width="9.5703125" style="20" hidden="1" customWidth="1"/>
    <col min="7168" max="7168" width="16" style="20" hidden="1" customWidth="1"/>
    <col min="7169" max="7169" width="16.7109375" style="20" hidden="1" customWidth="1"/>
    <col min="7170" max="7170" width="8.7109375" style="20" hidden="1" customWidth="1"/>
    <col min="7171" max="7171" width="9.28515625" style="20" hidden="1" customWidth="1"/>
    <col min="7172" max="7172" width="16.28515625" style="20" hidden="1" customWidth="1"/>
    <col min="7173" max="7173" width="14.5703125" style="20" hidden="1" customWidth="1"/>
    <col min="7174" max="7174" width="14.42578125" style="20" hidden="1" customWidth="1"/>
    <col min="7175" max="7175" width="13.28515625" style="20" hidden="1" customWidth="1"/>
    <col min="7176" max="7176" width="6.7109375" style="20" hidden="1" customWidth="1"/>
    <col min="7177" max="7177" width="6.5703125" style="20" hidden="1" customWidth="1"/>
    <col min="7178" max="7178" width="6.28515625" style="20" hidden="1" customWidth="1"/>
    <col min="7179" max="7179" width="9.42578125" style="20" hidden="1" customWidth="1"/>
    <col min="7180" max="7419" width="0" style="20" hidden="1"/>
    <col min="7420" max="7421" width="0" style="20" hidden="1" customWidth="1"/>
    <col min="7422" max="7422" width="19.140625" style="20" hidden="1" customWidth="1"/>
    <col min="7423" max="7423" width="9.5703125" style="20" hidden="1" customWidth="1"/>
    <col min="7424" max="7424" width="16" style="20" hidden="1" customWidth="1"/>
    <col min="7425" max="7425" width="16.7109375" style="20" hidden="1" customWidth="1"/>
    <col min="7426" max="7426" width="8.7109375" style="20" hidden="1" customWidth="1"/>
    <col min="7427" max="7427" width="9.28515625" style="20" hidden="1" customWidth="1"/>
    <col min="7428" max="7428" width="16.28515625" style="20" hidden="1" customWidth="1"/>
    <col min="7429" max="7429" width="14.5703125" style="20" hidden="1" customWidth="1"/>
    <col min="7430" max="7430" width="14.42578125" style="20" hidden="1" customWidth="1"/>
    <col min="7431" max="7431" width="13.28515625" style="20" hidden="1" customWidth="1"/>
    <col min="7432" max="7432" width="6.7109375" style="20" hidden="1" customWidth="1"/>
    <col min="7433" max="7433" width="6.5703125" style="20" hidden="1" customWidth="1"/>
    <col min="7434" max="7434" width="6.28515625" style="20" hidden="1" customWidth="1"/>
    <col min="7435" max="7435" width="9.42578125" style="20" hidden="1" customWidth="1"/>
    <col min="7436" max="7675" width="0" style="20" hidden="1"/>
    <col min="7676" max="7677" width="0" style="20" hidden="1" customWidth="1"/>
    <col min="7678" max="7678" width="19.140625" style="20" hidden="1" customWidth="1"/>
    <col min="7679" max="7679" width="9.5703125" style="20" hidden="1" customWidth="1"/>
    <col min="7680" max="7680" width="16" style="20" hidden="1" customWidth="1"/>
    <col min="7681" max="7681" width="16.7109375" style="20" hidden="1" customWidth="1"/>
    <col min="7682" max="7682" width="8.7109375" style="20" hidden="1" customWidth="1"/>
    <col min="7683" max="7683" width="9.28515625" style="20" hidden="1" customWidth="1"/>
    <col min="7684" max="7684" width="16.28515625" style="20" hidden="1" customWidth="1"/>
    <col min="7685" max="7685" width="14.5703125" style="20" hidden="1" customWidth="1"/>
    <col min="7686" max="7686" width="14.42578125" style="20" hidden="1" customWidth="1"/>
    <col min="7687" max="7687" width="13.28515625" style="20" hidden="1" customWidth="1"/>
    <col min="7688" max="7688" width="6.7109375" style="20" hidden="1" customWidth="1"/>
    <col min="7689" max="7689" width="6.5703125" style="20" hidden="1" customWidth="1"/>
    <col min="7690" max="7690" width="6.28515625" style="20" hidden="1" customWidth="1"/>
    <col min="7691" max="7691" width="9.42578125" style="20" hidden="1" customWidth="1"/>
    <col min="7692" max="7931" width="0" style="20" hidden="1"/>
    <col min="7932" max="7933" width="0" style="20" hidden="1" customWidth="1"/>
    <col min="7934" max="7934" width="19.140625" style="20" hidden="1" customWidth="1"/>
    <col min="7935" max="7935" width="9.5703125" style="20" hidden="1" customWidth="1"/>
    <col min="7936" max="7936" width="16" style="20" hidden="1" customWidth="1"/>
    <col min="7937" max="7937" width="16.7109375" style="20" hidden="1" customWidth="1"/>
    <col min="7938" max="7938" width="8.7109375" style="20" hidden="1" customWidth="1"/>
    <col min="7939" max="7939" width="9.28515625" style="20" hidden="1" customWidth="1"/>
    <col min="7940" max="7940" width="16.28515625" style="20" hidden="1" customWidth="1"/>
    <col min="7941" max="7941" width="14.5703125" style="20" hidden="1" customWidth="1"/>
    <col min="7942" max="7942" width="14.42578125" style="20" hidden="1" customWidth="1"/>
    <col min="7943" max="7943" width="13.28515625" style="20" hidden="1" customWidth="1"/>
    <col min="7944" max="7944" width="6.7109375" style="20" hidden="1" customWidth="1"/>
    <col min="7945" max="7945" width="6.5703125" style="20" hidden="1" customWidth="1"/>
    <col min="7946" max="7946" width="6.28515625" style="20" hidden="1" customWidth="1"/>
    <col min="7947" max="7947" width="9.42578125" style="20" hidden="1" customWidth="1"/>
    <col min="7948" max="8187" width="0" style="20" hidden="1"/>
    <col min="8188" max="8189" width="0" style="20" hidden="1" customWidth="1"/>
    <col min="8190" max="8190" width="19.140625" style="20" hidden="1" customWidth="1"/>
    <col min="8191" max="8191" width="9.5703125" style="20" hidden="1" customWidth="1"/>
    <col min="8192" max="8192" width="16" style="20" hidden="1" customWidth="1"/>
    <col min="8193" max="8193" width="16.7109375" style="20" hidden="1" customWidth="1"/>
    <col min="8194" max="8194" width="8.7109375" style="20" hidden="1" customWidth="1"/>
    <col min="8195" max="8195" width="9.28515625" style="20" hidden="1" customWidth="1"/>
    <col min="8196" max="8196" width="16.28515625" style="20" hidden="1" customWidth="1"/>
    <col min="8197" max="8197" width="14.5703125" style="20" hidden="1" customWidth="1"/>
    <col min="8198" max="8198" width="14.42578125" style="20" hidden="1" customWidth="1"/>
    <col min="8199" max="8199" width="13.28515625" style="20" hidden="1" customWidth="1"/>
    <col min="8200" max="8200" width="6.7109375" style="20" hidden="1" customWidth="1"/>
    <col min="8201" max="8201" width="6.5703125" style="20" hidden="1" customWidth="1"/>
    <col min="8202" max="8202" width="6.28515625" style="20" hidden="1" customWidth="1"/>
    <col min="8203" max="8203" width="9.42578125" style="20" hidden="1" customWidth="1"/>
    <col min="8204" max="8443" width="0" style="20" hidden="1"/>
    <col min="8444" max="8445" width="0" style="20" hidden="1" customWidth="1"/>
    <col min="8446" max="8446" width="19.140625" style="20" hidden="1" customWidth="1"/>
    <col min="8447" max="8447" width="9.5703125" style="20" hidden="1" customWidth="1"/>
    <col min="8448" max="8448" width="16" style="20" hidden="1" customWidth="1"/>
    <col min="8449" max="8449" width="16.7109375" style="20" hidden="1" customWidth="1"/>
    <col min="8450" max="8450" width="8.7109375" style="20" hidden="1" customWidth="1"/>
    <col min="8451" max="8451" width="9.28515625" style="20" hidden="1" customWidth="1"/>
    <col min="8452" max="8452" width="16.28515625" style="20" hidden="1" customWidth="1"/>
    <col min="8453" max="8453" width="14.5703125" style="20" hidden="1" customWidth="1"/>
    <col min="8454" max="8454" width="14.42578125" style="20" hidden="1" customWidth="1"/>
    <col min="8455" max="8455" width="13.28515625" style="20" hidden="1" customWidth="1"/>
    <col min="8456" max="8456" width="6.7109375" style="20" hidden="1" customWidth="1"/>
    <col min="8457" max="8457" width="6.5703125" style="20" hidden="1" customWidth="1"/>
    <col min="8458" max="8458" width="6.28515625" style="20" hidden="1" customWidth="1"/>
    <col min="8459" max="8459" width="9.42578125" style="20" hidden="1" customWidth="1"/>
    <col min="8460" max="8699" width="0" style="20" hidden="1"/>
    <col min="8700" max="8701" width="0" style="20" hidden="1" customWidth="1"/>
    <col min="8702" max="8702" width="19.140625" style="20" hidden="1" customWidth="1"/>
    <col min="8703" max="8703" width="9.5703125" style="20" hidden="1" customWidth="1"/>
    <col min="8704" max="8704" width="16" style="20" hidden="1" customWidth="1"/>
    <col min="8705" max="8705" width="16.7109375" style="20" hidden="1" customWidth="1"/>
    <col min="8706" max="8706" width="8.7109375" style="20" hidden="1" customWidth="1"/>
    <col min="8707" max="8707" width="9.28515625" style="20" hidden="1" customWidth="1"/>
    <col min="8708" max="8708" width="16.28515625" style="20" hidden="1" customWidth="1"/>
    <col min="8709" max="8709" width="14.5703125" style="20" hidden="1" customWidth="1"/>
    <col min="8710" max="8710" width="14.42578125" style="20" hidden="1" customWidth="1"/>
    <col min="8711" max="8711" width="13.28515625" style="20" hidden="1" customWidth="1"/>
    <col min="8712" max="8712" width="6.7109375" style="20" hidden="1" customWidth="1"/>
    <col min="8713" max="8713" width="6.5703125" style="20" hidden="1" customWidth="1"/>
    <col min="8714" max="8714" width="6.28515625" style="20" hidden="1" customWidth="1"/>
    <col min="8715" max="8715" width="9.42578125" style="20" hidden="1" customWidth="1"/>
    <col min="8716" max="8955" width="0" style="20" hidden="1"/>
    <col min="8956" max="8957" width="0" style="20" hidden="1" customWidth="1"/>
    <col min="8958" max="8958" width="19.140625" style="20" hidden="1" customWidth="1"/>
    <col min="8959" max="8959" width="9.5703125" style="20" hidden="1" customWidth="1"/>
    <col min="8960" max="8960" width="16" style="20" hidden="1" customWidth="1"/>
    <col min="8961" max="8961" width="16.7109375" style="20" hidden="1" customWidth="1"/>
    <col min="8962" max="8962" width="8.7109375" style="20" hidden="1" customWidth="1"/>
    <col min="8963" max="8963" width="9.28515625" style="20" hidden="1" customWidth="1"/>
    <col min="8964" max="8964" width="16.28515625" style="20" hidden="1" customWidth="1"/>
    <col min="8965" max="8965" width="14.5703125" style="20" hidden="1" customWidth="1"/>
    <col min="8966" max="8966" width="14.42578125" style="20" hidden="1" customWidth="1"/>
    <col min="8967" max="8967" width="13.28515625" style="20" hidden="1" customWidth="1"/>
    <col min="8968" max="8968" width="6.7109375" style="20" hidden="1" customWidth="1"/>
    <col min="8969" max="8969" width="6.5703125" style="20" hidden="1" customWidth="1"/>
    <col min="8970" max="8970" width="6.28515625" style="20" hidden="1" customWidth="1"/>
    <col min="8971" max="8971" width="9.42578125" style="20" hidden="1" customWidth="1"/>
    <col min="8972" max="9211" width="0" style="20" hidden="1"/>
    <col min="9212" max="9213" width="0" style="20" hidden="1" customWidth="1"/>
    <col min="9214" max="9214" width="19.140625" style="20" hidden="1" customWidth="1"/>
    <col min="9215" max="9215" width="9.5703125" style="20" hidden="1" customWidth="1"/>
    <col min="9216" max="9216" width="16" style="20" hidden="1" customWidth="1"/>
    <col min="9217" max="9217" width="16.7109375" style="20" hidden="1" customWidth="1"/>
    <col min="9218" max="9218" width="8.7109375" style="20" hidden="1" customWidth="1"/>
    <col min="9219" max="9219" width="9.28515625" style="20" hidden="1" customWidth="1"/>
    <col min="9220" max="9220" width="16.28515625" style="20" hidden="1" customWidth="1"/>
    <col min="9221" max="9221" width="14.5703125" style="20" hidden="1" customWidth="1"/>
    <col min="9222" max="9222" width="14.42578125" style="20" hidden="1" customWidth="1"/>
    <col min="9223" max="9223" width="13.28515625" style="20" hidden="1" customWidth="1"/>
    <col min="9224" max="9224" width="6.7109375" style="20" hidden="1" customWidth="1"/>
    <col min="9225" max="9225" width="6.5703125" style="20" hidden="1" customWidth="1"/>
    <col min="9226" max="9226" width="6.28515625" style="20" hidden="1" customWidth="1"/>
    <col min="9227" max="9227" width="9.42578125" style="20" hidden="1" customWidth="1"/>
    <col min="9228" max="9467" width="0" style="20" hidden="1"/>
    <col min="9468" max="9469" width="0" style="20" hidden="1" customWidth="1"/>
    <col min="9470" max="9470" width="19.140625" style="20" hidden="1" customWidth="1"/>
    <col min="9471" max="9471" width="9.5703125" style="20" hidden="1" customWidth="1"/>
    <col min="9472" max="9472" width="16" style="20" hidden="1" customWidth="1"/>
    <col min="9473" max="9473" width="16.7109375" style="20" hidden="1" customWidth="1"/>
    <col min="9474" max="9474" width="8.7109375" style="20" hidden="1" customWidth="1"/>
    <col min="9475" max="9475" width="9.28515625" style="20" hidden="1" customWidth="1"/>
    <col min="9476" max="9476" width="16.28515625" style="20" hidden="1" customWidth="1"/>
    <col min="9477" max="9477" width="14.5703125" style="20" hidden="1" customWidth="1"/>
    <col min="9478" max="9478" width="14.42578125" style="20" hidden="1" customWidth="1"/>
    <col min="9479" max="9479" width="13.28515625" style="20" hidden="1" customWidth="1"/>
    <col min="9480" max="9480" width="6.7109375" style="20" hidden="1" customWidth="1"/>
    <col min="9481" max="9481" width="6.5703125" style="20" hidden="1" customWidth="1"/>
    <col min="9482" max="9482" width="6.28515625" style="20" hidden="1" customWidth="1"/>
    <col min="9483" max="9483" width="9.42578125" style="20" hidden="1" customWidth="1"/>
    <col min="9484" max="9723" width="0" style="20" hidden="1"/>
    <col min="9724" max="9725" width="0" style="20" hidden="1" customWidth="1"/>
    <col min="9726" max="9726" width="19.140625" style="20" hidden="1" customWidth="1"/>
    <col min="9727" max="9727" width="9.5703125" style="20" hidden="1" customWidth="1"/>
    <col min="9728" max="9728" width="16" style="20" hidden="1" customWidth="1"/>
    <col min="9729" max="9729" width="16.7109375" style="20" hidden="1" customWidth="1"/>
    <col min="9730" max="9730" width="8.7109375" style="20" hidden="1" customWidth="1"/>
    <col min="9731" max="9731" width="9.28515625" style="20" hidden="1" customWidth="1"/>
    <col min="9732" max="9732" width="16.28515625" style="20" hidden="1" customWidth="1"/>
    <col min="9733" max="9733" width="14.5703125" style="20" hidden="1" customWidth="1"/>
    <col min="9734" max="9734" width="14.42578125" style="20" hidden="1" customWidth="1"/>
    <col min="9735" max="9735" width="13.28515625" style="20" hidden="1" customWidth="1"/>
    <col min="9736" max="9736" width="6.7109375" style="20" hidden="1" customWidth="1"/>
    <col min="9737" max="9737" width="6.5703125" style="20" hidden="1" customWidth="1"/>
    <col min="9738" max="9738" width="6.28515625" style="20" hidden="1" customWidth="1"/>
    <col min="9739" max="9739" width="9.42578125" style="20" hidden="1" customWidth="1"/>
    <col min="9740" max="9979" width="0" style="20" hidden="1"/>
    <col min="9980" max="9981" width="0" style="20" hidden="1" customWidth="1"/>
    <col min="9982" max="9982" width="19.140625" style="20" hidden="1" customWidth="1"/>
    <col min="9983" max="9983" width="9.5703125" style="20" hidden="1" customWidth="1"/>
    <col min="9984" max="9984" width="16" style="20" hidden="1" customWidth="1"/>
    <col min="9985" max="9985" width="16.7109375" style="20" hidden="1" customWidth="1"/>
    <col min="9986" max="9986" width="8.7109375" style="20" hidden="1" customWidth="1"/>
    <col min="9987" max="9987" width="9.28515625" style="20" hidden="1" customWidth="1"/>
    <col min="9988" max="9988" width="16.28515625" style="20" hidden="1" customWidth="1"/>
    <col min="9989" max="9989" width="14.5703125" style="20" hidden="1" customWidth="1"/>
    <col min="9990" max="9990" width="14.42578125" style="20" hidden="1" customWidth="1"/>
    <col min="9991" max="9991" width="13.28515625" style="20" hidden="1" customWidth="1"/>
    <col min="9992" max="9992" width="6.7109375" style="20" hidden="1" customWidth="1"/>
    <col min="9993" max="9993" width="6.5703125" style="20" hidden="1" customWidth="1"/>
    <col min="9994" max="9994" width="6.28515625" style="20" hidden="1" customWidth="1"/>
    <col min="9995" max="9995" width="9.42578125" style="20" hidden="1" customWidth="1"/>
    <col min="9996" max="10235" width="0" style="20" hidden="1"/>
    <col min="10236" max="10237" width="0" style="20" hidden="1" customWidth="1"/>
    <col min="10238" max="10238" width="19.140625" style="20" hidden="1" customWidth="1"/>
    <col min="10239" max="10239" width="9.5703125" style="20" hidden="1" customWidth="1"/>
    <col min="10240" max="10240" width="16" style="20" hidden="1" customWidth="1"/>
    <col min="10241" max="10241" width="16.7109375" style="20" hidden="1" customWidth="1"/>
    <col min="10242" max="10242" width="8.7109375" style="20" hidden="1" customWidth="1"/>
    <col min="10243" max="10243" width="9.28515625" style="20" hidden="1" customWidth="1"/>
    <col min="10244" max="10244" width="16.28515625" style="20" hidden="1" customWidth="1"/>
    <col min="10245" max="10245" width="14.5703125" style="20" hidden="1" customWidth="1"/>
    <col min="10246" max="10246" width="14.42578125" style="20" hidden="1" customWidth="1"/>
    <col min="10247" max="10247" width="13.28515625" style="20" hidden="1" customWidth="1"/>
    <col min="10248" max="10248" width="6.7109375" style="20" hidden="1" customWidth="1"/>
    <col min="10249" max="10249" width="6.5703125" style="20" hidden="1" customWidth="1"/>
    <col min="10250" max="10250" width="6.28515625" style="20" hidden="1" customWidth="1"/>
    <col min="10251" max="10251" width="9.42578125" style="20" hidden="1" customWidth="1"/>
    <col min="10252" max="10491" width="0" style="20" hidden="1"/>
    <col min="10492" max="10493" width="0" style="20" hidden="1" customWidth="1"/>
    <col min="10494" max="10494" width="19.140625" style="20" hidden="1" customWidth="1"/>
    <col min="10495" max="10495" width="9.5703125" style="20" hidden="1" customWidth="1"/>
    <col min="10496" max="10496" width="16" style="20" hidden="1" customWidth="1"/>
    <col min="10497" max="10497" width="16.7109375" style="20" hidden="1" customWidth="1"/>
    <col min="10498" max="10498" width="8.7109375" style="20" hidden="1" customWidth="1"/>
    <col min="10499" max="10499" width="9.28515625" style="20" hidden="1" customWidth="1"/>
    <col min="10500" max="10500" width="16.28515625" style="20" hidden="1" customWidth="1"/>
    <col min="10501" max="10501" width="14.5703125" style="20" hidden="1" customWidth="1"/>
    <col min="10502" max="10502" width="14.42578125" style="20" hidden="1" customWidth="1"/>
    <col min="10503" max="10503" width="13.28515625" style="20" hidden="1" customWidth="1"/>
    <col min="10504" max="10504" width="6.7109375" style="20" hidden="1" customWidth="1"/>
    <col min="10505" max="10505" width="6.5703125" style="20" hidden="1" customWidth="1"/>
    <col min="10506" max="10506" width="6.28515625" style="20" hidden="1" customWidth="1"/>
    <col min="10507" max="10507" width="9.42578125" style="20" hidden="1" customWidth="1"/>
    <col min="10508" max="10747" width="0" style="20" hidden="1"/>
    <col min="10748" max="10749" width="0" style="20" hidden="1" customWidth="1"/>
    <col min="10750" max="10750" width="19.140625" style="20" hidden="1" customWidth="1"/>
    <col min="10751" max="10751" width="9.5703125" style="20" hidden="1" customWidth="1"/>
    <col min="10752" max="10752" width="16" style="20" hidden="1" customWidth="1"/>
    <col min="10753" max="10753" width="16.7109375" style="20" hidden="1" customWidth="1"/>
    <col min="10754" max="10754" width="8.7109375" style="20" hidden="1" customWidth="1"/>
    <col min="10755" max="10755" width="9.28515625" style="20" hidden="1" customWidth="1"/>
    <col min="10756" max="10756" width="16.28515625" style="20" hidden="1" customWidth="1"/>
    <col min="10757" max="10757" width="14.5703125" style="20" hidden="1" customWidth="1"/>
    <col min="10758" max="10758" width="14.42578125" style="20" hidden="1" customWidth="1"/>
    <col min="10759" max="10759" width="13.28515625" style="20" hidden="1" customWidth="1"/>
    <col min="10760" max="10760" width="6.7109375" style="20" hidden="1" customWidth="1"/>
    <col min="10761" max="10761" width="6.5703125" style="20" hidden="1" customWidth="1"/>
    <col min="10762" max="10762" width="6.28515625" style="20" hidden="1" customWidth="1"/>
    <col min="10763" max="10763" width="9.42578125" style="20" hidden="1" customWidth="1"/>
    <col min="10764" max="11003" width="0" style="20" hidden="1"/>
    <col min="11004" max="11005" width="0" style="20" hidden="1" customWidth="1"/>
    <col min="11006" max="11006" width="19.140625" style="20" hidden="1" customWidth="1"/>
    <col min="11007" max="11007" width="9.5703125" style="20" hidden="1" customWidth="1"/>
    <col min="11008" max="11008" width="16" style="20" hidden="1" customWidth="1"/>
    <col min="11009" max="11009" width="16.7109375" style="20" hidden="1" customWidth="1"/>
    <col min="11010" max="11010" width="8.7109375" style="20" hidden="1" customWidth="1"/>
    <col min="11011" max="11011" width="9.28515625" style="20" hidden="1" customWidth="1"/>
    <col min="11012" max="11012" width="16.28515625" style="20" hidden="1" customWidth="1"/>
    <col min="11013" max="11013" width="14.5703125" style="20" hidden="1" customWidth="1"/>
    <col min="11014" max="11014" width="14.42578125" style="20" hidden="1" customWidth="1"/>
    <col min="11015" max="11015" width="13.28515625" style="20" hidden="1" customWidth="1"/>
    <col min="11016" max="11016" width="6.7109375" style="20" hidden="1" customWidth="1"/>
    <col min="11017" max="11017" width="6.5703125" style="20" hidden="1" customWidth="1"/>
    <col min="11018" max="11018" width="6.28515625" style="20" hidden="1" customWidth="1"/>
    <col min="11019" max="11019" width="9.42578125" style="20" hidden="1" customWidth="1"/>
    <col min="11020" max="11259" width="0" style="20" hidden="1"/>
    <col min="11260" max="11261" width="0" style="20" hidden="1" customWidth="1"/>
    <col min="11262" max="11262" width="19.140625" style="20" hidden="1" customWidth="1"/>
    <col min="11263" max="11263" width="9.5703125" style="20" hidden="1" customWidth="1"/>
    <col min="11264" max="11264" width="16" style="20" hidden="1" customWidth="1"/>
    <col min="11265" max="11265" width="16.7109375" style="20" hidden="1" customWidth="1"/>
    <col min="11266" max="11266" width="8.7109375" style="20" hidden="1" customWidth="1"/>
    <col min="11267" max="11267" width="9.28515625" style="20" hidden="1" customWidth="1"/>
    <col min="11268" max="11268" width="16.28515625" style="20" hidden="1" customWidth="1"/>
    <col min="11269" max="11269" width="14.5703125" style="20" hidden="1" customWidth="1"/>
    <col min="11270" max="11270" width="14.42578125" style="20" hidden="1" customWidth="1"/>
    <col min="11271" max="11271" width="13.28515625" style="20" hidden="1" customWidth="1"/>
    <col min="11272" max="11272" width="6.7109375" style="20" hidden="1" customWidth="1"/>
    <col min="11273" max="11273" width="6.5703125" style="20" hidden="1" customWidth="1"/>
    <col min="11274" max="11274" width="6.28515625" style="20" hidden="1" customWidth="1"/>
    <col min="11275" max="11275" width="9.42578125" style="20" hidden="1" customWidth="1"/>
    <col min="11276" max="11515" width="0" style="20" hidden="1"/>
    <col min="11516" max="11517" width="0" style="20" hidden="1" customWidth="1"/>
    <col min="11518" max="11518" width="19.140625" style="20" hidden="1" customWidth="1"/>
    <col min="11519" max="11519" width="9.5703125" style="20" hidden="1" customWidth="1"/>
    <col min="11520" max="11520" width="16" style="20" hidden="1" customWidth="1"/>
    <col min="11521" max="11521" width="16.7109375" style="20" hidden="1" customWidth="1"/>
    <col min="11522" max="11522" width="8.7109375" style="20" hidden="1" customWidth="1"/>
    <col min="11523" max="11523" width="9.28515625" style="20" hidden="1" customWidth="1"/>
    <col min="11524" max="11524" width="16.28515625" style="20" hidden="1" customWidth="1"/>
    <col min="11525" max="11525" width="14.5703125" style="20" hidden="1" customWidth="1"/>
    <col min="11526" max="11526" width="14.42578125" style="20" hidden="1" customWidth="1"/>
    <col min="11527" max="11527" width="13.28515625" style="20" hidden="1" customWidth="1"/>
    <col min="11528" max="11528" width="6.7109375" style="20" hidden="1" customWidth="1"/>
    <col min="11529" max="11529" width="6.5703125" style="20" hidden="1" customWidth="1"/>
    <col min="11530" max="11530" width="6.28515625" style="20" hidden="1" customWidth="1"/>
    <col min="11531" max="11531" width="9.42578125" style="20" hidden="1" customWidth="1"/>
    <col min="11532" max="11771" width="0" style="20" hidden="1"/>
    <col min="11772" max="11773" width="0" style="20" hidden="1" customWidth="1"/>
    <col min="11774" max="11774" width="19.140625" style="20" hidden="1" customWidth="1"/>
    <col min="11775" max="11775" width="9.5703125" style="20" hidden="1" customWidth="1"/>
    <col min="11776" max="11776" width="16" style="20" hidden="1" customWidth="1"/>
    <col min="11777" max="11777" width="16.7109375" style="20" hidden="1" customWidth="1"/>
    <col min="11778" max="11778" width="8.7109375" style="20" hidden="1" customWidth="1"/>
    <col min="11779" max="11779" width="9.28515625" style="20" hidden="1" customWidth="1"/>
    <col min="11780" max="11780" width="16.28515625" style="20" hidden="1" customWidth="1"/>
    <col min="11781" max="11781" width="14.5703125" style="20" hidden="1" customWidth="1"/>
    <col min="11782" max="11782" width="14.42578125" style="20" hidden="1" customWidth="1"/>
    <col min="11783" max="11783" width="13.28515625" style="20" hidden="1" customWidth="1"/>
    <col min="11784" max="11784" width="6.7109375" style="20" hidden="1" customWidth="1"/>
    <col min="11785" max="11785" width="6.5703125" style="20" hidden="1" customWidth="1"/>
    <col min="11786" max="11786" width="6.28515625" style="20" hidden="1" customWidth="1"/>
    <col min="11787" max="11787" width="9.42578125" style="20" hidden="1" customWidth="1"/>
    <col min="11788" max="12027" width="0" style="20" hidden="1"/>
    <col min="12028" max="12029" width="0" style="20" hidden="1" customWidth="1"/>
    <col min="12030" max="12030" width="19.140625" style="20" hidden="1" customWidth="1"/>
    <col min="12031" max="12031" width="9.5703125" style="20" hidden="1" customWidth="1"/>
    <col min="12032" max="12032" width="16" style="20" hidden="1" customWidth="1"/>
    <col min="12033" max="12033" width="16.7109375" style="20" hidden="1" customWidth="1"/>
    <col min="12034" max="12034" width="8.7109375" style="20" hidden="1" customWidth="1"/>
    <col min="12035" max="12035" width="9.28515625" style="20" hidden="1" customWidth="1"/>
    <col min="12036" max="12036" width="16.28515625" style="20" hidden="1" customWidth="1"/>
    <col min="12037" max="12037" width="14.5703125" style="20" hidden="1" customWidth="1"/>
    <col min="12038" max="12038" width="14.42578125" style="20" hidden="1" customWidth="1"/>
    <col min="12039" max="12039" width="13.28515625" style="20" hidden="1" customWidth="1"/>
    <col min="12040" max="12040" width="6.7109375" style="20" hidden="1" customWidth="1"/>
    <col min="12041" max="12041" width="6.5703125" style="20" hidden="1" customWidth="1"/>
    <col min="12042" max="12042" width="6.28515625" style="20" hidden="1" customWidth="1"/>
    <col min="12043" max="12043" width="9.42578125" style="20" hidden="1" customWidth="1"/>
    <col min="12044" max="12283" width="0" style="20" hidden="1"/>
    <col min="12284" max="12285" width="0" style="20" hidden="1" customWidth="1"/>
    <col min="12286" max="12286" width="19.140625" style="20" hidden="1" customWidth="1"/>
    <col min="12287" max="12287" width="9.5703125" style="20" hidden="1" customWidth="1"/>
    <col min="12288" max="12288" width="16" style="20" hidden="1" customWidth="1"/>
    <col min="12289" max="12289" width="16.7109375" style="20" hidden="1" customWidth="1"/>
    <col min="12290" max="12290" width="8.7109375" style="20" hidden="1" customWidth="1"/>
    <col min="12291" max="12291" width="9.28515625" style="20" hidden="1" customWidth="1"/>
    <col min="12292" max="12292" width="16.28515625" style="20" hidden="1" customWidth="1"/>
    <col min="12293" max="12293" width="14.5703125" style="20" hidden="1" customWidth="1"/>
    <col min="12294" max="12294" width="14.42578125" style="20" hidden="1" customWidth="1"/>
    <col min="12295" max="12295" width="13.28515625" style="20" hidden="1" customWidth="1"/>
    <col min="12296" max="12296" width="6.7109375" style="20" hidden="1" customWidth="1"/>
    <col min="12297" max="12297" width="6.5703125" style="20" hidden="1" customWidth="1"/>
    <col min="12298" max="12298" width="6.28515625" style="20" hidden="1" customWidth="1"/>
    <col min="12299" max="12299" width="9.42578125" style="20" hidden="1" customWidth="1"/>
    <col min="12300" max="12539" width="0" style="20" hidden="1"/>
    <col min="12540" max="12541" width="0" style="20" hidden="1" customWidth="1"/>
    <col min="12542" max="12542" width="19.140625" style="20" hidden="1" customWidth="1"/>
    <col min="12543" max="12543" width="9.5703125" style="20" hidden="1" customWidth="1"/>
    <col min="12544" max="12544" width="16" style="20" hidden="1" customWidth="1"/>
    <col min="12545" max="12545" width="16.7109375" style="20" hidden="1" customWidth="1"/>
    <col min="12546" max="12546" width="8.7109375" style="20" hidden="1" customWidth="1"/>
    <col min="12547" max="12547" width="9.28515625" style="20" hidden="1" customWidth="1"/>
    <col min="12548" max="12548" width="16.28515625" style="20" hidden="1" customWidth="1"/>
    <col min="12549" max="12549" width="14.5703125" style="20" hidden="1" customWidth="1"/>
    <col min="12550" max="12550" width="14.42578125" style="20" hidden="1" customWidth="1"/>
    <col min="12551" max="12551" width="13.28515625" style="20" hidden="1" customWidth="1"/>
    <col min="12552" max="12552" width="6.7109375" style="20" hidden="1" customWidth="1"/>
    <col min="12553" max="12553" width="6.5703125" style="20" hidden="1" customWidth="1"/>
    <col min="12554" max="12554" width="6.28515625" style="20" hidden="1" customWidth="1"/>
    <col min="12555" max="12555" width="9.42578125" style="20" hidden="1" customWidth="1"/>
    <col min="12556" max="12795" width="0" style="20" hidden="1"/>
    <col min="12796" max="12797" width="0" style="20" hidden="1" customWidth="1"/>
    <col min="12798" max="12798" width="19.140625" style="20" hidden="1" customWidth="1"/>
    <col min="12799" max="12799" width="9.5703125" style="20" hidden="1" customWidth="1"/>
    <col min="12800" max="12800" width="16" style="20" hidden="1" customWidth="1"/>
    <col min="12801" max="12801" width="16.7109375" style="20" hidden="1" customWidth="1"/>
    <col min="12802" max="12802" width="8.7109375" style="20" hidden="1" customWidth="1"/>
    <col min="12803" max="12803" width="9.28515625" style="20" hidden="1" customWidth="1"/>
    <col min="12804" max="12804" width="16.28515625" style="20" hidden="1" customWidth="1"/>
    <col min="12805" max="12805" width="14.5703125" style="20" hidden="1" customWidth="1"/>
    <col min="12806" max="12806" width="14.42578125" style="20" hidden="1" customWidth="1"/>
    <col min="12807" max="12807" width="13.28515625" style="20" hidden="1" customWidth="1"/>
    <col min="12808" max="12808" width="6.7109375" style="20" hidden="1" customWidth="1"/>
    <col min="12809" max="12809" width="6.5703125" style="20" hidden="1" customWidth="1"/>
    <col min="12810" max="12810" width="6.28515625" style="20" hidden="1" customWidth="1"/>
    <col min="12811" max="12811" width="9.42578125" style="20" hidden="1" customWidth="1"/>
    <col min="12812" max="13051" width="0" style="20" hidden="1"/>
    <col min="13052" max="13053" width="0" style="20" hidden="1" customWidth="1"/>
    <col min="13054" max="13054" width="19.140625" style="20" hidden="1" customWidth="1"/>
    <col min="13055" max="13055" width="9.5703125" style="20" hidden="1" customWidth="1"/>
    <col min="13056" max="13056" width="16" style="20" hidden="1" customWidth="1"/>
    <col min="13057" max="13057" width="16.7109375" style="20" hidden="1" customWidth="1"/>
    <col min="13058" max="13058" width="8.7109375" style="20" hidden="1" customWidth="1"/>
    <col min="13059" max="13059" width="9.28515625" style="20" hidden="1" customWidth="1"/>
    <col min="13060" max="13060" width="16.28515625" style="20" hidden="1" customWidth="1"/>
    <col min="13061" max="13061" width="14.5703125" style="20" hidden="1" customWidth="1"/>
    <col min="13062" max="13062" width="14.42578125" style="20" hidden="1" customWidth="1"/>
    <col min="13063" max="13063" width="13.28515625" style="20" hidden="1" customWidth="1"/>
    <col min="13064" max="13064" width="6.7109375" style="20" hidden="1" customWidth="1"/>
    <col min="13065" max="13065" width="6.5703125" style="20" hidden="1" customWidth="1"/>
    <col min="13066" max="13066" width="6.28515625" style="20" hidden="1" customWidth="1"/>
    <col min="13067" max="13067" width="9.42578125" style="20" hidden="1" customWidth="1"/>
    <col min="13068" max="13307" width="0" style="20" hidden="1"/>
    <col min="13308" max="13309" width="0" style="20" hidden="1" customWidth="1"/>
    <col min="13310" max="13310" width="19.140625" style="20" hidden="1" customWidth="1"/>
    <col min="13311" max="13311" width="9.5703125" style="20" hidden="1" customWidth="1"/>
    <col min="13312" max="13312" width="16" style="20" hidden="1" customWidth="1"/>
    <col min="13313" max="13313" width="16.7109375" style="20" hidden="1" customWidth="1"/>
    <col min="13314" max="13314" width="8.7109375" style="20" hidden="1" customWidth="1"/>
    <col min="13315" max="13315" width="9.28515625" style="20" hidden="1" customWidth="1"/>
    <col min="13316" max="13316" width="16.28515625" style="20" hidden="1" customWidth="1"/>
    <col min="13317" max="13317" width="14.5703125" style="20" hidden="1" customWidth="1"/>
    <col min="13318" max="13318" width="14.42578125" style="20" hidden="1" customWidth="1"/>
    <col min="13319" max="13319" width="13.28515625" style="20" hidden="1" customWidth="1"/>
    <col min="13320" max="13320" width="6.7109375" style="20" hidden="1" customWidth="1"/>
    <col min="13321" max="13321" width="6.5703125" style="20" hidden="1" customWidth="1"/>
    <col min="13322" max="13322" width="6.28515625" style="20" hidden="1" customWidth="1"/>
    <col min="13323" max="13323" width="9.42578125" style="20" hidden="1" customWidth="1"/>
    <col min="13324" max="13563" width="0" style="20" hidden="1"/>
    <col min="13564" max="13565" width="0" style="20" hidden="1" customWidth="1"/>
    <col min="13566" max="13566" width="19.140625" style="20" hidden="1" customWidth="1"/>
    <col min="13567" max="13567" width="9.5703125" style="20" hidden="1" customWidth="1"/>
    <col min="13568" max="13568" width="16" style="20" hidden="1" customWidth="1"/>
    <col min="13569" max="13569" width="16.7109375" style="20" hidden="1" customWidth="1"/>
    <col min="13570" max="13570" width="8.7109375" style="20" hidden="1" customWidth="1"/>
    <col min="13571" max="13571" width="9.28515625" style="20" hidden="1" customWidth="1"/>
    <col min="13572" max="13572" width="16.28515625" style="20" hidden="1" customWidth="1"/>
    <col min="13573" max="13573" width="14.5703125" style="20" hidden="1" customWidth="1"/>
    <col min="13574" max="13574" width="14.42578125" style="20" hidden="1" customWidth="1"/>
    <col min="13575" max="13575" width="13.28515625" style="20" hidden="1" customWidth="1"/>
    <col min="13576" max="13576" width="6.7109375" style="20" hidden="1" customWidth="1"/>
    <col min="13577" max="13577" width="6.5703125" style="20" hidden="1" customWidth="1"/>
    <col min="13578" max="13578" width="6.28515625" style="20" hidden="1" customWidth="1"/>
    <col min="13579" max="13579" width="9.42578125" style="20" hidden="1" customWidth="1"/>
    <col min="13580" max="13819" width="0" style="20" hidden="1"/>
    <col min="13820" max="13821" width="0" style="20" hidden="1" customWidth="1"/>
    <col min="13822" max="13822" width="19.140625" style="20" hidden="1" customWidth="1"/>
    <col min="13823" max="13823" width="9.5703125" style="20" hidden="1" customWidth="1"/>
    <col min="13824" max="13824" width="16" style="20" hidden="1" customWidth="1"/>
    <col min="13825" max="13825" width="16.7109375" style="20" hidden="1" customWidth="1"/>
    <col min="13826" max="13826" width="8.7109375" style="20" hidden="1" customWidth="1"/>
    <col min="13827" max="13827" width="9.28515625" style="20" hidden="1" customWidth="1"/>
    <col min="13828" max="13828" width="16.28515625" style="20" hidden="1" customWidth="1"/>
    <col min="13829" max="13829" width="14.5703125" style="20" hidden="1" customWidth="1"/>
    <col min="13830" max="13830" width="14.42578125" style="20" hidden="1" customWidth="1"/>
    <col min="13831" max="13831" width="13.28515625" style="20" hidden="1" customWidth="1"/>
    <col min="13832" max="13832" width="6.7109375" style="20" hidden="1" customWidth="1"/>
    <col min="13833" max="13833" width="6.5703125" style="20" hidden="1" customWidth="1"/>
    <col min="13834" max="13834" width="6.28515625" style="20" hidden="1" customWidth="1"/>
    <col min="13835" max="13835" width="9.42578125" style="20" hidden="1" customWidth="1"/>
    <col min="13836" max="14075" width="0" style="20" hidden="1"/>
    <col min="14076" max="14077" width="0" style="20" hidden="1" customWidth="1"/>
    <col min="14078" max="14078" width="19.140625" style="20" hidden="1" customWidth="1"/>
    <col min="14079" max="14079" width="9.5703125" style="20" hidden="1" customWidth="1"/>
    <col min="14080" max="14080" width="16" style="20" hidden="1" customWidth="1"/>
    <col min="14081" max="14081" width="16.7109375" style="20" hidden="1" customWidth="1"/>
    <col min="14082" max="14082" width="8.7109375" style="20" hidden="1" customWidth="1"/>
    <col min="14083" max="14083" width="9.28515625" style="20" hidden="1" customWidth="1"/>
    <col min="14084" max="14084" width="16.28515625" style="20" hidden="1" customWidth="1"/>
    <col min="14085" max="14085" width="14.5703125" style="20" hidden="1" customWidth="1"/>
    <col min="14086" max="14086" width="14.42578125" style="20" hidden="1" customWidth="1"/>
    <col min="14087" max="14087" width="13.28515625" style="20" hidden="1" customWidth="1"/>
    <col min="14088" max="14088" width="6.7109375" style="20" hidden="1" customWidth="1"/>
    <col min="14089" max="14089" width="6.5703125" style="20" hidden="1" customWidth="1"/>
    <col min="14090" max="14090" width="6.28515625" style="20" hidden="1" customWidth="1"/>
    <col min="14091" max="14091" width="9.42578125" style="20" hidden="1" customWidth="1"/>
    <col min="14092" max="14331" width="0" style="20" hidden="1"/>
    <col min="14332" max="14333" width="0" style="20" hidden="1" customWidth="1"/>
    <col min="14334" max="14334" width="19.140625" style="20" hidden="1" customWidth="1"/>
    <col min="14335" max="14335" width="9.5703125" style="20" hidden="1" customWidth="1"/>
    <col min="14336" max="14336" width="16" style="20" hidden="1" customWidth="1"/>
    <col min="14337" max="14337" width="16.7109375" style="20" hidden="1" customWidth="1"/>
    <col min="14338" max="14338" width="8.7109375" style="20" hidden="1" customWidth="1"/>
    <col min="14339" max="14339" width="9.28515625" style="20" hidden="1" customWidth="1"/>
    <col min="14340" max="14340" width="16.28515625" style="20" hidden="1" customWidth="1"/>
    <col min="14341" max="14341" width="14.5703125" style="20" hidden="1" customWidth="1"/>
    <col min="14342" max="14342" width="14.42578125" style="20" hidden="1" customWidth="1"/>
    <col min="14343" max="14343" width="13.28515625" style="20" hidden="1" customWidth="1"/>
    <col min="14344" max="14344" width="6.7109375" style="20" hidden="1" customWidth="1"/>
    <col min="14345" max="14345" width="6.5703125" style="20" hidden="1" customWidth="1"/>
    <col min="14346" max="14346" width="6.28515625" style="20" hidden="1" customWidth="1"/>
    <col min="14347" max="14347" width="9.42578125" style="20" hidden="1" customWidth="1"/>
    <col min="14348" max="14587" width="0" style="20" hidden="1"/>
    <col min="14588" max="14589" width="0" style="20" hidden="1" customWidth="1"/>
    <col min="14590" max="14590" width="19.140625" style="20" hidden="1" customWidth="1"/>
    <col min="14591" max="14591" width="9.5703125" style="20" hidden="1" customWidth="1"/>
    <col min="14592" max="14592" width="16" style="20" hidden="1" customWidth="1"/>
    <col min="14593" max="14593" width="16.7109375" style="20" hidden="1" customWidth="1"/>
    <col min="14594" max="14594" width="8.7109375" style="20" hidden="1" customWidth="1"/>
    <col min="14595" max="14595" width="9.28515625" style="20" hidden="1" customWidth="1"/>
    <col min="14596" max="14596" width="16.28515625" style="20" hidden="1" customWidth="1"/>
    <col min="14597" max="14597" width="14.5703125" style="20" hidden="1" customWidth="1"/>
    <col min="14598" max="14598" width="14.42578125" style="20" hidden="1" customWidth="1"/>
    <col min="14599" max="14599" width="13.28515625" style="20" hidden="1" customWidth="1"/>
    <col min="14600" max="14600" width="6.7109375" style="20" hidden="1" customWidth="1"/>
    <col min="14601" max="14601" width="6.5703125" style="20" hidden="1" customWidth="1"/>
    <col min="14602" max="14602" width="6.28515625" style="20" hidden="1" customWidth="1"/>
    <col min="14603" max="14603" width="9.42578125" style="20" hidden="1" customWidth="1"/>
    <col min="14604" max="14843" width="0" style="20" hidden="1"/>
    <col min="14844" max="14845" width="0" style="20" hidden="1" customWidth="1"/>
    <col min="14846" max="14846" width="19.140625" style="20" hidden="1" customWidth="1"/>
    <col min="14847" max="14847" width="9.5703125" style="20" hidden="1" customWidth="1"/>
    <col min="14848" max="14848" width="16" style="20" hidden="1" customWidth="1"/>
    <col min="14849" max="14849" width="16.7109375" style="20" hidden="1" customWidth="1"/>
    <col min="14850" max="14850" width="8.7109375" style="20" hidden="1" customWidth="1"/>
    <col min="14851" max="14851" width="9.28515625" style="20" hidden="1" customWidth="1"/>
    <col min="14852" max="14852" width="16.28515625" style="20" hidden="1" customWidth="1"/>
    <col min="14853" max="14853" width="14.5703125" style="20" hidden="1" customWidth="1"/>
    <col min="14854" max="14854" width="14.42578125" style="20" hidden="1" customWidth="1"/>
    <col min="14855" max="14855" width="13.28515625" style="20" hidden="1" customWidth="1"/>
    <col min="14856" max="14856" width="6.7109375" style="20" hidden="1" customWidth="1"/>
    <col min="14857" max="14857" width="6.5703125" style="20" hidden="1" customWidth="1"/>
    <col min="14858" max="14858" width="6.28515625" style="20" hidden="1" customWidth="1"/>
    <col min="14859" max="14859" width="9.42578125" style="20" hidden="1" customWidth="1"/>
    <col min="14860" max="15099" width="0" style="20" hidden="1"/>
    <col min="15100" max="15101" width="0" style="20" hidden="1" customWidth="1"/>
    <col min="15102" max="15102" width="19.140625" style="20" hidden="1" customWidth="1"/>
    <col min="15103" max="15103" width="9.5703125" style="20" hidden="1" customWidth="1"/>
    <col min="15104" max="15104" width="16" style="20" hidden="1" customWidth="1"/>
    <col min="15105" max="15105" width="16.7109375" style="20" hidden="1" customWidth="1"/>
    <col min="15106" max="15106" width="8.7109375" style="20" hidden="1" customWidth="1"/>
    <col min="15107" max="15107" width="9.28515625" style="20" hidden="1" customWidth="1"/>
    <col min="15108" max="15108" width="16.28515625" style="20" hidden="1" customWidth="1"/>
    <col min="15109" max="15109" width="14.5703125" style="20" hidden="1" customWidth="1"/>
    <col min="15110" max="15110" width="14.42578125" style="20" hidden="1" customWidth="1"/>
    <col min="15111" max="15111" width="13.28515625" style="20" hidden="1" customWidth="1"/>
    <col min="15112" max="15112" width="6.7109375" style="20" hidden="1" customWidth="1"/>
    <col min="15113" max="15113" width="6.5703125" style="20" hidden="1" customWidth="1"/>
    <col min="15114" max="15114" width="6.28515625" style="20" hidden="1" customWidth="1"/>
    <col min="15115" max="15115" width="9.42578125" style="20" hidden="1" customWidth="1"/>
    <col min="15116" max="15355" width="0" style="20" hidden="1"/>
    <col min="15356" max="15357" width="0" style="20" hidden="1" customWidth="1"/>
    <col min="15358" max="15358" width="19.140625" style="20" hidden="1" customWidth="1"/>
    <col min="15359" max="15359" width="9.5703125" style="20" hidden="1" customWidth="1"/>
    <col min="15360" max="15360" width="16" style="20" hidden="1" customWidth="1"/>
    <col min="15361" max="15361" width="16.7109375" style="20" hidden="1" customWidth="1"/>
    <col min="15362" max="15362" width="8.7109375" style="20" hidden="1" customWidth="1"/>
    <col min="15363" max="15363" width="9.28515625" style="20" hidden="1" customWidth="1"/>
    <col min="15364" max="15364" width="16.28515625" style="20" hidden="1" customWidth="1"/>
    <col min="15365" max="15365" width="14.5703125" style="20" hidden="1" customWidth="1"/>
    <col min="15366" max="15366" width="14.42578125" style="20" hidden="1" customWidth="1"/>
    <col min="15367" max="15367" width="13.28515625" style="20" hidden="1" customWidth="1"/>
    <col min="15368" max="15368" width="6.7109375" style="20" hidden="1" customWidth="1"/>
    <col min="15369" max="15369" width="6.5703125" style="20" hidden="1" customWidth="1"/>
    <col min="15370" max="15370" width="6.28515625" style="20" hidden="1" customWidth="1"/>
    <col min="15371" max="15371" width="9.42578125" style="20" hidden="1" customWidth="1"/>
    <col min="15372" max="15611" width="0" style="20" hidden="1"/>
    <col min="15612" max="15613" width="0" style="20" hidden="1" customWidth="1"/>
    <col min="15614" max="15614" width="19.140625" style="20" hidden="1" customWidth="1"/>
    <col min="15615" max="15615" width="9.5703125" style="20" hidden="1" customWidth="1"/>
    <col min="15616" max="15616" width="16" style="20" hidden="1" customWidth="1"/>
    <col min="15617" max="15617" width="16.7109375" style="20" hidden="1" customWidth="1"/>
    <col min="15618" max="15618" width="8.7109375" style="20" hidden="1" customWidth="1"/>
    <col min="15619" max="15619" width="9.28515625" style="20" hidden="1" customWidth="1"/>
    <col min="15620" max="15620" width="16.28515625" style="20" hidden="1" customWidth="1"/>
    <col min="15621" max="15621" width="14.5703125" style="20" hidden="1" customWidth="1"/>
    <col min="15622" max="15622" width="14.42578125" style="20" hidden="1" customWidth="1"/>
    <col min="15623" max="15623" width="13.28515625" style="20" hidden="1" customWidth="1"/>
    <col min="15624" max="15624" width="6.7109375" style="20" hidden="1" customWidth="1"/>
    <col min="15625" max="15625" width="6.5703125" style="20" hidden="1" customWidth="1"/>
    <col min="15626" max="15626" width="6.28515625" style="20" hidden="1" customWidth="1"/>
    <col min="15627" max="15627" width="9.42578125" style="20" hidden="1" customWidth="1"/>
    <col min="15628" max="15867" width="0" style="20" hidden="1"/>
    <col min="15868" max="15869" width="0" style="20" hidden="1" customWidth="1"/>
    <col min="15870" max="15870" width="19.140625" style="20" hidden="1" customWidth="1"/>
    <col min="15871" max="15871" width="9.5703125" style="20" hidden="1" customWidth="1"/>
    <col min="15872" max="15872" width="16" style="20" hidden="1" customWidth="1"/>
    <col min="15873" max="15873" width="16.7109375" style="20" hidden="1" customWidth="1"/>
    <col min="15874" max="15874" width="8.7109375" style="20" hidden="1" customWidth="1"/>
    <col min="15875" max="15875" width="9.28515625" style="20" hidden="1" customWidth="1"/>
    <col min="15876" max="15876" width="16.28515625" style="20" hidden="1" customWidth="1"/>
    <col min="15877" max="15877" width="14.5703125" style="20" hidden="1" customWidth="1"/>
    <col min="15878" max="15878" width="14.42578125" style="20" hidden="1" customWidth="1"/>
    <col min="15879" max="15879" width="13.28515625" style="20" hidden="1" customWidth="1"/>
    <col min="15880" max="15880" width="6.7109375" style="20" hidden="1" customWidth="1"/>
    <col min="15881" max="15881" width="6.5703125" style="20" hidden="1" customWidth="1"/>
    <col min="15882" max="15882" width="6.28515625" style="20" hidden="1" customWidth="1"/>
    <col min="15883" max="15883" width="9.42578125" style="20" hidden="1" customWidth="1"/>
    <col min="15884" max="16123" width="0" style="20" hidden="1"/>
    <col min="16124" max="16125" width="0" style="20" hidden="1" customWidth="1"/>
    <col min="16126" max="16126" width="19.140625" style="20" hidden="1" customWidth="1"/>
    <col min="16127" max="16127" width="9.5703125" style="20" hidden="1" customWidth="1"/>
    <col min="16128" max="16128" width="16" style="20" hidden="1" customWidth="1"/>
    <col min="16129" max="16129" width="16.7109375" style="20" hidden="1" customWidth="1"/>
    <col min="16130" max="16130" width="8.7109375" style="20" hidden="1" customWidth="1"/>
    <col min="16131" max="16131" width="9.28515625" style="20" hidden="1" customWidth="1"/>
    <col min="16132" max="16132" width="16.28515625" style="20" hidden="1" customWidth="1"/>
    <col min="16133" max="16133" width="14.5703125" style="20" hidden="1" customWidth="1"/>
    <col min="16134" max="16134" width="14.42578125" style="20" hidden="1" customWidth="1"/>
    <col min="16135" max="16135" width="13.28515625" style="20" hidden="1" customWidth="1"/>
    <col min="16136" max="16136" width="6.7109375" style="20" hidden="1" customWidth="1"/>
    <col min="16137" max="16137" width="6.5703125" style="20" hidden="1" customWidth="1"/>
    <col min="16138" max="16138" width="6.28515625" style="20" hidden="1" customWidth="1"/>
    <col min="16139" max="16139" width="9.42578125" style="20" hidden="1" customWidth="1"/>
    <col min="16140" max="16140" width="6.28515625" style="20" hidden="1"/>
    <col min="16141" max="16144" width="9.42578125" style="20" hidden="1"/>
    <col min="16145" max="16384" width="0" style="20" hidden="1"/>
  </cols>
  <sheetData>
    <row r="1" spans="1:11" ht="9.75" customHeight="1" x14ac:dyDescent="0.2"/>
    <row r="2" spans="1:11" ht="16.5" thickBot="1" x14ac:dyDescent="0.3">
      <c r="A2" s="11" t="str">
        <f>"Tabell 2   Inkomstutjämning, utjämningsåret "&amp;Innehåll!C31</f>
        <v>Tabell 2   Inkomstutjämning, utjämningsåret 2022</v>
      </c>
      <c r="D2" s="23"/>
    </row>
    <row r="3" spans="1:11" x14ac:dyDescent="0.2">
      <c r="A3" s="12" t="s">
        <v>19</v>
      </c>
      <c r="B3" s="13" t="s">
        <v>40</v>
      </c>
      <c r="C3" s="13" t="s">
        <v>50</v>
      </c>
      <c r="D3" s="390" t="s">
        <v>51</v>
      </c>
      <c r="E3" s="391"/>
      <c r="F3" s="391"/>
      <c r="G3" s="24" t="s">
        <v>52</v>
      </c>
      <c r="H3" s="24" t="s">
        <v>53</v>
      </c>
      <c r="I3" s="392" t="s">
        <v>54</v>
      </c>
      <c r="J3" s="392"/>
      <c r="K3" s="25" t="s">
        <v>41</v>
      </c>
    </row>
    <row r="4" spans="1:11" x14ac:dyDescent="0.2">
      <c r="A4" s="26"/>
      <c r="B4" s="62" t="str">
        <f>IF(Innehåll!C32="prel","den 30 juni","den 1 nov.")</f>
        <v>den 1 nov.</v>
      </c>
      <c r="C4" s="10" t="str">
        <f>"enligt "&amp;Innehåll!C31-1&amp;" års"</f>
        <v>enligt 2021 års</v>
      </c>
      <c r="D4" s="27" t="s">
        <v>45</v>
      </c>
      <c r="E4" s="28" t="s">
        <v>44</v>
      </c>
      <c r="F4" s="29" t="s">
        <v>55</v>
      </c>
      <c r="G4" s="30" t="s">
        <v>56</v>
      </c>
      <c r="H4" s="30" t="s">
        <v>57</v>
      </c>
      <c r="I4" s="393" t="s">
        <v>58</v>
      </c>
      <c r="J4" s="393"/>
      <c r="K4" s="31" t="s">
        <v>42</v>
      </c>
    </row>
    <row r="5" spans="1:11" x14ac:dyDescent="0.2">
      <c r="A5" s="26" t="s">
        <v>46</v>
      </c>
      <c r="B5" s="15">
        <f>Innehåll!C31-1</f>
        <v>2021</v>
      </c>
      <c r="C5" s="10" t="s">
        <v>59</v>
      </c>
      <c r="D5" s="33"/>
      <c r="E5" s="34"/>
      <c r="F5" s="35" t="s">
        <v>60</v>
      </c>
      <c r="G5" s="36" t="str">
        <f>"("&amp;Innehåll!C42&amp;"%)"</f>
        <v>(115%)</v>
      </c>
      <c r="H5" s="30" t="s">
        <v>42</v>
      </c>
      <c r="I5" s="394" t="s">
        <v>734</v>
      </c>
      <c r="J5" s="394"/>
      <c r="K5" s="32" t="s">
        <v>43</v>
      </c>
    </row>
    <row r="6" spans="1:11" ht="14.25" x14ac:dyDescent="0.2">
      <c r="A6" s="26"/>
      <c r="B6" s="37"/>
      <c r="C6" s="38" t="s">
        <v>61</v>
      </c>
      <c r="D6" s="39"/>
      <c r="E6" s="34"/>
      <c r="F6" s="35" t="s">
        <v>62</v>
      </c>
      <c r="G6" s="40"/>
      <c r="H6" s="30" t="s">
        <v>63</v>
      </c>
      <c r="I6" s="41" t="s">
        <v>64</v>
      </c>
      <c r="J6" s="41" t="s">
        <v>65</v>
      </c>
      <c r="K6" s="32" t="s">
        <v>48</v>
      </c>
    </row>
    <row r="7" spans="1:11" x14ac:dyDescent="0.2">
      <c r="A7" s="26"/>
      <c r="B7" s="37"/>
      <c r="C7" s="42">
        <f>Innehåll!C31-1</f>
        <v>2021</v>
      </c>
      <c r="D7" s="43" t="str">
        <f>Innehåll!C46</f>
        <v>1,043</v>
      </c>
      <c r="E7" s="34"/>
      <c r="F7" s="35" t="s">
        <v>66</v>
      </c>
      <c r="G7" s="44"/>
      <c r="H7" s="30" t="s">
        <v>67</v>
      </c>
      <c r="I7" s="7" t="str">
        <f>"("&amp;Innehåll!C36&amp;"%)"</f>
        <v>(95%)</v>
      </c>
      <c r="J7" s="7" t="str">
        <f>"("&amp;Innehåll!C37&amp;"%)"</f>
        <v>(85%)</v>
      </c>
      <c r="K7" s="45" t="s">
        <v>47</v>
      </c>
    </row>
    <row r="8" spans="1:11" x14ac:dyDescent="0.2">
      <c r="A8" s="16"/>
      <c r="B8" s="16"/>
      <c r="C8" s="46" t="str">
        <f>Innehåll!C31</f>
        <v>2022</v>
      </c>
      <c r="D8" s="47" t="str">
        <f>Innehåll!C47</f>
        <v>1,038</v>
      </c>
      <c r="E8" s="48"/>
      <c r="F8" s="49" t="s">
        <v>68</v>
      </c>
      <c r="G8" s="50"/>
      <c r="H8" s="51" t="s">
        <v>69</v>
      </c>
      <c r="I8" s="52"/>
      <c r="J8" s="52"/>
      <c r="K8" s="53"/>
    </row>
    <row r="9" spans="1:11" ht="21" customHeight="1" x14ac:dyDescent="0.2">
      <c r="A9" s="17" t="s">
        <v>320</v>
      </c>
      <c r="B9" s="18">
        <v>10443100</v>
      </c>
      <c r="C9" s="18">
        <v>2374622512200</v>
      </c>
      <c r="D9" s="18">
        <v>2570847068877</v>
      </c>
      <c r="E9" s="18">
        <v>246177</v>
      </c>
      <c r="F9" s="66">
        <v>100</v>
      </c>
      <c r="G9" s="18">
        <v>2956478683019</v>
      </c>
      <c r="H9" s="18">
        <v>385631614142</v>
      </c>
      <c r="I9" s="18"/>
      <c r="J9" s="18"/>
      <c r="K9" s="18"/>
    </row>
    <row r="10" spans="1:11" x14ac:dyDescent="0.2">
      <c r="A10" s="17" t="s">
        <v>321</v>
      </c>
      <c r="B10" s="18"/>
      <c r="C10" s="18"/>
      <c r="D10" s="18"/>
      <c r="E10" s="18"/>
      <c r="F10" s="66"/>
      <c r="G10" s="18"/>
      <c r="H10" s="18"/>
      <c r="I10" s="18"/>
      <c r="J10" s="18"/>
      <c r="K10" s="18"/>
    </row>
    <row r="11" spans="1:11" x14ac:dyDescent="0.2">
      <c r="A11" s="111" t="s">
        <v>322</v>
      </c>
      <c r="B11" s="129">
        <v>95011</v>
      </c>
      <c r="C11" s="129">
        <v>18761273700</v>
      </c>
      <c r="D11" s="54">
        <v>20311592791</v>
      </c>
      <c r="E11" s="54">
        <v>213781</v>
      </c>
      <c r="F11" s="130">
        <v>86.8</v>
      </c>
      <c r="G11" s="55">
        <v>26897951389</v>
      </c>
      <c r="H11" s="55">
        <v>6586358598</v>
      </c>
      <c r="I11" s="321">
        <v>19.05</v>
      </c>
      <c r="J11" s="322">
        <v>16.98</v>
      </c>
      <c r="K11" s="55">
        <v>13206</v>
      </c>
    </row>
    <row r="12" spans="1:11" x14ac:dyDescent="0.2">
      <c r="A12" s="111" t="s">
        <v>323</v>
      </c>
      <c r="B12" s="129">
        <v>32804</v>
      </c>
      <c r="C12" s="129">
        <v>14018046600</v>
      </c>
      <c r="D12" s="54">
        <v>15176413863</v>
      </c>
      <c r="E12" s="54">
        <v>462639</v>
      </c>
      <c r="F12" s="130">
        <v>187.9</v>
      </c>
      <c r="G12" s="55">
        <v>9286928854</v>
      </c>
      <c r="H12" s="55">
        <v>-5889485009</v>
      </c>
      <c r="I12" s="322">
        <v>19.05</v>
      </c>
      <c r="J12" s="321">
        <v>16.98</v>
      </c>
      <c r="K12" s="55">
        <v>-30485</v>
      </c>
    </row>
    <row r="13" spans="1:11" x14ac:dyDescent="0.2">
      <c r="A13" s="111" t="s">
        <v>324</v>
      </c>
      <c r="B13" s="129">
        <v>29059</v>
      </c>
      <c r="C13" s="129">
        <v>8338138600</v>
      </c>
      <c r="D13" s="54">
        <v>9027152345</v>
      </c>
      <c r="E13" s="54">
        <v>310649</v>
      </c>
      <c r="F13" s="130">
        <v>126.2</v>
      </c>
      <c r="G13" s="55">
        <v>8226706059</v>
      </c>
      <c r="H13" s="55">
        <v>-800446286</v>
      </c>
      <c r="I13" s="322">
        <v>19.05</v>
      </c>
      <c r="J13" s="321">
        <v>16.98</v>
      </c>
      <c r="K13" s="55">
        <v>-4677</v>
      </c>
    </row>
    <row r="14" spans="1:11" x14ac:dyDescent="0.2">
      <c r="A14" s="111" t="s">
        <v>325</v>
      </c>
      <c r="B14" s="129">
        <v>95421</v>
      </c>
      <c r="C14" s="129">
        <v>20532873400</v>
      </c>
      <c r="D14" s="54">
        <v>22229586861</v>
      </c>
      <c r="E14" s="54">
        <v>232963</v>
      </c>
      <c r="F14" s="130">
        <v>94.6</v>
      </c>
      <c r="G14" s="55">
        <v>27014023845</v>
      </c>
      <c r="H14" s="55">
        <v>4784436984</v>
      </c>
      <c r="I14" s="321">
        <v>19.05</v>
      </c>
      <c r="J14" s="322">
        <v>16.98</v>
      </c>
      <c r="K14" s="55">
        <v>9552</v>
      </c>
    </row>
    <row r="15" spans="1:11" x14ac:dyDescent="0.2">
      <c r="A15" s="111" t="s">
        <v>326</v>
      </c>
      <c r="B15" s="129">
        <v>113843</v>
      </c>
      <c r="C15" s="129">
        <v>27073715800</v>
      </c>
      <c r="D15" s="54">
        <v>29310925231</v>
      </c>
      <c r="E15" s="54">
        <v>257468</v>
      </c>
      <c r="F15" s="130">
        <v>104.6</v>
      </c>
      <c r="G15" s="55">
        <v>32229357443</v>
      </c>
      <c r="H15" s="55">
        <v>2918432212</v>
      </c>
      <c r="I15" s="321">
        <v>19.05</v>
      </c>
      <c r="J15" s="322">
        <v>16.98</v>
      </c>
      <c r="K15" s="55">
        <v>4884</v>
      </c>
    </row>
    <row r="16" spans="1:11" x14ac:dyDescent="0.2">
      <c r="A16" s="111" t="s">
        <v>327</v>
      </c>
      <c r="B16" s="129">
        <v>82841</v>
      </c>
      <c r="C16" s="129">
        <v>19125170500</v>
      </c>
      <c r="D16" s="54">
        <v>20705559839</v>
      </c>
      <c r="E16" s="54">
        <v>249943</v>
      </c>
      <c r="F16" s="130">
        <v>101.5</v>
      </c>
      <c r="G16" s="55">
        <v>23452581186</v>
      </c>
      <c r="H16" s="55">
        <v>2747021347</v>
      </c>
      <c r="I16" s="321">
        <v>19.05</v>
      </c>
      <c r="J16" s="322">
        <v>16.98</v>
      </c>
      <c r="K16" s="55">
        <v>6317</v>
      </c>
    </row>
    <row r="17" spans="1:11" x14ac:dyDescent="0.2">
      <c r="A17" s="111" t="s">
        <v>328</v>
      </c>
      <c r="B17" s="129">
        <v>48073</v>
      </c>
      <c r="C17" s="129">
        <v>17097777600</v>
      </c>
      <c r="D17" s="54">
        <v>18510635354</v>
      </c>
      <c r="E17" s="54">
        <v>385053</v>
      </c>
      <c r="F17" s="130">
        <v>156.4</v>
      </c>
      <c r="G17" s="55">
        <v>13609636959</v>
      </c>
      <c r="H17" s="55">
        <v>-4900998395</v>
      </c>
      <c r="I17" s="322">
        <v>19.05</v>
      </c>
      <c r="J17" s="321">
        <v>16.98</v>
      </c>
      <c r="K17" s="55">
        <v>-17311</v>
      </c>
    </row>
    <row r="18" spans="1:11" x14ac:dyDescent="0.2">
      <c r="A18" s="111" t="s">
        <v>329</v>
      </c>
      <c r="B18" s="129">
        <v>107921</v>
      </c>
      <c r="C18" s="129">
        <v>32233022200</v>
      </c>
      <c r="D18" s="54">
        <v>34896565756</v>
      </c>
      <c r="E18" s="54">
        <v>323353</v>
      </c>
      <c r="F18" s="130">
        <v>131.30000000000001</v>
      </c>
      <c r="G18" s="55">
        <v>30552818220</v>
      </c>
      <c r="H18" s="55">
        <v>-4343747536</v>
      </c>
      <c r="I18" s="322">
        <v>19.05</v>
      </c>
      <c r="J18" s="321">
        <v>16.98</v>
      </c>
      <c r="K18" s="55">
        <v>-6834</v>
      </c>
    </row>
    <row r="19" spans="1:11" x14ac:dyDescent="0.2">
      <c r="A19" s="111" t="s">
        <v>330</v>
      </c>
      <c r="B19" s="129">
        <v>64609</v>
      </c>
      <c r="C19" s="129">
        <v>13501047200</v>
      </c>
      <c r="D19" s="54">
        <v>14616692734</v>
      </c>
      <c r="E19" s="54">
        <v>226233</v>
      </c>
      <c r="F19" s="130">
        <v>91.9</v>
      </c>
      <c r="G19" s="55">
        <v>18291037262</v>
      </c>
      <c r="H19" s="55">
        <v>3674344528</v>
      </c>
      <c r="I19" s="321">
        <v>19.05</v>
      </c>
      <c r="J19" s="322">
        <v>16.98</v>
      </c>
      <c r="K19" s="55">
        <v>10834</v>
      </c>
    </row>
    <row r="20" spans="1:11" x14ac:dyDescent="0.2">
      <c r="A20" s="111" t="s">
        <v>331</v>
      </c>
      <c r="B20" s="129">
        <v>11441</v>
      </c>
      <c r="C20" s="129">
        <v>2848694200</v>
      </c>
      <c r="D20" s="54">
        <v>3084093197</v>
      </c>
      <c r="E20" s="54">
        <v>269565</v>
      </c>
      <c r="F20" s="130">
        <v>109.5</v>
      </c>
      <c r="G20" s="55">
        <v>3238987716</v>
      </c>
      <c r="H20" s="55">
        <v>154894519</v>
      </c>
      <c r="I20" s="321">
        <v>19.05</v>
      </c>
      <c r="J20" s="322">
        <v>16.98</v>
      </c>
      <c r="K20" s="55">
        <v>2579</v>
      </c>
    </row>
    <row r="21" spans="1:11" x14ac:dyDescent="0.2">
      <c r="A21" s="111" t="s">
        <v>332</v>
      </c>
      <c r="B21" s="129">
        <v>29290</v>
      </c>
      <c r="C21" s="129">
        <v>6347107700</v>
      </c>
      <c r="D21" s="54">
        <v>6871594598</v>
      </c>
      <c r="E21" s="54">
        <v>234605</v>
      </c>
      <c r="F21" s="130">
        <v>95.3</v>
      </c>
      <c r="G21" s="55">
        <v>8292102980</v>
      </c>
      <c r="H21" s="55">
        <v>1420508382</v>
      </c>
      <c r="I21" s="321">
        <v>19.05</v>
      </c>
      <c r="J21" s="322">
        <v>16.98</v>
      </c>
      <c r="K21" s="55">
        <v>9239</v>
      </c>
    </row>
    <row r="22" spans="1:11" x14ac:dyDescent="0.2">
      <c r="A22" s="111" t="s">
        <v>333</v>
      </c>
      <c r="B22" s="129">
        <v>17159</v>
      </c>
      <c r="C22" s="129">
        <v>4110158700</v>
      </c>
      <c r="D22" s="54">
        <v>4449797554</v>
      </c>
      <c r="E22" s="54">
        <v>259327</v>
      </c>
      <c r="F22" s="130">
        <v>105.3</v>
      </c>
      <c r="G22" s="55">
        <v>4857773814</v>
      </c>
      <c r="H22" s="55">
        <v>407976260</v>
      </c>
      <c r="I22" s="321">
        <v>19.05</v>
      </c>
      <c r="J22" s="322">
        <v>16.98</v>
      </c>
      <c r="K22" s="55">
        <v>4529</v>
      </c>
    </row>
    <row r="23" spans="1:11" x14ac:dyDescent="0.2">
      <c r="A23" s="111" t="s">
        <v>334</v>
      </c>
      <c r="B23" s="129">
        <v>50198</v>
      </c>
      <c r="C23" s="129">
        <v>10690359000</v>
      </c>
      <c r="D23" s="54">
        <v>11573746126</v>
      </c>
      <c r="E23" s="54">
        <v>230562</v>
      </c>
      <c r="F23" s="130">
        <v>93.7</v>
      </c>
      <c r="G23" s="55">
        <v>14211232003</v>
      </c>
      <c r="H23" s="55">
        <v>2637485877</v>
      </c>
      <c r="I23" s="321">
        <v>19.05</v>
      </c>
      <c r="J23" s="322">
        <v>16.98</v>
      </c>
      <c r="K23" s="55">
        <v>10009</v>
      </c>
    </row>
    <row r="24" spans="1:11" x14ac:dyDescent="0.2">
      <c r="A24" s="111" t="s">
        <v>335</v>
      </c>
      <c r="B24" s="129">
        <v>74793</v>
      </c>
      <c r="C24" s="129">
        <v>21733497700</v>
      </c>
      <c r="D24" s="54">
        <v>23529423549</v>
      </c>
      <c r="E24" s="54">
        <v>314594</v>
      </c>
      <c r="F24" s="130">
        <v>127.8</v>
      </c>
      <c r="G24" s="55">
        <v>21174163815</v>
      </c>
      <c r="H24" s="55">
        <v>-2355259734</v>
      </c>
      <c r="I24" s="322">
        <v>19.05</v>
      </c>
      <c r="J24" s="321">
        <v>16.98</v>
      </c>
      <c r="K24" s="55">
        <v>-5347</v>
      </c>
    </row>
    <row r="25" spans="1:11" x14ac:dyDescent="0.2">
      <c r="A25" s="111" t="s">
        <v>336</v>
      </c>
      <c r="B25" s="129">
        <v>84284</v>
      </c>
      <c r="C25" s="129">
        <v>24560013500</v>
      </c>
      <c r="D25" s="54">
        <v>26589505656</v>
      </c>
      <c r="E25" s="54">
        <v>315475</v>
      </c>
      <c r="F25" s="130">
        <v>128.1</v>
      </c>
      <c r="G25" s="55">
        <v>23861099608</v>
      </c>
      <c r="H25" s="55">
        <v>-2728406048</v>
      </c>
      <c r="I25" s="322">
        <v>19.05</v>
      </c>
      <c r="J25" s="321">
        <v>16.98</v>
      </c>
      <c r="K25" s="55">
        <v>-5497</v>
      </c>
    </row>
    <row r="26" spans="1:11" x14ac:dyDescent="0.2">
      <c r="A26" s="111" t="s">
        <v>321</v>
      </c>
      <c r="B26" s="129">
        <v>979004</v>
      </c>
      <c r="C26" s="129">
        <v>288163949000</v>
      </c>
      <c r="D26" s="54">
        <v>311976088762</v>
      </c>
      <c r="E26" s="54">
        <v>318667</v>
      </c>
      <c r="F26" s="130">
        <v>129.4</v>
      </c>
      <c r="G26" s="55">
        <v>277159507864</v>
      </c>
      <c r="H26" s="55">
        <v>-34816580898</v>
      </c>
      <c r="I26" s="322">
        <v>19.05</v>
      </c>
      <c r="J26" s="321">
        <v>16.98</v>
      </c>
      <c r="K26" s="55">
        <v>-6039</v>
      </c>
    </row>
    <row r="27" spans="1:11" x14ac:dyDescent="0.2">
      <c r="A27" s="111" t="s">
        <v>337</v>
      </c>
      <c r="B27" s="129">
        <v>53406</v>
      </c>
      <c r="C27" s="129">
        <v>14348011500</v>
      </c>
      <c r="D27" s="54">
        <v>15533645082</v>
      </c>
      <c r="E27" s="54">
        <v>290860</v>
      </c>
      <c r="F27" s="130">
        <v>118.2</v>
      </c>
      <c r="G27" s="55">
        <v>15119428191</v>
      </c>
      <c r="H27" s="55">
        <v>-414216891</v>
      </c>
      <c r="I27" s="322">
        <v>19.05</v>
      </c>
      <c r="J27" s="321">
        <v>16.98</v>
      </c>
      <c r="K27" s="55">
        <v>-1317</v>
      </c>
    </row>
    <row r="28" spans="1:11" x14ac:dyDescent="0.2">
      <c r="A28" s="111" t="s">
        <v>338</v>
      </c>
      <c r="B28" s="129">
        <v>101009</v>
      </c>
      <c r="C28" s="129">
        <v>20261873100</v>
      </c>
      <c r="D28" s="54">
        <v>21936192722</v>
      </c>
      <c r="E28" s="54">
        <v>217171</v>
      </c>
      <c r="F28" s="130">
        <v>88.2</v>
      </c>
      <c r="G28" s="55">
        <v>28596006482</v>
      </c>
      <c r="H28" s="55">
        <v>6659813760</v>
      </c>
      <c r="I28" s="321">
        <v>19.05</v>
      </c>
      <c r="J28" s="322">
        <v>16.98</v>
      </c>
      <c r="K28" s="55">
        <v>12560</v>
      </c>
    </row>
    <row r="29" spans="1:11" x14ac:dyDescent="0.2">
      <c r="A29" s="111" t="s">
        <v>339</v>
      </c>
      <c r="B29" s="129">
        <v>49103</v>
      </c>
      <c r="C29" s="129">
        <v>12678448400</v>
      </c>
      <c r="D29" s="54">
        <v>13726119305</v>
      </c>
      <c r="E29" s="54">
        <v>279537</v>
      </c>
      <c r="F29" s="130">
        <v>113.6</v>
      </c>
      <c r="G29" s="55">
        <v>13901233616</v>
      </c>
      <c r="H29" s="55">
        <v>175114311</v>
      </c>
      <c r="I29" s="321">
        <v>19.05</v>
      </c>
      <c r="J29" s="322">
        <v>16.98</v>
      </c>
      <c r="K29" s="55">
        <v>679</v>
      </c>
    </row>
    <row r="30" spans="1:11" x14ac:dyDescent="0.2">
      <c r="A30" s="111" t="s">
        <v>340</v>
      </c>
      <c r="B30" s="129">
        <v>73716</v>
      </c>
      <c r="C30" s="129">
        <v>23589488900</v>
      </c>
      <c r="D30" s="54">
        <v>25538782726</v>
      </c>
      <c r="E30" s="54">
        <v>346448</v>
      </c>
      <c r="F30" s="130">
        <v>140.69999999999999</v>
      </c>
      <c r="G30" s="55">
        <v>20869261292</v>
      </c>
      <c r="H30" s="55">
        <v>-4669521434</v>
      </c>
      <c r="I30" s="322">
        <v>19.05</v>
      </c>
      <c r="J30" s="321">
        <v>16.98</v>
      </c>
      <c r="K30" s="55">
        <v>-10756</v>
      </c>
    </row>
    <row r="31" spans="1:11" x14ac:dyDescent="0.2">
      <c r="A31" s="111" t="s">
        <v>341</v>
      </c>
      <c r="B31" s="129">
        <v>47573</v>
      </c>
      <c r="C31" s="129">
        <v>11026990400</v>
      </c>
      <c r="D31" s="110">
        <v>11938194725</v>
      </c>
      <c r="E31" s="110">
        <v>250945</v>
      </c>
      <c r="F31" s="130">
        <v>101.9</v>
      </c>
      <c r="G31" s="55">
        <v>13468085184</v>
      </c>
      <c r="H31" s="55">
        <v>1529890459</v>
      </c>
      <c r="I31" s="321">
        <v>19.05</v>
      </c>
      <c r="J31" s="322">
        <v>16.98</v>
      </c>
      <c r="K31" s="55">
        <v>6126</v>
      </c>
    </row>
    <row r="32" spans="1:11" x14ac:dyDescent="0.2">
      <c r="A32" s="111" t="s">
        <v>342</v>
      </c>
      <c r="B32" s="129">
        <v>30896</v>
      </c>
      <c r="C32" s="129">
        <v>6627979700</v>
      </c>
      <c r="D32" s="110">
        <v>7175676175</v>
      </c>
      <c r="E32" s="110">
        <v>232253</v>
      </c>
      <c r="F32" s="130">
        <v>94.3</v>
      </c>
      <c r="G32" s="55">
        <v>8746767281</v>
      </c>
      <c r="H32" s="55">
        <v>1571091106</v>
      </c>
      <c r="I32" s="321">
        <v>19.05</v>
      </c>
      <c r="J32" s="322">
        <v>16.98</v>
      </c>
      <c r="K32" s="55">
        <v>9687</v>
      </c>
    </row>
    <row r="33" spans="1:11" x14ac:dyDescent="0.2">
      <c r="A33" s="111" t="s">
        <v>343</v>
      </c>
      <c r="B33" s="129">
        <v>34256</v>
      </c>
      <c r="C33" s="129">
        <v>8975698100</v>
      </c>
      <c r="D33" s="110">
        <v>9717395937</v>
      </c>
      <c r="E33" s="110">
        <v>283670</v>
      </c>
      <c r="F33" s="130">
        <v>115.2</v>
      </c>
      <c r="G33" s="55">
        <v>9697995209</v>
      </c>
      <c r="H33" s="55">
        <v>-19400728</v>
      </c>
      <c r="I33" s="322">
        <v>19.05</v>
      </c>
      <c r="J33" s="321">
        <v>16.98</v>
      </c>
      <c r="K33" s="55">
        <v>-96</v>
      </c>
    </row>
    <row r="34" spans="1:11" x14ac:dyDescent="0.2">
      <c r="A34" s="111" t="s">
        <v>344</v>
      </c>
      <c r="B34" s="129">
        <v>11967</v>
      </c>
      <c r="C34" s="129">
        <v>3610649600</v>
      </c>
      <c r="D34" s="110">
        <v>3909012019</v>
      </c>
      <c r="E34" s="110">
        <v>326649</v>
      </c>
      <c r="F34" s="130">
        <v>132.69999999999999</v>
      </c>
      <c r="G34" s="55">
        <v>3387900183</v>
      </c>
      <c r="H34" s="55">
        <v>-521111836</v>
      </c>
      <c r="I34" s="322">
        <v>19.05</v>
      </c>
      <c r="J34" s="321">
        <v>16.98</v>
      </c>
      <c r="K34" s="55">
        <v>-7394</v>
      </c>
    </row>
    <row r="35" spans="1:11" x14ac:dyDescent="0.2">
      <c r="A35" s="111" t="s">
        <v>345</v>
      </c>
      <c r="B35" s="129">
        <v>46174</v>
      </c>
      <c r="C35" s="129">
        <v>11958809600</v>
      </c>
      <c r="D35" s="110">
        <v>12947013872</v>
      </c>
      <c r="E35" s="110">
        <v>280396</v>
      </c>
      <c r="F35" s="130">
        <v>113.9</v>
      </c>
      <c r="G35" s="55">
        <v>13072023318</v>
      </c>
      <c r="H35" s="55">
        <v>125009446</v>
      </c>
      <c r="I35" s="321">
        <v>19.05</v>
      </c>
      <c r="J35" s="322">
        <v>16.98</v>
      </c>
      <c r="K35" s="55">
        <v>516</v>
      </c>
    </row>
    <row r="36" spans="1:11" x14ac:dyDescent="0.2">
      <c r="A36" s="111" t="s">
        <v>346</v>
      </c>
      <c r="B36" s="129">
        <v>48008</v>
      </c>
      <c r="C36" s="129">
        <v>12021743900</v>
      </c>
      <c r="D36" s="110">
        <v>13015148685</v>
      </c>
      <c r="E36" s="110">
        <v>271104</v>
      </c>
      <c r="F36" s="130">
        <v>110.1</v>
      </c>
      <c r="G36" s="55">
        <v>13591235228</v>
      </c>
      <c r="H36" s="55">
        <v>576086543</v>
      </c>
      <c r="I36" s="321">
        <v>19.05</v>
      </c>
      <c r="J36" s="322">
        <v>16.98</v>
      </c>
      <c r="K36" s="55">
        <v>2286</v>
      </c>
    </row>
    <row r="37" spans="1:11" x14ac:dyDescent="0.2">
      <c r="A37" s="17" t="s">
        <v>347</v>
      </c>
      <c r="B37" s="129"/>
      <c r="C37" s="129"/>
      <c r="D37" s="110"/>
      <c r="E37" s="110"/>
      <c r="F37" s="130"/>
      <c r="G37" s="55"/>
      <c r="H37" s="55"/>
      <c r="I37" s="321"/>
      <c r="J37" s="322"/>
      <c r="K37" s="55"/>
    </row>
    <row r="38" spans="1:11" x14ac:dyDescent="0.2">
      <c r="A38" s="111" t="s">
        <v>348</v>
      </c>
      <c r="B38" s="129">
        <v>47352</v>
      </c>
      <c r="C38" s="129">
        <v>10023013400</v>
      </c>
      <c r="D38" s="110">
        <v>10851255089</v>
      </c>
      <c r="E38" s="110">
        <v>229161</v>
      </c>
      <c r="F38" s="130">
        <v>93.1</v>
      </c>
      <c r="G38" s="55">
        <v>13405519300</v>
      </c>
      <c r="H38" s="55">
        <v>2554264211</v>
      </c>
      <c r="I38" s="321">
        <v>19.14</v>
      </c>
      <c r="J38" s="322">
        <v>17.07</v>
      </c>
      <c r="K38" s="55">
        <v>10325</v>
      </c>
    </row>
    <row r="39" spans="1:11" x14ac:dyDescent="0.2">
      <c r="A39" s="111" t="s">
        <v>349</v>
      </c>
      <c r="B39" s="129">
        <v>14262</v>
      </c>
      <c r="C39" s="129">
        <v>2767103500</v>
      </c>
      <c r="D39" s="110">
        <v>2995760331</v>
      </c>
      <c r="E39" s="110">
        <v>210052</v>
      </c>
      <c r="F39" s="130">
        <v>85.3</v>
      </c>
      <c r="G39" s="55">
        <v>4037622830</v>
      </c>
      <c r="H39" s="55">
        <v>1041862499</v>
      </c>
      <c r="I39" s="321">
        <v>19.14</v>
      </c>
      <c r="J39" s="322">
        <v>17.07</v>
      </c>
      <c r="K39" s="55">
        <v>13982</v>
      </c>
    </row>
    <row r="40" spans="1:11" x14ac:dyDescent="0.2">
      <c r="A40" s="111" t="s">
        <v>350</v>
      </c>
      <c r="B40" s="129">
        <v>22250</v>
      </c>
      <c r="C40" s="129">
        <v>5284598900</v>
      </c>
      <c r="D40" s="110">
        <v>5721286446</v>
      </c>
      <c r="E40" s="110">
        <v>257136</v>
      </c>
      <c r="F40" s="130">
        <v>104.5</v>
      </c>
      <c r="G40" s="55">
        <v>6299053988</v>
      </c>
      <c r="H40" s="55">
        <v>577767542</v>
      </c>
      <c r="I40" s="321">
        <v>19.14</v>
      </c>
      <c r="J40" s="322">
        <v>17.07</v>
      </c>
      <c r="K40" s="55">
        <v>4970</v>
      </c>
    </row>
    <row r="41" spans="1:11" x14ac:dyDescent="0.2">
      <c r="A41" s="111" t="s">
        <v>351</v>
      </c>
      <c r="B41" s="129">
        <v>19708</v>
      </c>
      <c r="C41" s="129">
        <v>4877471500</v>
      </c>
      <c r="D41" s="110">
        <v>5280516480</v>
      </c>
      <c r="E41" s="110">
        <v>267938</v>
      </c>
      <c r="F41" s="130">
        <v>108.8</v>
      </c>
      <c r="G41" s="55">
        <v>5579404763</v>
      </c>
      <c r="H41" s="55">
        <v>298888283</v>
      </c>
      <c r="I41" s="321">
        <v>19.14</v>
      </c>
      <c r="J41" s="322">
        <v>17.07</v>
      </c>
      <c r="K41" s="55">
        <v>2903</v>
      </c>
    </row>
    <row r="42" spans="1:11" x14ac:dyDescent="0.2">
      <c r="A42" s="111" t="s">
        <v>352</v>
      </c>
      <c r="B42" s="129">
        <v>21454</v>
      </c>
      <c r="C42" s="129">
        <v>4098137500</v>
      </c>
      <c r="D42" s="110">
        <v>4436782994</v>
      </c>
      <c r="E42" s="110">
        <v>206804</v>
      </c>
      <c r="F42" s="130">
        <v>84</v>
      </c>
      <c r="G42" s="55">
        <v>6073703562</v>
      </c>
      <c r="H42" s="55">
        <v>1636920568</v>
      </c>
      <c r="I42" s="321">
        <v>19.14</v>
      </c>
      <c r="J42" s="322">
        <v>17.07</v>
      </c>
      <c r="K42" s="55">
        <v>14604</v>
      </c>
    </row>
    <row r="43" spans="1:11" x14ac:dyDescent="0.2">
      <c r="A43" s="111" t="s">
        <v>347</v>
      </c>
      <c r="B43" s="129">
        <v>237180</v>
      </c>
      <c r="C43" s="129">
        <v>53950167800</v>
      </c>
      <c r="D43" s="110">
        <v>58408285966</v>
      </c>
      <c r="E43" s="110">
        <v>246261</v>
      </c>
      <c r="F43" s="130">
        <v>100</v>
      </c>
      <c r="G43" s="55">
        <v>67146499989</v>
      </c>
      <c r="H43" s="55">
        <v>8738214023</v>
      </c>
      <c r="I43" s="321">
        <v>19.14</v>
      </c>
      <c r="J43" s="322">
        <v>17.07</v>
      </c>
      <c r="K43" s="55">
        <v>7052</v>
      </c>
    </row>
    <row r="44" spans="1:11" x14ac:dyDescent="0.2">
      <c r="A44" s="111" t="s">
        <v>353</v>
      </c>
      <c r="B44" s="129">
        <v>9604</v>
      </c>
      <c r="C44" s="129">
        <v>1908981300</v>
      </c>
      <c r="D44" s="110">
        <v>2066728061</v>
      </c>
      <c r="E44" s="110">
        <v>215195</v>
      </c>
      <c r="F44" s="130">
        <v>87.4</v>
      </c>
      <c r="G44" s="55">
        <v>2718926494</v>
      </c>
      <c r="H44" s="55">
        <v>652198433</v>
      </c>
      <c r="I44" s="321">
        <v>19.14</v>
      </c>
      <c r="J44" s="322">
        <v>17.07</v>
      </c>
      <c r="K44" s="55">
        <v>12998</v>
      </c>
    </row>
    <row r="45" spans="1:11" x14ac:dyDescent="0.2">
      <c r="A45" s="111" t="s">
        <v>354</v>
      </c>
      <c r="B45" s="129">
        <v>22344</v>
      </c>
      <c r="C45" s="129">
        <v>4867619300</v>
      </c>
      <c r="D45" s="110">
        <v>5269850153</v>
      </c>
      <c r="E45" s="110">
        <v>235851</v>
      </c>
      <c r="F45" s="130">
        <v>95.8</v>
      </c>
      <c r="G45" s="55">
        <v>6325665721</v>
      </c>
      <c r="H45" s="55">
        <v>1055815568</v>
      </c>
      <c r="I45" s="321">
        <v>19.14</v>
      </c>
      <c r="J45" s="322">
        <v>17.07</v>
      </c>
      <c r="K45" s="55">
        <v>9044</v>
      </c>
    </row>
    <row r="46" spans="1:11" x14ac:dyDescent="0.2">
      <c r="A46" s="17" t="s">
        <v>355</v>
      </c>
      <c r="B46" s="129"/>
      <c r="C46" s="129"/>
      <c r="D46" s="110"/>
      <c r="E46" s="110"/>
      <c r="F46" s="130"/>
      <c r="G46" s="55"/>
      <c r="H46" s="55"/>
      <c r="I46" s="321"/>
      <c r="J46" s="322"/>
      <c r="K46" s="55"/>
    </row>
    <row r="47" spans="1:11" x14ac:dyDescent="0.2">
      <c r="A47" s="111" t="s">
        <v>356</v>
      </c>
      <c r="B47" s="129">
        <v>107490</v>
      </c>
      <c r="C47" s="129">
        <v>20961993900</v>
      </c>
      <c r="D47" s="110">
        <v>22694167304</v>
      </c>
      <c r="E47" s="110">
        <v>211128</v>
      </c>
      <c r="F47" s="130">
        <v>85.8</v>
      </c>
      <c r="G47" s="55">
        <v>30430800590</v>
      </c>
      <c r="H47" s="55">
        <v>7736633286</v>
      </c>
      <c r="I47" s="321">
        <v>19.87</v>
      </c>
      <c r="J47" s="322">
        <v>17.8</v>
      </c>
      <c r="K47" s="55">
        <v>14302</v>
      </c>
    </row>
    <row r="48" spans="1:11" x14ac:dyDescent="0.2">
      <c r="A48" s="111" t="s">
        <v>357</v>
      </c>
      <c r="B48" s="129">
        <v>16301</v>
      </c>
      <c r="C48" s="129">
        <v>2987937300</v>
      </c>
      <c r="D48" s="110">
        <v>3234842511</v>
      </c>
      <c r="E48" s="110">
        <v>198444</v>
      </c>
      <c r="F48" s="130">
        <v>80.599999999999994</v>
      </c>
      <c r="G48" s="55">
        <v>4614870969</v>
      </c>
      <c r="H48" s="55">
        <v>1380028458</v>
      </c>
      <c r="I48" s="321">
        <v>19.87</v>
      </c>
      <c r="J48" s="322">
        <v>17.8</v>
      </c>
      <c r="K48" s="55">
        <v>16822</v>
      </c>
    </row>
    <row r="49" spans="1:11" x14ac:dyDescent="0.2">
      <c r="A49" s="111" t="s">
        <v>358</v>
      </c>
      <c r="B49" s="129">
        <v>11499</v>
      </c>
      <c r="C49" s="129">
        <v>2406439800</v>
      </c>
      <c r="D49" s="110">
        <v>2605293546</v>
      </c>
      <c r="E49" s="110">
        <v>226567</v>
      </c>
      <c r="F49" s="130">
        <v>92</v>
      </c>
      <c r="G49" s="55">
        <v>3255407721</v>
      </c>
      <c r="H49" s="55">
        <v>650114175</v>
      </c>
      <c r="I49" s="321">
        <v>19.87</v>
      </c>
      <c r="J49" s="322">
        <v>17.8</v>
      </c>
      <c r="K49" s="55">
        <v>11234</v>
      </c>
    </row>
    <row r="50" spans="1:11" x14ac:dyDescent="0.2">
      <c r="A50" s="111" t="s">
        <v>359</v>
      </c>
      <c r="B50" s="129">
        <v>34804</v>
      </c>
      <c r="C50" s="129">
        <v>6758174000</v>
      </c>
      <c r="D50" s="110">
        <v>7316628950</v>
      </c>
      <c r="E50" s="110">
        <v>210224</v>
      </c>
      <c r="F50" s="130">
        <v>85.4</v>
      </c>
      <c r="G50" s="55">
        <v>9853135954</v>
      </c>
      <c r="H50" s="55">
        <v>2536507004</v>
      </c>
      <c r="I50" s="321">
        <v>19.87</v>
      </c>
      <c r="J50" s="322">
        <v>17.8</v>
      </c>
      <c r="K50" s="55">
        <v>14481</v>
      </c>
    </row>
    <row r="51" spans="1:11" x14ac:dyDescent="0.2">
      <c r="A51" s="111" t="s">
        <v>360</v>
      </c>
      <c r="B51" s="129">
        <v>57560</v>
      </c>
      <c r="C51" s="129">
        <v>12198018100</v>
      </c>
      <c r="D51" s="110">
        <v>13205989128</v>
      </c>
      <c r="E51" s="110">
        <v>229430</v>
      </c>
      <c r="F51" s="130">
        <v>93.2</v>
      </c>
      <c r="G51" s="55">
        <v>16295440338</v>
      </c>
      <c r="H51" s="55">
        <v>3089451210</v>
      </c>
      <c r="I51" s="321">
        <v>19.87</v>
      </c>
      <c r="J51" s="322">
        <v>17.8</v>
      </c>
      <c r="K51" s="55">
        <v>10665</v>
      </c>
    </row>
    <row r="52" spans="1:11" x14ac:dyDescent="0.2">
      <c r="A52" s="111" t="s">
        <v>361</v>
      </c>
      <c r="B52" s="129">
        <v>12097</v>
      </c>
      <c r="C52" s="129">
        <v>2396404100</v>
      </c>
      <c r="D52" s="110">
        <v>2594428556</v>
      </c>
      <c r="E52" s="110">
        <v>214469</v>
      </c>
      <c r="F52" s="130">
        <v>87.1</v>
      </c>
      <c r="G52" s="55">
        <v>3424703644</v>
      </c>
      <c r="H52" s="55">
        <v>830275088</v>
      </c>
      <c r="I52" s="321">
        <v>19.87</v>
      </c>
      <c r="J52" s="322">
        <v>17.8</v>
      </c>
      <c r="K52" s="55">
        <v>13638</v>
      </c>
    </row>
    <row r="53" spans="1:11" x14ac:dyDescent="0.2">
      <c r="A53" s="111" t="s">
        <v>362</v>
      </c>
      <c r="B53" s="129">
        <v>37974</v>
      </c>
      <c r="C53" s="129">
        <v>8470146400</v>
      </c>
      <c r="D53" s="110">
        <v>9170068478</v>
      </c>
      <c r="E53" s="110">
        <v>241483</v>
      </c>
      <c r="F53" s="130">
        <v>98.1</v>
      </c>
      <c r="G53" s="55">
        <v>10750574208</v>
      </c>
      <c r="H53" s="55">
        <v>1580505730</v>
      </c>
      <c r="I53" s="321">
        <v>19.87</v>
      </c>
      <c r="J53" s="322">
        <v>17.8</v>
      </c>
      <c r="K53" s="55">
        <v>8270</v>
      </c>
    </row>
    <row r="54" spans="1:11" x14ac:dyDescent="0.2">
      <c r="A54" s="111" t="s">
        <v>363</v>
      </c>
      <c r="B54" s="129">
        <v>14583</v>
      </c>
      <c r="C54" s="129">
        <v>3327051600</v>
      </c>
      <c r="D54" s="110">
        <v>3601979182</v>
      </c>
      <c r="E54" s="110">
        <v>246999</v>
      </c>
      <c r="F54" s="130">
        <v>100.3</v>
      </c>
      <c r="G54" s="55">
        <v>4128499070</v>
      </c>
      <c r="H54" s="55">
        <v>526519888</v>
      </c>
      <c r="I54" s="321">
        <v>19.87</v>
      </c>
      <c r="J54" s="322">
        <v>17.8</v>
      </c>
      <c r="K54" s="55">
        <v>7174</v>
      </c>
    </row>
    <row r="55" spans="1:11" x14ac:dyDescent="0.2">
      <c r="A55" s="111" t="s">
        <v>364</v>
      </c>
      <c r="B55" s="129">
        <v>9074</v>
      </c>
      <c r="C55" s="129">
        <v>1692945300</v>
      </c>
      <c r="D55" s="110">
        <v>1832840142</v>
      </c>
      <c r="E55" s="110">
        <v>201988</v>
      </c>
      <c r="F55" s="130">
        <v>82</v>
      </c>
      <c r="G55" s="55">
        <v>2568881613</v>
      </c>
      <c r="H55" s="55">
        <v>736041471</v>
      </c>
      <c r="I55" s="321">
        <v>19.87</v>
      </c>
      <c r="J55" s="322">
        <v>17.8</v>
      </c>
      <c r="K55" s="55">
        <v>16118</v>
      </c>
    </row>
    <row r="56" spans="1:11" x14ac:dyDescent="0.2">
      <c r="A56" s="17" t="s">
        <v>365</v>
      </c>
      <c r="B56" s="129"/>
      <c r="C56" s="129"/>
      <c r="D56" s="110"/>
      <c r="E56" s="110"/>
      <c r="F56" s="130"/>
      <c r="G56" s="55"/>
      <c r="H56" s="55"/>
      <c r="I56" s="321"/>
      <c r="J56" s="322"/>
      <c r="K56" s="55"/>
    </row>
    <row r="57" spans="1:11" x14ac:dyDescent="0.2">
      <c r="A57" s="111" t="s">
        <v>366</v>
      </c>
      <c r="B57" s="129">
        <v>5489</v>
      </c>
      <c r="C57" s="129">
        <v>1114231000</v>
      </c>
      <c r="D57" s="110">
        <v>1206304364</v>
      </c>
      <c r="E57" s="110">
        <v>219768</v>
      </c>
      <c r="F57" s="130">
        <v>89.3</v>
      </c>
      <c r="G57" s="55">
        <v>1553955386</v>
      </c>
      <c r="H57" s="55">
        <v>347651022</v>
      </c>
      <c r="I57" s="321">
        <v>18.93</v>
      </c>
      <c r="J57" s="322">
        <v>16.86</v>
      </c>
      <c r="K57" s="55">
        <v>11989</v>
      </c>
    </row>
    <row r="58" spans="1:11" x14ac:dyDescent="0.2">
      <c r="A58" s="111" t="s">
        <v>367</v>
      </c>
      <c r="B58" s="129">
        <v>21876</v>
      </c>
      <c r="C58" s="129">
        <v>4585233100</v>
      </c>
      <c r="D58" s="110">
        <v>4964129252</v>
      </c>
      <c r="E58" s="110">
        <v>226921</v>
      </c>
      <c r="F58" s="130">
        <v>92.2</v>
      </c>
      <c r="G58" s="55">
        <v>6193173260</v>
      </c>
      <c r="H58" s="55">
        <v>1229044008</v>
      </c>
      <c r="I58" s="321">
        <v>18.93</v>
      </c>
      <c r="J58" s="322">
        <v>16.86</v>
      </c>
      <c r="K58" s="55">
        <v>10635</v>
      </c>
    </row>
    <row r="59" spans="1:11" x14ac:dyDescent="0.2">
      <c r="A59" s="111" t="s">
        <v>368</v>
      </c>
      <c r="B59" s="129">
        <v>10069</v>
      </c>
      <c r="C59" s="129">
        <v>2010044700</v>
      </c>
      <c r="D59" s="110">
        <v>2176142734</v>
      </c>
      <c r="E59" s="110">
        <v>216123</v>
      </c>
      <c r="F59" s="130">
        <v>87.8</v>
      </c>
      <c r="G59" s="55">
        <v>2850569645</v>
      </c>
      <c r="H59" s="55">
        <v>674426911</v>
      </c>
      <c r="I59" s="321">
        <v>18.93</v>
      </c>
      <c r="J59" s="322">
        <v>16.86</v>
      </c>
      <c r="K59" s="55">
        <v>12679</v>
      </c>
    </row>
    <row r="60" spans="1:11" x14ac:dyDescent="0.2">
      <c r="A60" s="111" t="s">
        <v>369</v>
      </c>
      <c r="B60" s="129">
        <v>165547</v>
      </c>
      <c r="C60" s="129">
        <v>37383989800</v>
      </c>
      <c r="D60" s="110">
        <v>40473178413</v>
      </c>
      <c r="E60" s="110">
        <v>244481</v>
      </c>
      <c r="F60" s="130">
        <v>99.3</v>
      </c>
      <c r="G60" s="55">
        <v>46866943392</v>
      </c>
      <c r="H60" s="55">
        <v>6393764979</v>
      </c>
      <c r="I60" s="321">
        <v>18.93</v>
      </c>
      <c r="J60" s="322">
        <v>16.86</v>
      </c>
      <c r="K60" s="55">
        <v>7311</v>
      </c>
    </row>
    <row r="61" spans="1:11" x14ac:dyDescent="0.2">
      <c r="A61" s="111" t="s">
        <v>370</v>
      </c>
      <c r="B61" s="129">
        <v>28212</v>
      </c>
      <c r="C61" s="129">
        <v>5871580700</v>
      </c>
      <c r="D61" s="110">
        <v>6356772900</v>
      </c>
      <c r="E61" s="110">
        <v>225322</v>
      </c>
      <c r="F61" s="130">
        <v>91.5</v>
      </c>
      <c r="G61" s="55">
        <v>7986917353</v>
      </c>
      <c r="H61" s="55">
        <v>1630144453</v>
      </c>
      <c r="I61" s="321">
        <v>18.93</v>
      </c>
      <c r="J61" s="322">
        <v>16.86</v>
      </c>
      <c r="K61" s="55">
        <v>10938</v>
      </c>
    </row>
    <row r="62" spans="1:11" x14ac:dyDescent="0.2">
      <c r="A62" s="111" t="s">
        <v>371</v>
      </c>
      <c r="B62" s="129">
        <v>43647</v>
      </c>
      <c r="C62" s="129">
        <v>8821878100</v>
      </c>
      <c r="D62" s="110">
        <v>9550865175</v>
      </c>
      <c r="E62" s="110">
        <v>218821</v>
      </c>
      <c r="F62" s="130">
        <v>88.9</v>
      </c>
      <c r="G62" s="55">
        <v>12356620647</v>
      </c>
      <c r="H62" s="55">
        <v>2805755472</v>
      </c>
      <c r="I62" s="321">
        <v>18.93</v>
      </c>
      <c r="J62" s="322">
        <v>16.86</v>
      </c>
      <c r="K62" s="55">
        <v>12169</v>
      </c>
    </row>
    <row r="63" spans="1:11" x14ac:dyDescent="0.2">
      <c r="A63" s="111" t="s">
        <v>372</v>
      </c>
      <c r="B63" s="129">
        <v>144328</v>
      </c>
      <c r="C63" s="129">
        <v>30275527700</v>
      </c>
      <c r="D63" s="110">
        <v>32777315656</v>
      </c>
      <c r="E63" s="110">
        <v>227103</v>
      </c>
      <c r="F63" s="130">
        <v>92.3</v>
      </c>
      <c r="G63" s="55">
        <v>40859769164</v>
      </c>
      <c r="H63" s="55">
        <v>8082453508</v>
      </c>
      <c r="I63" s="321">
        <v>18.93</v>
      </c>
      <c r="J63" s="322">
        <v>16.86</v>
      </c>
      <c r="K63" s="55">
        <v>10601</v>
      </c>
    </row>
    <row r="64" spans="1:11" x14ac:dyDescent="0.2">
      <c r="A64" s="111" t="s">
        <v>373</v>
      </c>
      <c r="B64" s="129">
        <v>14657</v>
      </c>
      <c r="C64" s="129">
        <v>3158398800</v>
      </c>
      <c r="D64" s="110">
        <v>3419389926</v>
      </c>
      <c r="E64" s="110">
        <v>233294</v>
      </c>
      <c r="F64" s="130">
        <v>94.8</v>
      </c>
      <c r="G64" s="55">
        <v>4149448732</v>
      </c>
      <c r="H64" s="55">
        <v>730058806</v>
      </c>
      <c r="I64" s="321">
        <v>18.93</v>
      </c>
      <c r="J64" s="322">
        <v>16.86</v>
      </c>
      <c r="K64" s="55">
        <v>9429</v>
      </c>
    </row>
    <row r="65" spans="1:11" x14ac:dyDescent="0.2">
      <c r="A65" s="111" t="s">
        <v>374</v>
      </c>
      <c r="B65" s="129">
        <v>7491</v>
      </c>
      <c r="C65" s="129">
        <v>1600689300</v>
      </c>
      <c r="D65" s="110">
        <v>1732960660</v>
      </c>
      <c r="E65" s="110">
        <v>231339</v>
      </c>
      <c r="F65" s="130">
        <v>94</v>
      </c>
      <c r="G65" s="55">
        <v>2120728693</v>
      </c>
      <c r="H65" s="55">
        <v>387768033</v>
      </c>
      <c r="I65" s="321">
        <v>18.93</v>
      </c>
      <c r="J65" s="322">
        <v>16.86</v>
      </c>
      <c r="K65" s="55">
        <v>9799</v>
      </c>
    </row>
    <row r="66" spans="1:11" x14ac:dyDescent="0.2">
      <c r="A66" s="111" t="s">
        <v>375</v>
      </c>
      <c r="B66" s="129">
        <v>7657</v>
      </c>
      <c r="C66" s="129">
        <v>1463980400</v>
      </c>
      <c r="D66" s="110">
        <v>1584954956</v>
      </c>
      <c r="E66" s="110">
        <v>206994</v>
      </c>
      <c r="F66" s="130">
        <v>84.1</v>
      </c>
      <c r="G66" s="55">
        <v>2167723882</v>
      </c>
      <c r="H66" s="55">
        <v>582768926</v>
      </c>
      <c r="I66" s="321">
        <v>18.93</v>
      </c>
      <c r="J66" s="322">
        <v>16.86</v>
      </c>
      <c r="K66" s="55">
        <v>14407</v>
      </c>
    </row>
    <row r="67" spans="1:11" x14ac:dyDescent="0.2">
      <c r="A67" s="111" t="s">
        <v>376</v>
      </c>
      <c r="B67" s="129">
        <v>3699</v>
      </c>
      <c r="C67" s="129">
        <v>754917500</v>
      </c>
      <c r="D67" s="110">
        <v>817299353</v>
      </c>
      <c r="E67" s="110">
        <v>220951</v>
      </c>
      <c r="F67" s="130">
        <v>89.8</v>
      </c>
      <c r="G67" s="55">
        <v>1047200031</v>
      </c>
      <c r="H67" s="55">
        <v>229900678</v>
      </c>
      <c r="I67" s="321">
        <v>18.93</v>
      </c>
      <c r="J67" s="322">
        <v>16.86</v>
      </c>
      <c r="K67" s="55">
        <v>11765</v>
      </c>
    </row>
    <row r="68" spans="1:11" x14ac:dyDescent="0.2">
      <c r="A68" s="111" t="s">
        <v>377</v>
      </c>
      <c r="B68" s="129">
        <v>11447</v>
      </c>
      <c r="C68" s="129">
        <v>2341557100</v>
      </c>
      <c r="D68" s="110">
        <v>2535049329</v>
      </c>
      <c r="E68" s="110">
        <v>221460</v>
      </c>
      <c r="F68" s="130">
        <v>90</v>
      </c>
      <c r="G68" s="55">
        <v>3240686337</v>
      </c>
      <c r="H68" s="55">
        <v>705637008</v>
      </c>
      <c r="I68" s="321">
        <v>18.93</v>
      </c>
      <c r="J68" s="322">
        <v>16.86</v>
      </c>
      <c r="K68" s="55">
        <v>11669</v>
      </c>
    </row>
    <row r="69" spans="1:11" x14ac:dyDescent="0.2">
      <c r="A69" s="111" t="s">
        <v>378</v>
      </c>
      <c r="B69" s="129">
        <v>5326</v>
      </c>
      <c r="C69" s="129">
        <v>1024117900</v>
      </c>
      <c r="D69" s="110">
        <v>1108744859</v>
      </c>
      <c r="E69" s="110">
        <v>208176</v>
      </c>
      <c r="F69" s="130">
        <v>84.6</v>
      </c>
      <c r="G69" s="55">
        <v>1507809507</v>
      </c>
      <c r="H69" s="55">
        <v>399064648</v>
      </c>
      <c r="I69" s="321">
        <v>18.93</v>
      </c>
      <c r="J69" s="322">
        <v>16.86</v>
      </c>
      <c r="K69" s="55">
        <v>14184</v>
      </c>
    </row>
    <row r="70" spans="1:11" x14ac:dyDescent="0.2">
      <c r="A70" s="17" t="s">
        <v>379</v>
      </c>
      <c r="B70" s="129"/>
      <c r="C70" s="129"/>
      <c r="D70" s="110"/>
      <c r="E70" s="110"/>
      <c r="F70" s="130"/>
      <c r="G70" s="55"/>
      <c r="H70" s="55"/>
      <c r="I70" s="321"/>
      <c r="J70" s="322"/>
      <c r="K70" s="55"/>
    </row>
    <row r="71" spans="1:11" x14ac:dyDescent="0.2">
      <c r="A71" s="111" t="s">
        <v>380</v>
      </c>
      <c r="B71" s="129">
        <v>6899</v>
      </c>
      <c r="C71" s="129">
        <v>1383857200</v>
      </c>
      <c r="D71" s="110">
        <v>1498210856</v>
      </c>
      <c r="E71" s="110">
        <v>217163</v>
      </c>
      <c r="F71" s="130">
        <v>88.2</v>
      </c>
      <c r="G71" s="55">
        <v>1953131391</v>
      </c>
      <c r="H71" s="55">
        <v>454920535</v>
      </c>
      <c r="I71" s="321">
        <v>19.14</v>
      </c>
      <c r="J71" s="322">
        <v>17.07</v>
      </c>
      <c r="K71" s="55">
        <v>12621</v>
      </c>
    </row>
    <row r="72" spans="1:11" x14ac:dyDescent="0.2">
      <c r="A72" s="111" t="s">
        <v>381</v>
      </c>
      <c r="B72" s="129">
        <v>17846</v>
      </c>
      <c r="C72" s="129">
        <v>3693468200</v>
      </c>
      <c r="D72" s="110">
        <v>3998674251</v>
      </c>
      <c r="E72" s="110">
        <v>224066</v>
      </c>
      <c r="F72" s="130">
        <v>91</v>
      </c>
      <c r="G72" s="55">
        <v>5052265953</v>
      </c>
      <c r="H72" s="55">
        <v>1053591702</v>
      </c>
      <c r="I72" s="321">
        <v>19.14</v>
      </c>
      <c r="J72" s="322">
        <v>17.07</v>
      </c>
      <c r="K72" s="55">
        <v>11300</v>
      </c>
    </row>
    <row r="73" spans="1:11" x14ac:dyDescent="0.2">
      <c r="A73" s="111" t="s">
        <v>382</v>
      </c>
      <c r="B73" s="129">
        <v>29558</v>
      </c>
      <c r="C73" s="129">
        <v>6171578700</v>
      </c>
      <c r="D73" s="110">
        <v>6681560934</v>
      </c>
      <c r="E73" s="110">
        <v>226049</v>
      </c>
      <c r="F73" s="130">
        <v>91.8</v>
      </c>
      <c r="G73" s="55">
        <v>8367974731</v>
      </c>
      <c r="H73" s="55">
        <v>1686413797</v>
      </c>
      <c r="I73" s="321">
        <v>19.14</v>
      </c>
      <c r="J73" s="322">
        <v>17.07</v>
      </c>
      <c r="K73" s="55">
        <v>10920</v>
      </c>
    </row>
    <row r="74" spans="1:11" x14ac:dyDescent="0.2">
      <c r="A74" s="111" t="s">
        <v>383</v>
      </c>
      <c r="B74" s="129">
        <v>9582</v>
      </c>
      <c r="C74" s="129">
        <v>2052097300</v>
      </c>
      <c r="D74" s="110">
        <v>2221670308</v>
      </c>
      <c r="E74" s="110">
        <v>231859</v>
      </c>
      <c r="F74" s="130">
        <v>94.2</v>
      </c>
      <c r="G74" s="55">
        <v>2712698216</v>
      </c>
      <c r="H74" s="55">
        <v>491027908</v>
      </c>
      <c r="I74" s="321">
        <v>19.14</v>
      </c>
      <c r="J74" s="322">
        <v>17.07</v>
      </c>
      <c r="K74" s="55">
        <v>9808</v>
      </c>
    </row>
    <row r="75" spans="1:11" x14ac:dyDescent="0.2">
      <c r="A75" s="111" t="s">
        <v>384</v>
      </c>
      <c r="B75" s="129">
        <v>12790</v>
      </c>
      <c r="C75" s="129">
        <v>2678358800</v>
      </c>
      <c r="D75" s="110">
        <v>2899682301</v>
      </c>
      <c r="E75" s="110">
        <v>226715</v>
      </c>
      <c r="F75" s="130">
        <v>92.1</v>
      </c>
      <c r="G75" s="55">
        <v>3620894405</v>
      </c>
      <c r="H75" s="55">
        <v>721212104</v>
      </c>
      <c r="I75" s="321">
        <v>19.14</v>
      </c>
      <c r="J75" s="322">
        <v>17.07</v>
      </c>
      <c r="K75" s="55">
        <v>10793</v>
      </c>
    </row>
    <row r="76" spans="1:11" x14ac:dyDescent="0.2">
      <c r="A76" s="111" t="s">
        <v>379</v>
      </c>
      <c r="B76" s="129">
        <v>143494</v>
      </c>
      <c r="C76" s="129">
        <v>31461993600</v>
      </c>
      <c r="D76" s="110">
        <v>34061823979</v>
      </c>
      <c r="E76" s="110">
        <v>237375</v>
      </c>
      <c r="F76" s="130">
        <v>96.4</v>
      </c>
      <c r="G76" s="55">
        <v>40623660804</v>
      </c>
      <c r="H76" s="55">
        <v>6561836825</v>
      </c>
      <c r="I76" s="321">
        <v>19.14</v>
      </c>
      <c r="J76" s="322">
        <v>17.07</v>
      </c>
      <c r="K76" s="55">
        <v>8753</v>
      </c>
    </row>
    <row r="77" spans="1:11" x14ac:dyDescent="0.2">
      <c r="A77" s="111" t="s">
        <v>385</v>
      </c>
      <c r="B77" s="129">
        <v>7425</v>
      </c>
      <c r="C77" s="129">
        <v>1474801000</v>
      </c>
      <c r="D77" s="110">
        <v>1596669706</v>
      </c>
      <c r="E77" s="110">
        <v>215040</v>
      </c>
      <c r="F77" s="130">
        <v>87.4</v>
      </c>
      <c r="G77" s="55">
        <v>2102043859</v>
      </c>
      <c r="H77" s="55">
        <v>505374153</v>
      </c>
      <c r="I77" s="321">
        <v>19.14</v>
      </c>
      <c r="J77" s="322">
        <v>17.07</v>
      </c>
      <c r="K77" s="55">
        <v>13027</v>
      </c>
    </row>
    <row r="78" spans="1:11" x14ac:dyDescent="0.2">
      <c r="A78" s="111" t="s">
        <v>386</v>
      </c>
      <c r="B78" s="129">
        <v>31731</v>
      </c>
      <c r="C78" s="129">
        <v>6223604900</v>
      </c>
      <c r="D78" s="110">
        <v>6737886267</v>
      </c>
      <c r="E78" s="110">
        <v>212344</v>
      </c>
      <c r="F78" s="130">
        <v>86.3</v>
      </c>
      <c r="G78" s="55">
        <v>8983158745</v>
      </c>
      <c r="H78" s="55">
        <v>2245272478</v>
      </c>
      <c r="I78" s="321">
        <v>19.14</v>
      </c>
      <c r="J78" s="322">
        <v>17.07</v>
      </c>
      <c r="K78" s="55">
        <v>13543</v>
      </c>
    </row>
    <row r="79" spans="1:11" x14ac:dyDescent="0.2">
      <c r="A79" s="111" t="s">
        <v>387</v>
      </c>
      <c r="B79" s="129">
        <v>11705</v>
      </c>
      <c r="C79" s="129">
        <v>2182236500</v>
      </c>
      <c r="D79" s="110">
        <v>2362563431</v>
      </c>
      <c r="E79" s="110">
        <v>201842</v>
      </c>
      <c r="F79" s="130">
        <v>82</v>
      </c>
      <c r="G79" s="55">
        <v>3313727053</v>
      </c>
      <c r="H79" s="55">
        <v>951163622</v>
      </c>
      <c r="I79" s="321">
        <v>19.14</v>
      </c>
      <c r="J79" s="322">
        <v>17.07</v>
      </c>
      <c r="K79" s="55">
        <v>15553</v>
      </c>
    </row>
    <row r="80" spans="1:11" x14ac:dyDescent="0.2">
      <c r="A80" s="111" t="s">
        <v>388</v>
      </c>
      <c r="B80" s="129">
        <v>18856</v>
      </c>
      <c r="C80" s="129">
        <v>3718118800</v>
      </c>
      <c r="D80" s="110">
        <v>4025361829</v>
      </c>
      <c r="E80" s="110">
        <v>213479</v>
      </c>
      <c r="F80" s="130">
        <v>86.7</v>
      </c>
      <c r="G80" s="55">
        <v>5338200539</v>
      </c>
      <c r="H80" s="55">
        <v>1312838710</v>
      </c>
      <c r="I80" s="321">
        <v>19.14</v>
      </c>
      <c r="J80" s="322">
        <v>17.07</v>
      </c>
      <c r="K80" s="55">
        <v>13326</v>
      </c>
    </row>
    <row r="81" spans="1:11" x14ac:dyDescent="0.2">
      <c r="A81" s="111" t="s">
        <v>389</v>
      </c>
      <c r="B81" s="129">
        <v>14701</v>
      </c>
      <c r="C81" s="129">
        <v>2976923900</v>
      </c>
      <c r="D81" s="110">
        <v>3222919030</v>
      </c>
      <c r="E81" s="110">
        <v>219231</v>
      </c>
      <c r="F81" s="130">
        <v>89.1</v>
      </c>
      <c r="G81" s="55">
        <v>4161905289</v>
      </c>
      <c r="H81" s="55">
        <v>938986259</v>
      </c>
      <c r="I81" s="321">
        <v>19.14</v>
      </c>
      <c r="J81" s="322">
        <v>17.07</v>
      </c>
      <c r="K81" s="55">
        <v>12225</v>
      </c>
    </row>
    <row r="82" spans="1:11" x14ac:dyDescent="0.2">
      <c r="A82" s="111" t="s">
        <v>390</v>
      </c>
      <c r="B82" s="129">
        <v>27602</v>
      </c>
      <c r="C82" s="129">
        <v>5547584100</v>
      </c>
      <c r="D82" s="110">
        <v>6006003165</v>
      </c>
      <c r="E82" s="110">
        <v>217593</v>
      </c>
      <c r="F82" s="130">
        <v>88.4</v>
      </c>
      <c r="G82" s="55">
        <v>7814224187</v>
      </c>
      <c r="H82" s="55">
        <v>1808221022</v>
      </c>
      <c r="I82" s="321">
        <v>19.14</v>
      </c>
      <c r="J82" s="322">
        <v>17.07</v>
      </c>
      <c r="K82" s="55">
        <v>12539</v>
      </c>
    </row>
    <row r="83" spans="1:11" x14ac:dyDescent="0.2">
      <c r="A83" s="111" t="s">
        <v>391</v>
      </c>
      <c r="B83" s="129">
        <v>34651</v>
      </c>
      <c r="C83" s="129">
        <v>7648436500</v>
      </c>
      <c r="D83" s="110">
        <v>8280457402</v>
      </c>
      <c r="E83" s="110">
        <v>238967</v>
      </c>
      <c r="F83" s="130">
        <v>97.1</v>
      </c>
      <c r="G83" s="55">
        <v>9809821111</v>
      </c>
      <c r="H83" s="55">
        <v>1529363709</v>
      </c>
      <c r="I83" s="321">
        <v>19.14</v>
      </c>
      <c r="J83" s="322">
        <v>17.07</v>
      </c>
      <c r="K83" s="55">
        <v>8448</v>
      </c>
    </row>
    <row r="84" spans="1:11" x14ac:dyDescent="0.2">
      <c r="A84" s="17" t="s">
        <v>392</v>
      </c>
      <c r="B84" s="129"/>
      <c r="C84" s="129"/>
      <c r="D84" s="110"/>
      <c r="E84" s="110"/>
      <c r="F84" s="130"/>
      <c r="G84" s="55"/>
      <c r="H84" s="55"/>
      <c r="I84" s="321"/>
      <c r="J84" s="322"/>
      <c r="K84" s="55"/>
    </row>
    <row r="85" spans="1:11" x14ac:dyDescent="0.2">
      <c r="A85" s="111" t="s">
        <v>393</v>
      </c>
      <c r="B85" s="129">
        <v>20302</v>
      </c>
      <c r="C85" s="129">
        <v>3879105800</v>
      </c>
      <c r="D85" s="110">
        <v>4199651829</v>
      </c>
      <c r="E85" s="110">
        <v>206859</v>
      </c>
      <c r="F85" s="130">
        <v>84</v>
      </c>
      <c r="G85" s="55">
        <v>5747568272</v>
      </c>
      <c r="H85" s="55">
        <v>1547916443</v>
      </c>
      <c r="I85" s="321">
        <v>19.77</v>
      </c>
      <c r="J85" s="322">
        <v>17.7</v>
      </c>
      <c r="K85" s="55">
        <v>15074</v>
      </c>
    </row>
    <row r="86" spans="1:11" x14ac:dyDescent="0.2">
      <c r="A86" s="111" t="s">
        <v>394</v>
      </c>
      <c r="B86" s="129">
        <v>8600</v>
      </c>
      <c r="C86" s="129">
        <v>1502641000</v>
      </c>
      <c r="D86" s="110">
        <v>1626810236</v>
      </c>
      <c r="E86" s="110">
        <v>189164</v>
      </c>
      <c r="F86" s="130">
        <v>76.8</v>
      </c>
      <c r="G86" s="55">
        <v>2434690530</v>
      </c>
      <c r="H86" s="55">
        <v>807880294</v>
      </c>
      <c r="I86" s="321">
        <v>19.77</v>
      </c>
      <c r="J86" s="322">
        <v>17.7</v>
      </c>
      <c r="K86" s="55">
        <v>18572</v>
      </c>
    </row>
    <row r="87" spans="1:11" x14ac:dyDescent="0.2">
      <c r="A87" s="111" t="s">
        <v>395</v>
      </c>
      <c r="B87" s="129">
        <v>28435</v>
      </c>
      <c r="C87" s="129">
        <v>5857854900</v>
      </c>
      <c r="D87" s="110">
        <v>6341912882</v>
      </c>
      <c r="E87" s="110">
        <v>223032</v>
      </c>
      <c r="F87" s="130">
        <v>90.6</v>
      </c>
      <c r="G87" s="55">
        <v>8050049444</v>
      </c>
      <c r="H87" s="55">
        <v>1708136562</v>
      </c>
      <c r="I87" s="321">
        <v>19.77</v>
      </c>
      <c r="J87" s="322">
        <v>17.7</v>
      </c>
      <c r="K87" s="55">
        <v>11876</v>
      </c>
    </row>
    <row r="88" spans="1:11" x14ac:dyDescent="0.2">
      <c r="A88" s="111" t="s">
        <v>396</v>
      </c>
      <c r="B88" s="129">
        <v>10354</v>
      </c>
      <c r="C88" s="129">
        <v>1891383900</v>
      </c>
      <c r="D88" s="110">
        <v>2047676517</v>
      </c>
      <c r="E88" s="110">
        <v>197767</v>
      </c>
      <c r="F88" s="130">
        <v>80.3</v>
      </c>
      <c r="G88" s="55">
        <v>2931254157</v>
      </c>
      <c r="H88" s="55">
        <v>883577640</v>
      </c>
      <c r="I88" s="321">
        <v>19.77</v>
      </c>
      <c r="J88" s="322">
        <v>17.7</v>
      </c>
      <c r="K88" s="55">
        <v>16871</v>
      </c>
    </row>
    <row r="89" spans="1:11" x14ac:dyDescent="0.2">
      <c r="A89" s="111" t="s">
        <v>397</v>
      </c>
      <c r="B89" s="129">
        <v>12346</v>
      </c>
      <c r="C89" s="129">
        <v>2336255700</v>
      </c>
      <c r="D89" s="110">
        <v>2529309854</v>
      </c>
      <c r="E89" s="110">
        <v>204869</v>
      </c>
      <c r="F89" s="130">
        <v>83.2</v>
      </c>
      <c r="G89" s="55">
        <v>3495196428</v>
      </c>
      <c r="H89" s="55">
        <v>965886574</v>
      </c>
      <c r="I89" s="321">
        <v>19.77</v>
      </c>
      <c r="J89" s="322">
        <v>17.7</v>
      </c>
      <c r="K89" s="55">
        <v>15467</v>
      </c>
    </row>
    <row r="90" spans="1:11" x14ac:dyDescent="0.2">
      <c r="A90" s="111" t="s">
        <v>398</v>
      </c>
      <c r="B90" s="129">
        <v>9428</v>
      </c>
      <c r="C90" s="129">
        <v>1821587600</v>
      </c>
      <c r="D90" s="110">
        <v>1972112670</v>
      </c>
      <c r="E90" s="110">
        <v>209176</v>
      </c>
      <c r="F90" s="130">
        <v>85</v>
      </c>
      <c r="G90" s="55">
        <v>2669100269</v>
      </c>
      <c r="H90" s="55">
        <v>696987599</v>
      </c>
      <c r="I90" s="321">
        <v>19.77</v>
      </c>
      <c r="J90" s="322">
        <v>17.7</v>
      </c>
      <c r="K90" s="55">
        <v>14615</v>
      </c>
    </row>
    <row r="91" spans="1:11" x14ac:dyDescent="0.2">
      <c r="A91" s="111" t="s">
        <v>399</v>
      </c>
      <c r="B91" s="129">
        <v>95846</v>
      </c>
      <c r="C91" s="129">
        <v>20349055300</v>
      </c>
      <c r="D91" s="110">
        <v>22030579136</v>
      </c>
      <c r="E91" s="110">
        <v>229854</v>
      </c>
      <c r="F91" s="130">
        <v>93.4</v>
      </c>
      <c r="G91" s="55">
        <v>27134342853</v>
      </c>
      <c r="H91" s="55">
        <v>5103763717</v>
      </c>
      <c r="I91" s="321">
        <v>19.77</v>
      </c>
      <c r="J91" s="322">
        <v>17.7</v>
      </c>
      <c r="K91" s="55">
        <v>10527</v>
      </c>
    </row>
    <row r="92" spans="1:11" x14ac:dyDescent="0.2">
      <c r="A92" s="111" t="s">
        <v>400</v>
      </c>
      <c r="B92" s="129">
        <v>17932</v>
      </c>
      <c r="C92" s="129">
        <v>4047940300</v>
      </c>
      <c r="D92" s="110">
        <v>4382437799</v>
      </c>
      <c r="E92" s="110">
        <v>244392</v>
      </c>
      <c r="F92" s="130">
        <v>99.3</v>
      </c>
      <c r="G92" s="55">
        <v>5076612859</v>
      </c>
      <c r="H92" s="55">
        <v>694175060</v>
      </c>
      <c r="I92" s="321">
        <v>19.77</v>
      </c>
      <c r="J92" s="322">
        <v>17.7</v>
      </c>
      <c r="K92" s="55">
        <v>7653</v>
      </c>
    </row>
    <row r="93" spans="1:11" x14ac:dyDescent="0.2">
      <c r="A93" s="17" t="s">
        <v>401</v>
      </c>
      <c r="B93" s="129"/>
      <c r="C93" s="129"/>
      <c r="D93" s="110"/>
      <c r="E93" s="110"/>
      <c r="F93" s="130"/>
      <c r="G93" s="55"/>
      <c r="H93" s="55"/>
      <c r="I93" s="321"/>
      <c r="J93" s="322"/>
      <c r="K93" s="55"/>
    </row>
    <row r="94" spans="1:11" x14ac:dyDescent="0.2">
      <c r="A94" s="111" t="s">
        <v>402</v>
      </c>
      <c r="B94" s="129">
        <v>10875</v>
      </c>
      <c r="C94" s="129">
        <v>2100847600</v>
      </c>
      <c r="D94" s="110">
        <v>2274449041</v>
      </c>
      <c r="E94" s="110">
        <v>209145</v>
      </c>
      <c r="F94" s="130">
        <v>85</v>
      </c>
      <c r="G94" s="55">
        <v>3078751106</v>
      </c>
      <c r="H94" s="55">
        <v>804302065</v>
      </c>
      <c r="I94" s="321">
        <v>20.36</v>
      </c>
      <c r="J94" s="322">
        <v>18.29</v>
      </c>
      <c r="K94" s="55">
        <v>15058</v>
      </c>
    </row>
    <row r="95" spans="1:11" x14ac:dyDescent="0.2">
      <c r="A95" s="111" t="s">
        <v>403</v>
      </c>
      <c r="B95" s="129">
        <v>9339</v>
      </c>
      <c r="C95" s="129">
        <v>1809448000</v>
      </c>
      <c r="D95" s="110">
        <v>1958969926</v>
      </c>
      <c r="E95" s="110">
        <v>209762</v>
      </c>
      <c r="F95" s="130">
        <v>85.2</v>
      </c>
      <c r="G95" s="55">
        <v>2643904053</v>
      </c>
      <c r="H95" s="55">
        <v>684934127</v>
      </c>
      <c r="I95" s="321">
        <v>20.36</v>
      </c>
      <c r="J95" s="322">
        <v>18.29</v>
      </c>
      <c r="K95" s="55">
        <v>14932</v>
      </c>
    </row>
    <row r="96" spans="1:11" x14ac:dyDescent="0.2">
      <c r="A96" s="111" t="s">
        <v>404</v>
      </c>
      <c r="B96" s="129">
        <v>14042</v>
      </c>
      <c r="C96" s="129">
        <v>2574521500</v>
      </c>
      <c r="D96" s="110">
        <v>2787264510</v>
      </c>
      <c r="E96" s="110">
        <v>198495</v>
      </c>
      <c r="F96" s="130">
        <v>80.599999999999994</v>
      </c>
      <c r="G96" s="55">
        <v>3975340049</v>
      </c>
      <c r="H96" s="55">
        <v>1188075539</v>
      </c>
      <c r="I96" s="321">
        <v>20.36</v>
      </c>
      <c r="J96" s="322">
        <v>18.29</v>
      </c>
      <c r="K96" s="55">
        <v>17226</v>
      </c>
    </row>
    <row r="97" spans="1:11" x14ac:dyDescent="0.2">
      <c r="A97" s="111" t="s">
        <v>405</v>
      </c>
      <c r="B97" s="129">
        <v>5627</v>
      </c>
      <c r="C97" s="129">
        <v>1000642100</v>
      </c>
      <c r="D97" s="110">
        <v>1083329159</v>
      </c>
      <c r="E97" s="110">
        <v>192523</v>
      </c>
      <c r="F97" s="130">
        <v>78.2</v>
      </c>
      <c r="G97" s="55">
        <v>1593023676</v>
      </c>
      <c r="H97" s="55">
        <v>509694517</v>
      </c>
      <c r="I97" s="321">
        <v>20.36</v>
      </c>
      <c r="J97" s="322">
        <v>18.29</v>
      </c>
      <c r="K97" s="55">
        <v>18442</v>
      </c>
    </row>
    <row r="98" spans="1:11" x14ac:dyDescent="0.2">
      <c r="A98" s="111" t="s">
        <v>401</v>
      </c>
      <c r="B98" s="129">
        <v>71309</v>
      </c>
      <c r="C98" s="129">
        <v>15277752700</v>
      </c>
      <c r="D98" s="110">
        <v>16540214517</v>
      </c>
      <c r="E98" s="110">
        <v>231951</v>
      </c>
      <c r="F98" s="130">
        <v>94.2</v>
      </c>
      <c r="G98" s="55">
        <v>20187831047</v>
      </c>
      <c r="H98" s="55">
        <v>3647616530</v>
      </c>
      <c r="I98" s="321">
        <v>20.36</v>
      </c>
      <c r="J98" s="322">
        <v>18.29</v>
      </c>
      <c r="K98" s="55">
        <v>10415</v>
      </c>
    </row>
    <row r="99" spans="1:11" x14ac:dyDescent="0.2">
      <c r="A99" s="111" t="s">
        <v>406</v>
      </c>
      <c r="B99" s="129">
        <v>13264</v>
      </c>
      <c r="C99" s="129">
        <v>2712523800</v>
      </c>
      <c r="D99" s="110">
        <v>2936670492</v>
      </c>
      <c r="E99" s="110">
        <v>221402</v>
      </c>
      <c r="F99" s="130">
        <v>89.9</v>
      </c>
      <c r="G99" s="55">
        <v>3755085487</v>
      </c>
      <c r="H99" s="55">
        <v>818414995</v>
      </c>
      <c r="I99" s="321">
        <v>20.36</v>
      </c>
      <c r="J99" s="322">
        <v>18.29</v>
      </c>
      <c r="K99" s="55">
        <v>12563</v>
      </c>
    </row>
    <row r="100" spans="1:11" x14ac:dyDescent="0.2">
      <c r="A100" s="111" t="s">
        <v>407</v>
      </c>
      <c r="B100" s="129">
        <v>15689</v>
      </c>
      <c r="C100" s="129">
        <v>3207131100</v>
      </c>
      <c r="D100" s="110">
        <v>3472149171</v>
      </c>
      <c r="E100" s="110">
        <v>221311</v>
      </c>
      <c r="F100" s="130">
        <v>89.9</v>
      </c>
      <c r="G100" s="55">
        <v>4441611596</v>
      </c>
      <c r="H100" s="55">
        <v>969462425</v>
      </c>
      <c r="I100" s="321">
        <v>20.36</v>
      </c>
      <c r="J100" s="322">
        <v>18.29</v>
      </c>
      <c r="K100" s="55">
        <v>12581</v>
      </c>
    </row>
    <row r="101" spans="1:11" x14ac:dyDescent="0.2">
      <c r="A101" s="111" t="s">
        <v>408</v>
      </c>
      <c r="B101" s="129">
        <v>20262</v>
      </c>
      <c r="C101" s="129">
        <v>3769607000</v>
      </c>
      <c r="D101" s="110">
        <v>4081104705</v>
      </c>
      <c r="E101" s="110">
        <v>201417</v>
      </c>
      <c r="F101" s="130">
        <v>81.8</v>
      </c>
      <c r="G101" s="55">
        <v>5736244130</v>
      </c>
      <c r="H101" s="55">
        <v>1655139425</v>
      </c>
      <c r="I101" s="321">
        <v>20.36</v>
      </c>
      <c r="J101" s="322">
        <v>18.29</v>
      </c>
      <c r="K101" s="55">
        <v>16631</v>
      </c>
    </row>
    <row r="102" spans="1:11" x14ac:dyDescent="0.2">
      <c r="A102" s="111" t="s">
        <v>409</v>
      </c>
      <c r="B102" s="129">
        <v>27169</v>
      </c>
      <c r="C102" s="129">
        <v>5912025400</v>
      </c>
      <c r="D102" s="110">
        <v>6400559707</v>
      </c>
      <c r="E102" s="110">
        <v>235583</v>
      </c>
      <c r="F102" s="130">
        <v>95.7</v>
      </c>
      <c r="G102" s="55">
        <v>7691640350</v>
      </c>
      <c r="H102" s="55">
        <v>1291080643</v>
      </c>
      <c r="I102" s="321">
        <v>20.36</v>
      </c>
      <c r="J102" s="322">
        <v>18.29</v>
      </c>
      <c r="K102" s="55">
        <v>9675</v>
      </c>
    </row>
    <row r="103" spans="1:11" x14ac:dyDescent="0.2">
      <c r="A103" s="111" t="s">
        <v>410</v>
      </c>
      <c r="B103" s="129">
        <v>7126</v>
      </c>
      <c r="C103" s="129">
        <v>1328271300</v>
      </c>
      <c r="D103" s="110">
        <v>1438031671</v>
      </c>
      <c r="E103" s="110">
        <v>201801</v>
      </c>
      <c r="F103" s="130">
        <v>82</v>
      </c>
      <c r="G103" s="55">
        <v>2017395897</v>
      </c>
      <c r="H103" s="55">
        <v>579364226</v>
      </c>
      <c r="I103" s="321">
        <v>20.36</v>
      </c>
      <c r="J103" s="322">
        <v>18.29</v>
      </c>
      <c r="K103" s="55">
        <v>16553</v>
      </c>
    </row>
    <row r="104" spans="1:11" x14ac:dyDescent="0.2">
      <c r="A104" s="111" t="s">
        <v>411</v>
      </c>
      <c r="B104" s="129">
        <v>15566</v>
      </c>
      <c r="C104" s="129">
        <v>3151137000</v>
      </c>
      <c r="D104" s="110">
        <v>3411528055</v>
      </c>
      <c r="E104" s="110">
        <v>219165</v>
      </c>
      <c r="F104" s="130">
        <v>89</v>
      </c>
      <c r="G104" s="55">
        <v>4406789859</v>
      </c>
      <c r="H104" s="55">
        <v>995261804</v>
      </c>
      <c r="I104" s="321">
        <v>20.36</v>
      </c>
      <c r="J104" s="322">
        <v>18.29</v>
      </c>
      <c r="K104" s="55">
        <v>13018</v>
      </c>
    </row>
    <row r="105" spans="1:11" x14ac:dyDescent="0.2">
      <c r="A105" s="111" t="s">
        <v>412</v>
      </c>
      <c r="B105" s="129">
        <v>36721</v>
      </c>
      <c r="C105" s="129">
        <v>7356772200</v>
      </c>
      <c r="D105" s="110">
        <v>7964691714</v>
      </c>
      <c r="E105" s="110">
        <v>216897</v>
      </c>
      <c r="F105" s="130">
        <v>88.1</v>
      </c>
      <c r="G105" s="55">
        <v>10395845460</v>
      </c>
      <c r="H105" s="55">
        <v>2431153746</v>
      </c>
      <c r="I105" s="321">
        <v>20.36</v>
      </c>
      <c r="J105" s="322">
        <v>18.29</v>
      </c>
      <c r="K105" s="55">
        <v>13480</v>
      </c>
    </row>
    <row r="106" spans="1:11" x14ac:dyDescent="0.2">
      <c r="A106" s="17" t="s">
        <v>413</v>
      </c>
      <c r="B106" s="129"/>
      <c r="C106" s="129"/>
      <c r="D106" s="110"/>
      <c r="E106" s="110"/>
      <c r="F106" s="130"/>
      <c r="G106" s="55"/>
      <c r="H106" s="55"/>
      <c r="I106" s="321"/>
      <c r="J106" s="322"/>
      <c r="K106" s="55"/>
    </row>
    <row r="107" spans="1:11" x14ac:dyDescent="0.2">
      <c r="A107" s="111" t="s">
        <v>413</v>
      </c>
      <c r="B107" s="129">
        <v>60972</v>
      </c>
      <c r="C107" s="129">
        <v>11863818400</v>
      </c>
      <c r="D107" s="110">
        <v>12844173170</v>
      </c>
      <c r="E107" s="110">
        <v>210657</v>
      </c>
      <c r="F107" s="130">
        <v>85.6</v>
      </c>
      <c r="G107" s="55">
        <v>17261389651</v>
      </c>
      <c r="H107" s="55">
        <v>4417216481</v>
      </c>
      <c r="I107" s="321">
        <v>19.600000000000001</v>
      </c>
      <c r="J107" s="322">
        <v>17.54</v>
      </c>
      <c r="K107" s="55">
        <v>14200</v>
      </c>
    </row>
    <row r="108" spans="1:11" x14ac:dyDescent="0.2">
      <c r="A108" s="17" t="s">
        <v>414</v>
      </c>
      <c r="B108" s="129"/>
      <c r="C108" s="129"/>
      <c r="D108" s="110"/>
      <c r="E108" s="110"/>
      <c r="F108" s="130"/>
      <c r="G108" s="55"/>
      <c r="H108" s="55"/>
      <c r="I108" s="321"/>
      <c r="J108" s="322"/>
      <c r="K108" s="55"/>
    </row>
    <row r="109" spans="1:11" x14ac:dyDescent="0.2">
      <c r="A109" s="111" t="s">
        <v>415</v>
      </c>
      <c r="B109" s="129">
        <v>32283</v>
      </c>
      <c r="C109" s="129">
        <v>6761355400</v>
      </c>
      <c r="D109" s="110">
        <v>7320073242</v>
      </c>
      <c r="E109" s="110">
        <v>226747</v>
      </c>
      <c r="F109" s="130">
        <v>92.1</v>
      </c>
      <c r="G109" s="55">
        <v>9139431905</v>
      </c>
      <c r="H109" s="55">
        <v>1819358663</v>
      </c>
      <c r="I109" s="321">
        <v>19.11</v>
      </c>
      <c r="J109" s="322">
        <v>17.04</v>
      </c>
      <c r="K109" s="55">
        <v>10770</v>
      </c>
    </row>
    <row r="110" spans="1:11" x14ac:dyDescent="0.2">
      <c r="A110" s="111" t="s">
        <v>416</v>
      </c>
      <c r="B110" s="129">
        <v>66698</v>
      </c>
      <c r="C110" s="129">
        <v>14367879100</v>
      </c>
      <c r="D110" s="110">
        <v>15555154422</v>
      </c>
      <c r="E110" s="110">
        <v>233218</v>
      </c>
      <c r="F110" s="130">
        <v>94.7</v>
      </c>
      <c r="G110" s="55">
        <v>18882440578</v>
      </c>
      <c r="H110" s="55">
        <v>3327286156</v>
      </c>
      <c r="I110" s="321">
        <v>19.11</v>
      </c>
      <c r="J110" s="322">
        <v>17.04</v>
      </c>
      <c r="K110" s="55">
        <v>9533</v>
      </c>
    </row>
    <row r="111" spans="1:11" x14ac:dyDescent="0.2">
      <c r="A111" s="111" t="s">
        <v>417</v>
      </c>
      <c r="B111" s="129">
        <v>13280</v>
      </c>
      <c r="C111" s="129">
        <v>2670882300</v>
      </c>
      <c r="D111" s="110">
        <v>2891587988</v>
      </c>
      <c r="E111" s="110">
        <v>217740</v>
      </c>
      <c r="F111" s="130">
        <v>88.4</v>
      </c>
      <c r="G111" s="55">
        <v>3759615144</v>
      </c>
      <c r="H111" s="55">
        <v>868027156</v>
      </c>
      <c r="I111" s="321">
        <v>19.11</v>
      </c>
      <c r="J111" s="322">
        <v>17.04</v>
      </c>
      <c r="K111" s="55">
        <v>12491</v>
      </c>
    </row>
    <row r="112" spans="1:11" x14ac:dyDescent="0.2">
      <c r="A112" s="111" t="s">
        <v>418</v>
      </c>
      <c r="B112" s="129">
        <v>29216</v>
      </c>
      <c r="C112" s="129">
        <v>5630157400</v>
      </c>
      <c r="D112" s="110">
        <v>6095399827</v>
      </c>
      <c r="E112" s="110">
        <v>208632</v>
      </c>
      <c r="F112" s="130">
        <v>84.7</v>
      </c>
      <c r="G112" s="55">
        <v>8271153317</v>
      </c>
      <c r="H112" s="55">
        <v>2175753490</v>
      </c>
      <c r="I112" s="321">
        <v>19.11</v>
      </c>
      <c r="J112" s="322">
        <v>17.04</v>
      </c>
      <c r="K112" s="55">
        <v>14231</v>
      </c>
    </row>
    <row r="113" spans="1:11" x14ac:dyDescent="0.2">
      <c r="A113" s="111" t="s">
        <v>419</v>
      </c>
      <c r="B113" s="129">
        <v>17522</v>
      </c>
      <c r="C113" s="129">
        <v>3639597400</v>
      </c>
      <c r="D113" s="110">
        <v>3940351892</v>
      </c>
      <c r="E113" s="110">
        <v>224880</v>
      </c>
      <c r="F113" s="130">
        <v>91.3</v>
      </c>
      <c r="G113" s="55">
        <v>4960540403</v>
      </c>
      <c r="H113" s="55">
        <v>1020188511</v>
      </c>
      <c r="I113" s="321">
        <v>19.11</v>
      </c>
      <c r="J113" s="322">
        <v>17.04</v>
      </c>
      <c r="K113" s="55">
        <v>11126</v>
      </c>
    </row>
    <row r="114" spans="1:11" x14ac:dyDescent="0.2">
      <c r="A114" s="17" t="s">
        <v>420</v>
      </c>
      <c r="B114" s="129"/>
      <c r="C114" s="129"/>
      <c r="D114" s="110"/>
      <c r="E114" s="110"/>
      <c r="F114" s="130"/>
      <c r="G114" s="55"/>
      <c r="H114" s="55"/>
      <c r="I114" s="321"/>
      <c r="J114" s="322"/>
      <c r="K114" s="55"/>
    </row>
    <row r="115" spans="1:11" x14ac:dyDescent="0.2">
      <c r="A115" s="111" t="s">
        <v>421</v>
      </c>
      <c r="B115" s="129">
        <v>15760</v>
      </c>
      <c r="C115" s="129">
        <v>2900363300</v>
      </c>
      <c r="D115" s="110">
        <v>3140031921</v>
      </c>
      <c r="E115" s="110">
        <v>199241</v>
      </c>
      <c r="F115" s="130">
        <v>80.900000000000006</v>
      </c>
      <c r="G115" s="55">
        <v>4461711948</v>
      </c>
      <c r="H115" s="55">
        <v>1321680027</v>
      </c>
      <c r="I115" s="321">
        <v>19.7</v>
      </c>
      <c r="J115" s="322">
        <v>17.63</v>
      </c>
      <c r="K115" s="55">
        <v>16521</v>
      </c>
    </row>
    <row r="116" spans="1:11" x14ac:dyDescent="0.2">
      <c r="A116" s="111" t="s">
        <v>422</v>
      </c>
      <c r="B116" s="129">
        <v>12656</v>
      </c>
      <c r="C116" s="129">
        <v>2524115000</v>
      </c>
      <c r="D116" s="110">
        <v>2732692719</v>
      </c>
      <c r="E116" s="110">
        <v>215921</v>
      </c>
      <c r="F116" s="130">
        <v>87.7</v>
      </c>
      <c r="G116" s="55">
        <v>3582958529</v>
      </c>
      <c r="H116" s="55">
        <v>850265810</v>
      </c>
      <c r="I116" s="321">
        <v>19.7</v>
      </c>
      <c r="J116" s="322">
        <v>17.63</v>
      </c>
      <c r="K116" s="55">
        <v>13235</v>
      </c>
    </row>
    <row r="117" spans="1:11" x14ac:dyDescent="0.2">
      <c r="A117" s="111" t="s">
        <v>423</v>
      </c>
      <c r="B117" s="129">
        <v>19757</v>
      </c>
      <c r="C117" s="129">
        <v>3672901400</v>
      </c>
      <c r="D117" s="110">
        <v>3976407934</v>
      </c>
      <c r="E117" s="110">
        <v>201266</v>
      </c>
      <c r="F117" s="130">
        <v>81.8</v>
      </c>
      <c r="G117" s="55">
        <v>5593276837</v>
      </c>
      <c r="H117" s="55">
        <v>1616868903</v>
      </c>
      <c r="I117" s="321">
        <v>19.7</v>
      </c>
      <c r="J117" s="322">
        <v>17.63</v>
      </c>
      <c r="K117" s="55">
        <v>16122</v>
      </c>
    </row>
    <row r="118" spans="1:11" x14ac:dyDescent="0.2">
      <c r="A118" s="111" t="s">
        <v>424</v>
      </c>
      <c r="B118" s="129">
        <v>15635</v>
      </c>
      <c r="C118" s="129">
        <v>3548046400</v>
      </c>
      <c r="D118" s="110">
        <v>3841235666</v>
      </c>
      <c r="E118" s="110">
        <v>245682</v>
      </c>
      <c r="F118" s="130">
        <v>99.8</v>
      </c>
      <c r="G118" s="55">
        <v>4426324004</v>
      </c>
      <c r="H118" s="55">
        <v>585088338</v>
      </c>
      <c r="I118" s="321">
        <v>19.7</v>
      </c>
      <c r="J118" s="322">
        <v>17.63</v>
      </c>
      <c r="K118" s="55">
        <v>7372</v>
      </c>
    </row>
    <row r="119" spans="1:11" x14ac:dyDescent="0.2">
      <c r="A119" s="111" t="s">
        <v>425</v>
      </c>
      <c r="B119" s="129">
        <v>34536</v>
      </c>
      <c r="C119" s="129">
        <v>7076236700</v>
      </c>
      <c r="D119" s="110">
        <v>7660974443</v>
      </c>
      <c r="E119" s="110">
        <v>221826</v>
      </c>
      <c r="F119" s="130">
        <v>90.1</v>
      </c>
      <c r="G119" s="55">
        <v>9777264203</v>
      </c>
      <c r="H119" s="55">
        <v>2116289760</v>
      </c>
      <c r="I119" s="321">
        <v>19.7</v>
      </c>
      <c r="J119" s="322">
        <v>17.63</v>
      </c>
      <c r="K119" s="55">
        <v>12072</v>
      </c>
    </row>
    <row r="120" spans="1:11" x14ac:dyDescent="0.2">
      <c r="A120" s="111" t="s">
        <v>426</v>
      </c>
      <c r="B120" s="129">
        <v>150187</v>
      </c>
      <c r="C120" s="129">
        <v>32565586000</v>
      </c>
      <c r="D120" s="110">
        <v>35256610634</v>
      </c>
      <c r="E120" s="110">
        <v>234751</v>
      </c>
      <c r="F120" s="130">
        <v>95.4</v>
      </c>
      <c r="G120" s="55">
        <v>42518472864</v>
      </c>
      <c r="H120" s="55">
        <v>7261862230</v>
      </c>
      <c r="I120" s="321">
        <v>19.7</v>
      </c>
      <c r="J120" s="322">
        <v>17.63</v>
      </c>
      <c r="K120" s="55">
        <v>9525</v>
      </c>
    </row>
    <row r="121" spans="1:11" x14ac:dyDescent="0.2">
      <c r="A121" s="111" t="s">
        <v>427</v>
      </c>
      <c r="B121" s="129">
        <v>52290</v>
      </c>
      <c r="C121" s="129">
        <v>10258486400</v>
      </c>
      <c r="D121" s="110">
        <v>11106186165</v>
      </c>
      <c r="E121" s="110">
        <v>212396</v>
      </c>
      <c r="F121" s="130">
        <v>86.3</v>
      </c>
      <c r="G121" s="55">
        <v>14803484630</v>
      </c>
      <c r="H121" s="55">
        <v>3697298465</v>
      </c>
      <c r="I121" s="321">
        <v>19.7</v>
      </c>
      <c r="J121" s="322">
        <v>17.63</v>
      </c>
      <c r="K121" s="55">
        <v>13929</v>
      </c>
    </row>
    <row r="122" spans="1:11" x14ac:dyDescent="0.2">
      <c r="A122" s="111" t="s">
        <v>428</v>
      </c>
      <c r="B122" s="129">
        <v>27435</v>
      </c>
      <c r="C122" s="129">
        <v>6290654700</v>
      </c>
      <c r="D122" s="110">
        <v>6810476660</v>
      </c>
      <c r="E122" s="110">
        <v>248240</v>
      </c>
      <c r="F122" s="130">
        <v>100.8</v>
      </c>
      <c r="G122" s="55">
        <v>7766945894</v>
      </c>
      <c r="H122" s="55">
        <v>956469234</v>
      </c>
      <c r="I122" s="321">
        <v>19.7</v>
      </c>
      <c r="J122" s="322">
        <v>17.63</v>
      </c>
      <c r="K122" s="55">
        <v>6868</v>
      </c>
    </row>
    <row r="123" spans="1:11" x14ac:dyDescent="0.2">
      <c r="A123" s="111" t="s">
        <v>429</v>
      </c>
      <c r="B123" s="129">
        <v>15735</v>
      </c>
      <c r="C123" s="129">
        <v>3161871200</v>
      </c>
      <c r="D123" s="110">
        <v>3423149265</v>
      </c>
      <c r="E123" s="110">
        <v>217550</v>
      </c>
      <c r="F123" s="130">
        <v>88.4</v>
      </c>
      <c r="G123" s="55">
        <v>4454634359</v>
      </c>
      <c r="H123" s="55">
        <v>1031485094</v>
      </c>
      <c r="I123" s="321">
        <v>19.7</v>
      </c>
      <c r="J123" s="322">
        <v>17.63</v>
      </c>
      <c r="K123" s="55">
        <v>12914</v>
      </c>
    </row>
    <row r="124" spans="1:11" x14ac:dyDescent="0.2">
      <c r="A124" s="111" t="s">
        <v>430</v>
      </c>
      <c r="B124" s="129">
        <v>16933</v>
      </c>
      <c r="C124" s="129">
        <v>3573965800</v>
      </c>
      <c r="D124" s="110">
        <v>3869296890</v>
      </c>
      <c r="E124" s="110">
        <v>228506</v>
      </c>
      <c r="F124" s="130">
        <v>92.8</v>
      </c>
      <c r="G124" s="55">
        <v>4793792412</v>
      </c>
      <c r="H124" s="55">
        <v>924495522</v>
      </c>
      <c r="I124" s="321">
        <v>19.7</v>
      </c>
      <c r="J124" s="322">
        <v>17.63</v>
      </c>
      <c r="K124" s="55">
        <v>10756</v>
      </c>
    </row>
    <row r="125" spans="1:11" x14ac:dyDescent="0.2">
      <c r="A125" s="111" t="s">
        <v>431</v>
      </c>
      <c r="B125" s="129">
        <v>17805</v>
      </c>
      <c r="C125" s="129">
        <v>3360532000</v>
      </c>
      <c r="D125" s="110">
        <v>3638226201</v>
      </c>
      <c r="E125" s="110">
        <v>204337</v>
      </c>
      <c r="F125" s="130">
        <v>83</v>
      </c>
      <c r="G125" s="55">
        <v>5040658708</v>
      </c>
      <c r="H125" s="55">
        <v>1402432507</v>
      </c>
      <c r="I125" s="321">
        <v>19.7</v>
      </c>
      <c r="J125" s="322">
        <v>17.63</v>
      </c>
      <c r="K125" s="55">
        <v>15517</v>
      </c>
    </row>
    <row r="126" spans="1:11" x14ac:dyDescent="0.2">
      <c r="A126" s="111" t="s">
        <v>432</v>
      </c>
      <c r="B126" s="129">
        <v>86707</v>
      </c>
      <c r="C126" s="129">
        <v>17722572600</v>
      </c>
      <c r="D126" s="110">
        <v>19187059664</v>
      </c>
      <c r="E126" s="110">
        <v>221286</v>
      </c>
      <c r="F126" s="130">
        <v>89.9</v>
      </c>
      <c r="G126" s="55">
        <v>24547059510</v>
      </c>
      <c r="H126" s="55">
        <v>5359999846</v>
      </c>
      <c r="I126" s="321">
        <v>19.7</v>
      </c>
      <c r="J126" s="322">
        <v>17.63</v>
      </c>
      <c r="K126" s="55">
        <v>12178</v>
      </c>
    </row>
    <row r="127" spans="1:11" x14ac:dyDescent="0.2">
      <c r="A127" s="111" t="s">
        <v>433</v>
      </c>
      <c r="B127" s="129">
        <v>32336</v>
      </c>
      <c r="C127" s="129">
        <v>7793750100</v>
      </c>
      <c r="D127" s="110">
        <v>8437778846</v>
      </c>
      <c r="E127" s="110">
        <v>260941</v>
      </c>
      <c r="F127" s="130">
        <v>106</v>
      </c>
      <c r="G127" s="55">
        <v>9154436393</v>
      </c>
      <c r="H127" s="55">
        <v>716657547</v>
      </c>
      <c r="I127" s="321">
        <v>19.7</v>
      </c>
      <c r="J127" s="322">
        <v>17.63</v>
      </c>
      <c r="K127" s="55">
        <v>4366</v>
      </c>
    </row>
    <row r="128" spans="1:11" x14ac:dyDescent="0.2">
      <c r="A128" s="111" t="s">
        <v>434</v>
      </c>
      <c r="B128" s="129">
        <v>46402</v>
      </c>
      <c r="C128" s="129">
        <v>9043730300</v>
      </c>
      <c r="D128" s="110">
        <v>9791049910</v>
      </c>
      <c r="E128" s="110">
        <v>211005</v>
      </c>
      <c r="F128" s="130">
        <v>85.7</v>
      </c>
      <c r="G128" s="55">
        <v>13136570927</v>
      </c>
      <c r="H128" s="55">
        <v>3345521017</v>
      </c>
      <c r="I128" s="321">
        <v>19.7</v>
      </c>
      <c r="J128" s="322">
        <v>17.63</v>
      </c>
      <c r="K128" s="55">
        <v>14203</v>
      </c>
    </row>
    <row r="129" spans="1:11" x14ac:dyDescent="0.2">
      <c r="A129" s="111" t="s">
        <v>435</v>
      </c>
      <c r="B129" s="129">
        <v>24682</v>
      </c>
      <c r="C129" s="129">
        <v>7323501800</v>
      </c>
      <c r="D129" s="110">
        <v>7928672048</v>
      </c>
      <c r="E129" s="110">
        <v>321233</v>
      </c>
      <c r="F129" s="130">
        <v>130.5</v>
      </c>
      <c r="G129" s="55">
        <v>6987561821</v>
      </c>
      <c r="H129" s="55">
        <v>-941110227</v>
      </c>
      <c r="I129" s="322">
        <v>19.7</v>
      </c>
      <c r="J129" s="321">
        <v>17.63</v>
      </c>
      <c r="K129" s="55">
        <v>-6722</v>
      </c>
    </row>
    <row r="130" spans="1:11" x14ac:dyDescent="0.2">
      <c r="A130" s="111" t="s">
        <v>436</v>
      </c>
      <c r="B130" s="129">
        <v>127316</v>
      </c>
      <c r="C130" s="129">
        <v>28642602800</v>
      </c>
      <c r="D130" s="110">
        <v>31009455640</v>
      </c>
      <c r="E130" s="110">
        <v>243563</v>
      </c>
      <c r="F130" s="130">
        <v>98.9</v>
      </c>
      <c r="G130" s="55">
        <v>36043611572</v>
      </c>
      <c r="H130" s="55">
        <v>5034155932</v>
      </c>
      <c r="I130" s="321">
        <v>19.7</v>
      </c>
      <c r="J130" s="322">
        <v>17.63</v>
      </c>
      <c r="K130" s="55">
        <v>7790</v>
      </c>
    </row>
    <row r="131" spans="1:11" x14ac:dyDescent="0.2">
      <c r="A131" s="111" t="s">
        <v>437</v>
      </c>
      <c r="B131" s="129">
        <v>351039</v>
      </c>
      <c r="C131" s="129">
        <v>69635424400</v>
      </c>
      <c r="D131" s="110">
        <v>75389678060</v>
      </c>
      <c r="E131" s="110">
        <v>214762</v>
      </c>
      <c r="F131" s="130">
        <v>87.2</v>
      </c>
      <c r="G131" s="55">
        <v>99380387088</v>
      </c>
      <c r="H131" s="55">
        <v>23990709028</v>
      </c>
      <c r="I131" s="321">
        <v>19.7</v>
      </c>
      <c r="J131" s="322">
        <v>17.63</v>
      </c>
      <c r="K131" s="55">
        <v>13463</v>
      </c>
    </row>
    <row r="132" spans="1:11" x14ac:dyDescent="0.2">
      <c r="A132" s="111" t="s">
        <v>438</v>
      </c>
      <c r="B132" s="129">
        <v>13272</v>
      </c>
      <c r="C132" s="129">
        <v>2590875500</v>
      </c>
      <c r="D132" s="110">
        <v>2804969906</v>
      </c>
      <c r="E132" s="110">
        <v>211345</v>
      </c>
      <c r="F132" s="130">
        <v>85.9</v>
      </c>
      <c r="G132" s="55">
        <v>3757350316</v>
      </c>
      <c r="H132" s="55">
        <v>952380410</v>
      </c>
      <c r="I132" s="321">
        <v>19.7</v>
      </c>
      <c r="J132" s="322">
        <v>17.63</v>
      </c>
      <c r="K132" s="55">
        <v>14136</v>
      </c>
    </row>
    <row r="133" spans="1:11" x14ac:dyDescent="0.2">
      <c r="A133" s="111" t="s">
        <v>439</v>
      </c>
      <c r="B133" s="129">
        <v>7524</v>
      </c>
      <c r="C133" s="129">
        <v>1297520400</v>
      </c>
      <c r="D133" s="110">
        <v>1404739701</v>
      </c>
      <c r="E133" s="110">
        <v>186701</v>
      </c>
      <c r="F133" s="130">
        <v>75.8</v>
      </c>
      <c r="G133" s="55">
        <v>2130071110</v>
      </c>
      <c r="H133" s="55">
        <v>725331409</v>
      </c>
      <c r="I133" s="321">
        <v>19.7</v>
      </c>
      <c r="J133" s="322">
        <v>17.63</v>
      </c>
      <c r="K133" s="55">
        <v>18991</v>
      </c>
    </row>
    <row r="134" spans="1:11" x14ac:dyDescent="0.2">
      <c r="A134" s="111" t="s">
        <v>440</v>
      </c>
      <c r="B134" s="129">
        <v>19298</v>
      </c>
      <c r="C134" s="129">
        <v>3851880500</v>
      </c>
      <c r="D134" s="110">
        <v>4170176793</v>
      </c>
      <c r="E134" s="110">
        <v>216094</v>
      </c>
      <c r="F134" s="130">
        <v>87.8</v>
      </c>
      <c r="G134" s="55">
        <v>5463332308</v>
      </c>
      <c r="H134" s="55">
        <v>1293155515</v>
      </c>
      <c r="I134" s="321">
        <v>19.7</v>
      </c>
      <c r="J134" s="322">
        <v>17.63</v>
      </c>
      <c r="K134" s="55">
        <v>13201</v>
      </c>
    </row>
    <row r="135" spans="1:11" x14ac:dyDescent="0.2">
      <c r="A135" s="111" t="s">
        <v>441</v>
      </c>
      <c r="B135" s="129">
        <v>19469</v>
      </c>
      <c r="C135" s="129">
        <v>3946057600</v>
      </c>
      <c r="D135" s="110">
        <v>4272136124</v>
      </c>
      <c r="E135" s="110">
        <v>219433</v>
      </c>
      <c r="F135" s="130">
        <v>89.1</v>
      </c>
      <c r="G135" s="55">
        <v>5511743015</v>
      </c>
      <c r="H135" s="55">
        <v>1239606891</v>
      </c>
      <c r="I135" s="321">
        <v>19.7</v>
      </c>
      <c r="J135" s="322">
        <v>17.63</v>
      </c>
      <c r="K135" s="55">
        <v>12543</v>
      </c>
    </row>
    <row r="136" spans="1:11" x14ac:dyDescent="0.2">
      <c r="A136" s="111" t="s">
        <v>442</v>
      </c>
      <c r="B136" s="129">
        <v>16347</v>
      </c>
      <c r="C136" s="129">
        <v>3305164800</v>
      </c>
      <c r="D136" s="110">
        <v>3578283788</v>
      </c>
      <c r="E136" s="110">
        <v>218895</v>
      </c>
      <c r="F136" s="130">
        <v>88.9</v>
      </c>
      <c r="G136" s="55">
        <v>4627893732</v>
      </c>
      <c r="H136" s="55">
        <v>1049609944</v>
      </c>
      <c r="I136" s="321">
        <v>19.7</v>
      </c>
      <c r="J136" s="322">
        <v>17.63</v>
      </c>
      <c r="K136" s="55">
        <v>12649</v>
      </c>
    </row>
    <row r="137" spans="1:11" x14ac:dyDescent="0.2">
      <c r="A137" s="111" t="s">
        <v>443</v>
      </c>
      <c r="B137" s="129">
        <v>26242</v>
      </c>
      <c r="C137" s="129">
        <v>6072504500</v>
      </c>
      <c r="D137" s="110">
        <v>6574299837</v>
      </c>
      <c r="E137" s="110">
        <v>250526</v>
      </c>
      <c r="F137" s="130">
        <v>101.8</v>
      </c>
      <c r="G137" s="55">
        <v>7429203359</v>
      </c>
      <c r="H137" s="55">
        <v>854903522</v>
      </c>
      <c r="I137" s="321">
        <v>19.7</v>
      </c>
      <c r="J137" s="322">
        <v>17.63</v>
      </c>
      <c r="K137" s="55">
        <v>6418</v>
      </c>
    </row>
    <row r="138" spans="1:11" x14ac:dyDescent="0.2">
      <c r="A138" s="111" t="s">
        <v>444</v>
      </c>
      <c r="B138" s="129">
        <v>14365</v>
      </c>
      <c r="C138" s="129">
        <v>2860394700</v>
      </c>
      <c r="D138" s="110">
        <v>3096760556</v>
      </c>
      <c r="E138" s="110">
        <v>215577</v>
      </c>
      <c r="F138" s="130">
        <v>87.6</v>
      </c>
      <c r="G138" s="55">
        <v>4066782496</v>
      </c>
      <c r="H138" s="55">
        <v>970021940</v>
      </c>
      <c r="I138" s="321">
        <v>19.7</v>
      </c>
      <c r="J138" s="322">
        <v>17.63</v>
      </c>
      <c r="K138" s="55">
        <v>13303</v>
      </c>
    </row>
    <row r="139" spans="1:11" x14ac:dyDescent="0.2">
      <c r="A139" s="111" t="s">
        <v>445</v>
      </c>
      <c r="B139" s="129">
        <v>23075</v>
      </c>
      <c r="C139" s="129">
        <v>4996616600</v>
      </c>
      <c r="D139" s="110">
        <v>5409507016</v>
      </c>
      <c r="E139" s="110">
        <v>234432</v>
      </c>
      <c r="F139" s="130">
        <v>95.2</v>
      </c>
      <c r="G139" s="55">
        <v>6532614416</v>
      </c>
      <c r="H139" s="55">
        <v>1123107400</v>
      </c>
      <c r="I139" s="321">
        <v>19.7</v>
      </c>
      <c r="J139" s="322">
        <v>17.63</v>
      </c>
      <c r="K139" s="55">
        <v>9588</v>
      </c>
    </row>
    <row r="140" spans="1:11" x14ac:dyDescent="0.2">
      <c r="A140" s="111" t="s">
        <v>446</v>
      </c>
      <c r="B140" s="129">
        <v>13695</v>
      </c>
      <c r="C140" s="129">
        <v>2564384800</v>
      </c>
      <c r="D140" s="110">
        <v>2776290174</v>
      </c>
      <c r="E140" s="110">
        <v>202723</v>
      </c>
      <c r="F140" s="130">
        <v>82.3</v>
      </c>
      <c r="G140" s="55">
        <v>3877103117</v>
      </c>
      <c r="H140" s="55">
        <v>1100812943</v>
      </c>
      <c r="I140" s="321">
        <v>19.7</v>
      </c>
      <c r="J140" s="322">
        <v>17.63</v>
      </c>
      <c r="K140" s="55">
        <v>15835</v>
      </c>
    </row>
    <row r="141" spans="1:11" x14ac:dyDescent="0.2">
      <c r="A141" s="111" t="s">
        <v>447</v>
      </c>
      <c r="B141" s="129">
        <v>46243</v>
      </c>
      <c r="C141" s="129">
        <v>9505345300</v>
      </c>
      <c r="D141" s="110">
        <v>10290810004</v>
      </c>
      <c r="E141" s="110">
        <v>222538</v>
      </c>
      <c r="F141" s="130">
        <v>90.4</v>
      </c>
      <c r="G141" s="55">
        <v>13091557463</v>
      </c>
      <c r="H141" s="55">
        <v>2800747459</v>
      </c>
      <c r="I141" s="321">
        <v>19.7</v>
      </c>
      <c r="J141" s="322">
        <v>17.63</v>
      </c>
      <c r="K141" s="55">
        <v>11931</v>
      </c>
    </row>
    <row r="142" spans="1:11" x14ac:dyDescent="0.2">
      <c r="A142" s="111" t="s">
        <v>448</v>
      </c>
      <c r="B142" s="129">
        <v>37445</v>
      </c>
      <c r="C142" s="129">
        <v>10435545100</v>
      </c>
      <c r="D142" s="110">
        <v>11297875934</v>
      </c>
      <c r="E142" s="110">
        <v>301719</v>
      </c>
      <c r="F142" s="130">
        <v>122.6</v>
      </c>
      <c r="G142" s="55">
        <v>10600812430</v>
      </c>
      <c r="H142" s="55">
        <v>-697063504</v>
      </c>
      <c r="I142" s="322">
        <v>19.7</v>
      </c>
      <c r="J142" s="321">
        <v>17.63</v>
      </c>
      <c r="K142" s="55">
        <v>-3282</v>
      </c>
    </row>
    <row r="143" spans="1:11" x14ac:dyDescent="0.2">
      <c r="A143" s="111" t="s">
        <v>449</v>
      </c>
      <c r="B143" s="129">
        <v>31526</v>
      </c>
      <c r="C143" s="129">
        <v>6836159200</v>
      </c>
      <c r="D143" s="110">
        <v>7401058379</v>
      </c>
      <c r="E143" s="110">
        <v>234760</v>
      </c>
      <c r="F143" s="130">
        <v>95.4</v>
      </c>
      <c r="G143" s="55">
        <v>8925122517</v>
      </c>
      <c r="H143" s="55">
        <v>1524064138</v>
      </c>
      <c r="I143" s="321">
        <v>19.7</v>
      </c>
      <c r="J143" s="322">
        <v>17.63</v>
      </c>
      <c r="K143" s="55">
        <v>9524</v>
      </c>
    </row>
    <row r="144" spans="1:11" x14ac:dyDescent="0.2">
      <c r="A144" s="111" t="s">
        <v>450</v>
      </c>
      <c r="B144" s="129">
        <v>16292</v>
      </c>
      <c r="C144" s="129">
        <v>2957409300</v>
      </c>
      <c r="D144" s="110">
        <v>3201791860</v>
      </c>
      <c r="E144" s="110">
        <v>196525</v>
      </c>
      <c r="F144" s="130">
        <v>79.8</v>
      </c>
      <c r="G144" s="55">
        <v>4612323037</v>
      </c>
      <c r="H144" s="55">
        <v>1410531177</v>
      </c>
      <c r="I144" s="321">
        <v>19.7</v>
      </c>
      <c r="J144" s="322">
        <v>17.63</v>
      </c>
      <c r="K144" s="55">
        <v>17056</v>
      </c>
    </row>
    <row r="145" spans="1:11" x14ac:dyDescent="0.2">
      <c r="A145" s="111" t="s">
        <v>451</v>
      </c>
      <c r="B145" s="129">
        <v>43543</v>
      </c>
      <c r="C145" s="129">
        <v>9668448200</v>
      </c>
      <c r="D145" s="110">
        <v>10467390749</v>
      </c>
      <c r="E145" s="110">
        <v>240392</v>
      </c>
      <c r="F145" s="130">
        <v>97.7</v>
      </c>
      <c r="G145" s="55">
        <v>12327177878</v>
      </c>
      <c r="H145" s="55">
        <v>1859787129</v>
      </c>
      <c r="I145" s="321">
        <v>19.7</v>
      </c>
      <c r="J145" s="322">
        <v>17.63</v>
      </c>
      <c r="K145" s="55">
        <v>8414</v>
      </c>
    </row>
    <row r="146" spans="1:11" x14ac:dyDescent="0.2">
      <c r="A146" s="111" t="s">
        <v>452</v>
      </c>
      <c r="B146" s="129">
        <v>10459</v>
      </c>
      <c r="C146" s="129">
        <v>1930661700</v>
      </c>
      <c r="D146" s="110">
        <v>2090199999</v>
      </c>
      <c r="E146" s="110">
        <v>199847</v>
      </c>
      <c r="F146" s="130">
        <v>81.2</v>
      </c>
      <c r="G146" s="55">
        <v>2960980029</v>
      </c>
      <c r="H146" s="55">
        <v>870780030</v>
      </c>
      <c r="I146" s="321">
        <v>19.7</v>
      </c>
      <c r="J146" s="322">
        <v>17.63</v>
      </c>
      <c r="K146" s="55">
        <v>16402</v>
      </c>
    </row>
    <row r="147" spans="1:11" x14ac:dyDescent="0.2">
      <c r="A147" s="111" t="s">
        <v>453</v>
      </c>
      <c r="B147" s="129">
        <v>14967</v>
      </c>
      <c r="C147" s="129">
        <v>2672081700</v>
      </c>
      <c r="D147" s="110">
        <v>2892886499</v>
      </c>
      <c r="E147" s="110">
        <v>193284</v>
      </c>
      <c r="F147" s="130">
        <v>78.5</v>
      </c>
      <c r="G147" s="55">
        <v>4237210833</v>
      </c>
      <c r="H147" s="55">
        <v>1344324334</v>
      </c>
      <c r="I147" s="321">
        <v>19.7</v>
      </c>
      <c r="J147" s="322">
        <v>17.63</v>
      </c>
      <c r="K147" s="55">
        <v>17694</v>
      </c>
    </row>
    <row r="148" spans="1:11" x14ac:dyDescent="0.2">
      <c r="A148" s="17" t="s">
        <v>454</v>
      </c>
      <c r="B148" s="129"/>
      <c r="C148" s="129"/>
      <c r="D148" s="110"/>
      <c r="E148" s="110"/>
      <c r="F148" s="130"/>
      <c r="G148" s="55"/>
      <c r="H148" s="55"/>
      <c r="I148" s="321"/>
      <c r="J148" s="322"/>
      <c r="K148" s="55"/>
    </row>
    <row r="149" spans="1:11" x14ac:dyDescent="0.2">
      <c r="A149" s="111" t="s">
        <v>455</v>
      </c>
      <c r="B149" s="129">
        <v>46755</v>
      </c>
      <c r="C149" s="129">
        <v>9380550500</v>
      </c>
      <c r="D149" s="110">
        <v>10155702910</v>
      </c>
      <c r="E149" s="110">
        <v>217211</v>
      </c>
      <c r="F149" s="130">
        <v>88.2</v>
      </c>
      <c r="G149" s="55">
        <v>13236506480</v>
      </c>
      <c r="H149" s="55">
        <v>3080803570</v>
      </c>
      <c r="I149" s="321">
        <v>19.28</v>
      </c>
      <c r="J149" s="322">
        <v>17.21</v>
      </c>
      <c r="K149" s="55">
        <v>12704</v>
      </c>
    </row>
    <row r="150" spans="1:11" x14ac:dyDescent="0.2">
      <c r="A150" s="111" t="s">
        <v>456</v>
      </c>
      <c r="B150" s="129">
        <v>104484</v>
      </c>
      <c r="C150" s="129">
        <v>22077547100</v>
      </c>
      <c r="D150" s="110">
        <v>23901903127</v>
      </c>
      <c r="E150" s="110">
        <v>228761</v>
      </c>
      <c r="F150" s="130">
        <v>92.9</v>
      </c>
      <c r="G150" s="55">
        <v>29579791318</v>
      </c>
      <c r="H150" s="55">
        <v>5677888191</v>
      </c>
      <c r="I150" s="321">
        <v>19.28</v>
      </c>
      <c r="J150" s="322">
        <v>17.21</v>
      </c>
      <c r="K150" s="55">
        <v>10477</v>
      </c>
    </row>
    <row r="151" spans="1:11" x14ac:dyDescent="0.2">
      <c r="A151" s="111" t="s">
        <v>457</v>
      </c>
      <c r="B151" s="129">
        <v>10636</v>
      </c>
      <c r="C151" s="129">
        <v>1962951800</v>
      </c>
      <c r="D151" s="110">
        <v>2125158359</v>
      </c>
      <c r="E151" s="110">
        <v>199808</v>
      </c>
      <c r="F151" s="130">
        <v>81.2</v>
      </c>
      <c r="G151" s="55">
        <v>3011089358</v>
      </c>
      <c r="H151" s="55">
        <v>885930999</v>
      </c>
      <c r="I151" s="321">
        <v>19.28</v>
      </c>
      <c r="J151" s="322">
        <v>17.21</v>
      </c>
      <c r="K151" s="55">
        <v>16059</v>
      </c>
    </row>
    <row r="152" spans="1:11" x14ac:dyDescent="0.2">
      <c r="A152" s="111" t="s">
        <v>458</v>
      </c>
      <c r="B152" s="129">
        <v>85246</v>
      </c>
      <c r="C152" s="129">
        <v>22623646700</v>
      </c>
      <c r="D152" s="131">
        <v>24493129121</v>
      </c>
      <c r="E152" s="131">
        <v>287323</v>
      </c>
      <c r="F152" s="130">
        <v>116.7</v>
      </c>
      <c r="G152" s="55">
        <v>24133445223</v>
      </c>
      <c r="H152" s="55">
        <v>-359683898</v>
      </c>
      <c r="I152" s="322">
        <v>19.28</v>
      </c>
      <c r="J152" s="321">
        <v>17.21</v>
      </c>
      <c r="K152" s="55">
        <v>-726</v>
      </c>
    </row>
    <row r="153" spans="1:11" x14ac:dyDescent="0.2">
      <c r="A153" s="111" t="s">
        <v>459</v>
      </c>
      <c r="B153" s="129">
        <v>26249</v>
      </c>
      <c r="C153" s="129">
        <v>5204195800</v>
      </c>
      <c r="D153" s="131">
        <v>5634239316</v>
      </c>
      <c r="E153" s="131">
        <v>214646</v>
      </c>
      <c r="F153" s="130">
        <v>87.2</v>
      </c>
      <c r="G153" s="55">
        <v>7431185084</v>
      </c>
      <c r="H153" s="55">
        <v>1796945768</v>
      </c>
      <c r="I153" s="321">
        <v>19.28</v>
      </c>
      <c r="J153" s="322">
        <v>17.21</v>
      </c>
      <c r="K153" s="55">
        <v>13199</v>
      </c>
    </row>
    <row r="154" spans="1:11" x14ac:dyDescent="0.2">
      <c r="A154" s="111" t="s">
        <v>460</v>
      </c>
      <c r="B154" s="129">
        <v>66533</v>
      </c>
      <c r="C154" s="129">
        <v>14743566000</v>
      </c>
      <c r="D154" s="131">
        <v>15961885833</v>
      </c>
      <c r="E154" s="131">
        <v>239909</v>
      </c>
      <c r="F154" s="130">
        <v>97.5</v>
      </c>
      <c r="G154" s="55">
        <v>18835728492</v>
      </c>
      <c r="H154" s="55">
        <v>2873842659</v>
      </c>
      <c r="I154" s="321">
        <v>19.28</v>
      </c>
      <c r="J154" s="322">
        <v>17.21</v>
      </c>
      <c r="K154" s="55">
        <v>8328</v>
      </c>
    </row>
    <row r="155" spans="1:11" x14ac:dyDescent="0.2">
      <c r="A155" s="17" t="s">
        <v>461</v>
      </c>
      <c r="B155" s="129"/>
      <c r="C155" s="129"/>
      <c r="D155" s="131"/>
      <c r="E155" s="131"/>
      <c r="F155" s="130"/>
      <c r="G155" s="55"/>
      <c r="H155" s="55"/>
      <c r="I155" s="321"/>
      <c r="J155" s="322"/>
      <c r="K155" s="55"/>
    </row>
    <row r="156" spans="1:11" x14ac:dyDescent="0.2">
      <c r="A156" s="111" t="s">
        <v>462</v>
      </c>
      <c r="B156" s="129">
        <v>32117</v>
      </c>
      <c r="C156" s="129">
        <v>7129145800</v>
      </c>
      <c r="D156" s="131">
        <v>7718255634</v>
      </c>
      <c r="E156" s="131">
        <v>240317</v>
      </c>
      <c r="F156" s="130">
        <v>97.6</v>
      </c>
      <c r="G156" s="55">
        <v>9092436715</v>
      </c>
      <c r="H156" s="55">
        <v>1374181081</v>
      </c>
      <c r="I156" s="321">
        <v>19.41</v>
      </c>
      <c r="J156" s="322">
        <v>17.34</v>
      </c>
      <c r="K156" s="55">
        <v>8305</v>
      </c>
    </row>
    <row r="157" spans="1:11" x14ac:dyDescent="0.2">
      <c r="A157" s="111" t="s">
        <v>463</v>
      </c>
      <c r="B157" s="129">
        <v>41779</v>
      </c>
      <c r="C157" s="129">
        <v>9298378900</v>
      </c>
      <c r="D157" s="131">
        <v>10066741142</v>
      </c>
      <c r="E157" s="131">
        <v>240952</v>
      </c>
      <c r="F157" s="130">
        <v>97.9</v>
      </c>
      <c r="G157" s="55">
        <v>11827783215</v>
      </c>
      <c r="H157" s="55">
        <v>1761042073</v>
      </c>
      <c r="I157" s="321">
        <v>19.41</v>
      </c>
      <c r="J157" s="322">
        <v>17.34</v>
      </c>
      <c r="K157" s="55">
        <v>8182</v>
      </c>
    </row>
    <row r="158" spans="1:11" x14ac:dyDescent="0.2">
      <c r="A158" s="111" t="s">
        <v>464</v>
      </c>
      <c r="B158" s="129">
        <v>9443</v>
      </c>
      <c r="C158" s="129">
        <v>1741855800</v>
      </c>
      <c r="D158" s="131">
        <v>1885792312</v>
      </c>
      <c r="E158" s="131">
        <v>199703</v>
      </c>
      <c r="F158" s="130">
        <v>81.099999999999994</v>
      </c>
      <c r="G158" s="55">
        <v>2673346823</v>
      </c>
      <c r="H158" s="55">
        <v>787554511</v>
      </c>
      <c r="I158" s="321">
        <v>19.41</v>
      </c>
      <c r="J158" s="322">
        <v>17.34</v>
      </c>
      <c r="K158" s="55">
        <v>16188</v>
      </c>
    </row>
    <row r="159" spans="1:11" x14ac:dyDescent="0.2">
      <c r="A159" s="111" t="s">
        <v>465</v>
      </c>
      <c r="B159" s="129">
        <v>9603</v>
      </c>
      <c r="C159" s="129">
        <v>2189005600</v>
      </c>
      <c r="D159" s="131">
        <v>2369891889</v>
      </c>
      <c r="E159" s="131">
        <v>246787</v>
      </c>
      <c r="F159" s="130">
        <v>100.2</v>
      </c>
      <c r="G159" s="55">
        <v>2718643391</v>
      </c>
      <c r="H159" s="55">
        <v>348751502</v>
      </c>
      <c r="I159" s="321">
        <v>19.41</v>
      </c>
      <c r="J159" s="322">
        <v>17.34</v>
      </c>
      <c r="K159" s="55">
        <v>7049</v>
      </c>
    </row>
    <row r="160" spans="1:11" x14ac:dyDescent="0.2">
      <c r="A160" s="111" t="s">
        <v>466</v>
      </c>
      <c r="B160" s="129">
        <v>114030</v>
      </c>
      <c r="C160" s="129">
        <v>24296070000</v>
      </c>
      <c r="D160" s="131">
        <v>26303751448</v>
      </c>
      <c r="E160" s="131">
        <v>230674</v>
      </c>
      <c r="F160" s="130">
        <v>93.7</v>
      </c>
      <c r="G160" s="55">
        <v>32282297807</v>
      </c>
      <c r="H160" s="55">
        <v>5978546359</v>
      </c>
      <c r="I160" s="321">
        <v>19.41</v>
      </c>
      <c r="J160" s="322">
        <v>17.34</v>
      </c>
      <c r="K160" s="55">
        <v>10177</v>
      </c>
    </row>
    <row r="161" spans="1:11" x14ac:dyDescent="0.2">
      <c r="A161" s="111" t="s">
        <v>467</v>
      </c>
      <c r="B161" s="129">
        <v>4775</v>
      </c>
      <c r="C161" s="129">
        <v>867622900</v>
      </c>
      <c r="D161" s="131">
        <v>939318051</v>
      </c>
      <c r="E161" s="131">
        <v>196716</v>
      </c>
      <c r="F161" s="130">
        <v>79.900000000000006</v>
      </c>
      <c r="G161" s="55">
        <v>1351819451</v>
      </c>
      <c r="H161" s="55">
        <v>412501400</v>
      </c>
      <c r="I161" s="321">
        <v>19.41</v>
      </c>
      <c r="J161" s="322">
        <v>17.34</v>
      </c>
      <c r="K161" s="55">
        <v>16768</v>
      </c>
    </row>
    <row r="162" spans="1:11" x14ac:dyDescent="0.2">
      <c r="A162" s="111" t="s">
        <v>468</v>
      </c>
      <c r="B162" s="129">
        <v>5710</v>
      </c>
      <c r="C162" s="129">
        <v>1078166200</v>
      </c>
      <c r="D162" s="131">
        <v>1167259386</v>
      </c>
      <c r="E162" s="131">
        <v>204424</v>
      </c>
      <c r="F162" s="130">
        <v>83</v>
      </c>
      <c r="G162" s="55">
        <v>1616521271</v>
      </c>
      <c r="H162" s="55">
        <v>449261885</v>
      </c>
      <c r="I162" s="321">
        <v>19.41</v>
      </c>
      <c r="J162" s="322">
        <v>17.34</v>
      </c>
      <c r="K162" s="55">
        <v>15272</v>
      </c>
    </row>
    <row r="163" spans="1:11" x14ac:dyDescent="0.2">
      <c r="A163" s="111" t="s">
        <v>469</v>
      </c>
      <c r="B163" s="129">
        <v>33216</v>
      </c>
      <c r="C163" s="129">
        <v>6490501000</v>
      </c>
      <c r="D163" s="131">
        <v>7026837060</v>
      </c>
      <c r="E163" s="131">
        <v>211550</v>
      </c>
      <c r="F163" s="130">
        <v>85.9</v>
      </c>
      <c r="G163" s="55">
        <v>9403567517</v>
      </c>
      <c r="H163" s="55">
        <v>2376730457</v>
      </c>
      <c r="I163" s="321">
        <v>19.41</v>
      </c>
      <c r="J163" s="322">
        <v>17.34</v>
      </c>
      <c r="K163" s="55">
        <v>13889</v>
      </c>
    </row>
    <row r="164" spans="1:11" x14ac:dyDescent="0.2">
      <c r="A164" s="111" t="s">
        <v>470</v>
      </c>
      <c r="B164" s="129">
        <v>6593</v>
      </c>
      <c r="C164" s="129">
        <v>1235030500</v>
      </c>
      <c r="D164" s="131">
        <v>1337086010</v>
      </c>
      <c r="E164" s="131">
        <v>202804</v>
      </c>
      <c r="F164" s="130">
        <v>82.4</v>
      </c>
      <c r="G164" s="55">
        <v>1866501705</v>
      </c>
      <c r="H164" s="55">
        <v>529415695</v>
      </c>
      <c r="I164" s="321">
        <v>19.41</v>
      </c>
      <c r="J164" s="322">
        <v>17.34</v>
      </c>
      <c r="K164" s="55">
        <v>15586</v>
      </c>
    </row>
    <row r="165" spans="1:11" x14ac:dyDescent="0.2">
      <c r="A165" s="111" t="s">
        <v>471</v>
      </c>
      <c r="B165" s="129">
        <v>5711</v>
      </c>
      <c r="C165" s="129">
        <v>1190719500</v>
      </c>
      <c r="D165" s="131">
        <v>1289113415</v>
      </c>
      <c r="E165" s="131">
        <v>225725</v>
      </c>
      <c r="F165" s="130">
        <v>91.7</v>
      </c>
      <c r="G165" s="55">
        <v>1616804374</v>
      </c>
      <c r="H165" s="55">
        <v>327690959</v>
      </c>
      <c r="I165" s="321">
        <v>19.41</v>
      </c>
      <c r="J165" s="322">
        <v>17.34</v>
      </c>
      <c r="K165" s="55">
        <v>11137</v>
      </c>
    </row>
    <row r="166" spans="1:11" x14ac:dyDescent="0.2">
      <c r="A166" s="111" t="s">
        <v>472</v>
      </c>
      <c r="B166" s="129">
        <v>5179</v>
      </c>
      <c r="C166" s="129">
        <v>969217600</v>
      </c>
      <c r="D166" s="131">
        <v>1049307927</v>
      </c>
      <c r="E166" s="131">
        <v>202608</v>
      </c>
      <c r="F166" s="130">
        <v>82.3</v>
      </c>
      <c r="G166" s="55">
        <v>1466193285</v>
      </c>
      <c r="H166" s="55">
        <v>416885358</v>
      </c>
      <c r="I166" s="321">
        <v>19.41</v>
      </c>
      <c r="J166" s="322">
        <v>17.34</v>
      </c>
      <c r="K166" s="55">
        <v>15624</v>
      </c>
    </row>
    <row r="167" spans="1:11" x14ac:dyDescent="0.2">
      <c r="A167" s="111" t="s">
        <v>473</v>
      </c>
      <c r="B167" s="129">
        <v>586614</v>
      </c>
      <c r="C167" s="129">
        <v>140203153800</v>
      </c>
      <c r="D167" s="131">
        <v>151788701211</v>
      </c>
      <c r="E167" s="131">
        <v>258754</v>
      </c>
      <c r="F167" s="130">
        <v>105.1</v>
      </c>
      <c r="G167" s="55">
        <v>166072505880</v>
      </c>
      <c r="H167" s="55">
        <v>14283804669</v>
      </c>
      <c r="I167" s="321">
        <v>19.41</v>
      </c>
      <c r="J167" s="322">
        <v>17.34</v>
      </c>
      <c r="K167" s="55">
        <v>4726</v>
      </c>
    </row>
    <row r="168" spans="1:11" x14ac:dyDescent="0.2">
      <c r="A168" s="111" t="s">
        <v>474</v>
      </c>
      <c r="B168" s="129">
        <v>13231</v>
      </c>
      <c r="C168" s="129">
        <v>2744127700</v>
      </c>
      <c r="D168" s="131">
        <v>2970885948</v>
      </c>
      <c r="E168" s="131">
        <v>224540</v>
      </c>
      <c r="F168" s="130">
        <v>91.2</v>
      </c>
      <c r="G168" s="55">
        <v>3745743070</v>
      </c>
      <c r="H168" s="55">
        <v>774857122</v>
      </c>
      <c r="I168" s="321">
        <v>19.41</v>
      </c>
      <c r="J168" s="322">
        <v>17.34</v>
      </c>
      <c r="K168" s="55">
        <v>11367</v>
      </c>
    </row>
    <row r="169" spans="1:11" x14ac:dyDescent="0.2">
      <c r="A169" s="111" t="s">
        <v>475</v>
      </c>
      <c r="B169" s="129">
        <v>9510</v>
      </c>
      <c r="C169" s="129">
        <v>1929181700</v>
      </c>
      <c r="D169" s="131">
        <v>2088597701</v>
      </c>
      <c r="E169" s="131">
        <v>219621</v>
      </c>
      <c r="F169" s="130">
        <v>89.2</v>
      </c>
      <c r="G169" s="55">
        <v>2692314761</v>
      </c>
      <c r="H169" s="55">
        <v>603717060</v>
      </c>
      <c r="I169" s="321">
        <v>19.41</v>
      </c>
      <c r="J169" s="322">
        <v>17.34</v>
      </c>
      <c r="K169" s="55">
        <v>12322</v>
      </c>
    </row>
    <row r="170" spans="1:11" x14ac:dyDescent="0.2">
      <c r="A170" s="111" t="s">
        <v>476</v>
      </c>
      <c r="B170" s="129">
        <v>9253</v>
      </c>
      <c r="C170" s="129">
        <v>1868497500</v>
      </c>
      <c r="D170" s="131">
        <v>2022898922</v>
      </c>
      <c r="E170" s="131">
        <v>218621</v>
      </c>
      <c r="F170" s="130">
        <v>88.8</v>
      </c>
      <c r="G170" s="55">
        <v>2619557148</v>
      </c>
      <c r="H170" s="55">
        <v>596658226</v>
      </c>
      <c r="I170" s="321">
        <v>19.41</v>
      </c>
      <c r="J170" s="322">
        <v>17.34</v>
      </c>
      <c r="K170" s="55">
        <v>12516</v>
      </c>
    </row>
    <row r="171" spans="1:11" x14ac:dyDescent="0.2">
      <c r="A171" s="111" t="s">
        <v>477</v>
      </c>
      <c r="B171" s="129">
        <v>38818</v>
      </c>
      <c r="C171" s="129">
        <v>9938377100</v>
      </c>
      <c r="D171" s="131">
        <v>10759624953</v>
      </c>
      <c r="E171" s="131">
        <v>277181</v>
      </c>
      <c r="F171" s="130">
        <v>112.6</v>
      </c>
      <c r="G171" s="55">
        <v>10989513604</v>
      </c>
      <c r="H171" s="55">
        <v>229888651</v>
      </c>
      <c r="I171" s="321">
        <v>19.41</v>
      </c>
      <c r="J171" s="322">
        <v>17.34</v>
      </c>
      <c r="K171" s="55">
        <v>1150</v>
      </c>
    </row>
    <row r="172" spans="1:11" x14ac:dyDescent="0.2">
      <c r="A172" s="111" t="s">
        <v>478</v>
      </c>
      <c r="B172" s="129">
        <v>6957</v>
      </c>
      <c r="C172" s="129">
        <v>1455212900</v>
      </c>
      <c r="D172" s="131">
        <v>1575462963</v>
      </c>
      <c r="E172" s="131">
        <v>226457</v>
      </c>
      <c r="F172" s="130">
        <v>92</v>
      </c>
      <c r="G172" s="55">
        <v>1969551397</v>
      </c>
      <c r="H172" s="55">
        <v>394088434</v>
      </c>
      <c r="I172" s="321">
        <v>19.41</v>
      </c>
      <c r="J172" s="322">
        <v>17.34</v>
      </c>
      <c r="K172" s="55">
        <v>10995</v>
      </c>
    </row>
    <row r="173" spans="1:11" x14ac:dyDescent="0.2">
      <c r="A173" s="111" t="s">
        <v>479</v>
      </c>
      <c r="B173" s="129">
        <v>48135</v>
      </c>
      <c r="C173" s="129">
        <v>11436811800</v>
      </c>
      <c r="D173" s="131">
        <v>12381881306</v>
      </c>
      <c r="E173" s="131">
        <v>257232</v>
      </c>
      <c r="F173" s="130">
        <v>104.5</v>
      </c>
      <c r="G173" s="55">
        <v>13627189379</v>
      </c>
      <c r="H173" s="55">
        <v>1245308073</v>
      </c>
      <c r="I173" s="321">
        <v>19.41</v>
      </c>
      <c r="J173" s="322">
        <v>17.34</v>
      </c>
      <c r="K173" s="55">
        <v>5022</v>
      </c>
    </row>
    <row r="174" spans="1:11" x14ac:dyDescent="0.2">
      <c r="A174" s="111" t="s">
        <v>480</v>
      </c>
      <c r="B174" s="129">
        <v>43365</v>
      </c>
      <c r="C174" s="129">
        <v>10623827500</v>
      </c>
      <c r="D174" s="131">
        <v>11501716862</v>
      </c>
      <c r="E174" s="131">
        <v>265230</v>
      </c>
      <c r="F174" s="130">
        <v>107.7</v>
      </c>
      <c r="G174" s="55">
        <v>12276785446</v>
      </c>
      <c r="H174" s="55">
        <v>775068584</v>
      </c>
      <c r="I174" s="321">
        <v>19.41</v>
      </c>
      <c r="J174" s="322">
        <v>17.34</v>
      </c>
      <c r="K174" s="55">
        <v>3469</v>
      </c>
    </row>
    <row r="175" spans="1:11" x14ac:dyDescent="0.2">
      <c r="A175" s="111" t="s">
        <v>481</v>
      </c>
      <c r="B175" s="129">
        <v>40482</v>
      </c>
      <c r="C175" s="129">
        <v>8867977600</v>
      </c>
      <c r="D175" s="131">
        <v>9600774061</v>
      </c>
      <c r="E175" s="131">
        <v>237162</v>
      </c>
      <c r="F175" s="130">
        <v>96.3</v>
      </c>
      <c r="G175" s="55">
        <v>11460597911</v>
      </c>
      <c r="H175" s="55">
        <v>1859823850</v>
      </c>
      <c r="I175" s="321">
        <v>19.41</v>
      </c>
      <c r="J175" s="322">
        <v>17.34</v>
      </c>
      <c r="K175" s="55">
        <v>8917</v>
      </c>
    </row>
    <row r="176" spans="1:11" x14ac:dyDescent="0.2">
      <c r="A176" s="111" t="s">
        <v>482</v>
      </c>
      <c r="B176" s="129">
        <v>14495</v>
      </c>
      <c r="C176" s="129">
        <v>2963414900</v>
      </c>
      <c r="D176" s="131">
        <v>3208293727</v>
      </c>
      <c r="E176" s="131">
        <v>221338</v>
      </c>
      <c r="F176" s="130">
        <v>89.9</v>
      </c>
      <c r="G176" s="55">
        <v>4103585957</v>
      </c>
      <c r="H176" s="55">
        <v>895292230</v>
      </c>
      <c r="I176" s="321">
        <v>19.41</v>
      </c>
      <c r="J176" s="322">
        <v>17.34</v>
      </c>
      <c r="K176" s="55">
        <v>11989</v>
      </c>
    </row>
    <row r="177" spans="1:11" x14ac:dyDescent="0.2">
      <c r="A177" s="111" t="s">
        <v>483</v>
      </c>
      <c r="B177" s="129">
        <v>14308</v>
      </c>
      <c r="C177" s="129">
        <v>3124909600</v>
      </c>
      <c r="D177" s="131">
        <v>3383133380</v>
      </c>
      <c r="E177" s="131">
        <v>236450</v>
      </c>
      <c r="F177" s="130">
        <v>96</v>
      </c>
      <c r="G177" s="55">
        <v>4050645593</v>
      </c>
      <c r="H177" s="55">
        <v>667512213</v>
      </c>
      <c r="I177" s="321">
        <v>19.41</v>
      </c>
      <c r="J177" s="322">
        <v>17.34</v>
      </c>
      <c r="K177" s="55">
        <v>9055</v>
      </c>
    </row>
    <row r="178" spans="1:11" x14ac:dyDescent="0.2">
      <c r="A178" s="111" t="s">
        <v>484</v>
      </c>
      <c r="B178" s="129">
        <v>24718</v>
      </c>
      <c r="C178" s="129">
        <v>5082400900</v>
      </c>
      <c r="D178" s="131">
        <v>5502380016</v>
      </c>
      <c r="E178" s="131">
        <v>222606</v>
      </c>
      <c r="F178" s="130">
        <v>90.4</v>
      </c>
      <c r="G178" s="55">
        <v>6997753549</v>
      </c>
      <c r="H178" s="55">
        <v>1495373533</v>
      </c>
      <c r="I178" s="321">
        <v>19.41</v>
      </c>
      <c r="J178" s="322">
        <v>17.34</v>
      </c>
      <c r="K178" s="55">
        <v>11743</v>
      </c>
    </row>
    <row r="179" spans="1:11" x14ac:dyDescent="0.2">
      <c r="A179" s="111" t="s">
        <v>485</v>
      </c>
      <c r="B179" s="129">
        <v>35141</v>
      </c>
      <c r="C179" s="129">
        <v>7220659600</v>
      </c>
      <c r="D179" s="131">
        <v>7817331585</v>
      </c>
      <c r="E179" s="131">
        <v>222456</v>
      </c>
      <c r="F179" s="130">
        <v>90.4</v>
      </c>
      <c r="G179" s="55">
        <v>9948541851</v>
      </c>
      <c r="H179" s="55">
        <v>2131210266</v>
      </c>
      <c r="I179" s="321">
        <v>19.41</v>
      </c>
      <c r="J179" s="322">
        <v>17.34</v>
      </c>
      <c r="K179" s="55">
        <v>11772</v>
      </c>
    </row>
    <row r="180" spans="1:11" x14ac:dyDescent="0.2">
      <c r="A180" s="111" t="s">
        <v>486</v>
      </c>
      <c r="B180" s="129">
        <v>9268</v>
      </c>
      <c r="C180" s="129">
        <v>1675969300</v>
      </c>
      <c r="D180" s="131">
        <v>1814461347</v>
      </c>
      <c r="E180" s="131">
        <v>195777</v>
      </c>
      <c r="F180" s="130">
        <v>79.5</v>
      </c>
      <c r="G180" s="55">
        <v>2623803701</v>
      </c>
      <c r="H180" s="55">
        <v>809342354</v>
      </c>
      <c r="I180" s="321">
        <v>19.41</v>
      </c>
      <c r="J180" s="322">
        <v>17.34</v>
      </c>
      <c r="K180" s="55">
        <v>16950</v>
      </c>
    </row>
    <row r="181" spans="1:11" x14ac:dyDescent="0.2">
      <c r="A181" s="111" t="s">
        <v>487</v>
      </c>
      <c r="B181" s="129">
        <v>10563</v>
      </c>
      <c r="C181" s="129">
        <v>2034866200</v>
      </c>
      <c r="D181" s="131">
        <v>2203015334</v>
      </c>
      <c r="E181" s="131">
        <v>208560</v>
      </c>
      <c r="F181" s="130">
        <v>84.7</v>
      </c>
      <c r="G181" s="55">
        <v>2990422799</v>
      </c>
      <c r="H181" s="55">
        <v>787407465</v>
      </c>
      <c r="I181" s="321">
        <v>19.41</v>
      </c>
      <c r="J181" s="322">
        <v>17.34</v>
      </c>
      <c r="K181" s="55">
        <v>14469</v>
      </c>
    </row>
    <row r="182" spans="1:11" x14ac:dyDescent="0.2">
      <c r="A182" s="111" t="s">
        <v>488</v>
      </c>
      <c r="B182" s="129">
        <v>70089</v>
      </c>
      <c r="C182" s="129">
        <v>18148705200</v>
      </c>
      <c r="D182" s="131">
        <v>19648405305</v>
      </c>
      <c r="E182" s="131">
        <v>280335</v>
      </c>
      <c r="F182" s="130">
        <v>113.9</v>
      </c>
      <c r="G182" s="55">
        <v>19842444716</v>
      </c>
      <c r="H182" s="55">
        <v>194039411</v>
      </c>
      <c r="I182" s="321">
        <v>19.41</v>
      </c>
      <c r="J182" s="322">
        <v>17.34</v>
      </c>
      <c r="K182" s="55">
        <v>537</v>
      </c>
    </row>
    <row r="183" spans="1:11" x14ac:dyDescent="0.2">
      <c r="A183" s="111" t="s">
        <v>489</v>
      </c>
      <c r="B183" s="129">
        <v>15354</v>
      </c>
      <c r="C183" s="129">
        <v>3349389300</v>
      </c>
      <c r="D183" s="131">
        <v>3626162735</v>
      </c>
      <c r="E183" s="131">
        <v>236171</v>
      </c>
      <c r="F183" s="130">
        <v>95.9</v>
      </c>
      <c r="G183" s="55">
        <v>4346771907</v>
      </c>
      <c r="H183" s="55">
        <v>720609172</v>
      </c>
      <c r="I183" s="321">
        <v>19.41</v>
      </c>
      <c r="J183" s="322">
        <v>17.34</v>
      </c>
      <c r="K183" s="55">
        <v>9110</v>
      </c>
    </row>
    <row r="184" spans="1:11" x14ac:dyDescent="0.2">
      <c r="A184" s="111" t="s">
        <v>490</v>
      </c>
      <c r="B184" s="129">
        <v>39575</v>
      </c>
      <c r="C184" s="129">
        <v>9941319000</v>
      </c>
      <c r="D184" s="131">
        <v>10762809954</v>
      </c>
      <c r="E184" s="131">
        <v>271960</v>
      </c>
      <c r="F184" s="130">
        <v>110.5</v>
      </c>
      <c r="G184" s="55">
        <v>11203822991</v>
      </c>
      <c r="H184" s="55">
        <v>441013037</v>
      </c>
      <c r="I184" s="321">
        <v>19.41</v>
      </c>
      <c r="J184" s="322">
        <v>17.34</v>
      </c>
      <c r="K184" s="55">
        <v>2163</v>
      </c>
    </row>
    <row r="185" spans="1:11" x14ac:dyDescent="0.2">
      <c r="A185" s="111" t="s">
        <v>491</v>
      </c>
      <c r="B185" s="129">
        <v>18798</v>
      </c>
      <c r="C185" s="129">
        <v>3929024400</v>
      </c>
      <c r="D185" s="131">
        <v>4253695402</v>
      </c>
      <c r="E185" s="131">
        <v>226284</v>
      </c>
      <c r="F185" s="130">
        <v>91.9</v>
      </c>
      <c r="G185" s="55">
        <v>5321780533</v>
      </c>
      <c r="H185" s="55">
        <v>1068085131</v>
      </c>
      <c r="I185" s="321">
        <v>19.41</v>
      </c>
      <c r="J185" s="322">
        <v>17.34</v>
      </c>
      <c r="K185" s="55">
        <v>11029</v>
      </c>
    </row>
    <row r="186" spans="1:11" x14ac:dyDescent="0.2">
      <c r="A186" s="111" t="s">
        <v>492</v>
      </c>
      <c r="B186" s="129">
        <v>57036</v>
      </c>
      <c r="C186" s="129">
        <v>12723370100</v>
      </c>
      <c r="D186" s="131">
        <v>13774753065</v>
      </c>
      <c r="E186" s="131">
        <v>241510</v>
      </c>
      <c r="F186" s="130">
        <v>98.1</v>
      </c>
      <c r="G186" s="55">
        <v>16147094078</v>
      </c>
      <c r="H186" s="55">
        <v>2372341013</v>
      </c>
      <c r="I186" s="321">
        <v>19.41</v>
      </c>
      <c r="J186" s="322">
        <v>17.34</v>
      </c>
      <c r="K186" s="55">
        <v>8073</v>
      </c>
    </row>
    <row r="187" spans="1:11" x14ac:dyDescent="0.2">
      <c r="A187" s="111" t="s">
        <v>493</v>
      </c>
      <c r="B187" s="129">
        <v>9130</v>
      </c>
      <c r="C187" s="129">
        <v>2116705200</v>
      </c>
      <c r="D187" s="131">
        <v>2291617017</v>
      </c>
      <c r="E187" s="131">
        <v>250999</v>
      </c>
      <c r="F187" s="130">
        <v>102</v>
      </c>
      <c r="G187" s="55">
        <v>2584735412</v>
      </c>
      <c r="H187" s="55">
        <v>293118395</v>
      </c>
      <c r="I187" s="321">
        <v>19.41</v>
      </c>
      <c r="J187" s="322">
        <v>17.34</v>
      </c>
      <c r="K187" s="55">
        <v>6232</v>
      </c>
    </row>
    <row r="188" spans="1:11" x14ac:dyDescent="0.2">
      <c r="A188" s="111" t="s">
        <v>494</v>
      </c>
      <c r="B188" s="129">
        <v>27439</v>
      </c>
      <c r="C188" s="129">
        <v>6703762200</v>
      </c>
      <c r="D188" s="131">
        <v>7257720886</v>
      </c>
      <c r="E188" s="131">
        <v>264504</v>
      </c>
      <c r="F188" s="130">
        <v>107.4</v>
      </c>
      <c r="G188" s="55">
        <v>7768078308</v>
      </c>
      <c r="H188" s="55">
        <v>510357422</v>
      </c>
      <c r="I188" s="321">
        <v>19.41</v>
      </c>
      <c r="J188" s="322">
        <v>17.34</v>
      </c>
      <c r="K188" s="55">
        <v>3610</v>
      </c>
    </row>
    <row r="189" spans="1:11" x14ac:dyDescent="0.2">
      <c r="A189" s="111" t="s">
        <v>495</v>
      </c>
      <c r="B189" s="129">
        <v>13262</v>
      </c>
      <c r="C189" s="129">
        <v>2412739100</v>
      </c>
      <c r="D189" s="131">
        <v>2612113383</v>
      </c>
      <c r="E189" s="131">
        <v>196962</v>
      </c>
      <c r="F189" s="130">
        <v>80</v>
      </c>
      <c r="G189" s="55">
        <v>3754519280</v>
      </c>
      <c r="H189" s="55">
        <v>1142405897</v>
      </c>
      <c r="I189" s="321">
        <v>19.41</v>
      </c>
      <c r="J189" s="322">
        <v>17.34</v>
      </c>
      <c r="K189" s="55">
        <v>16720</v>
      </c>
    </row>
    <row r="190" spans="1:11" x14ac:dyDescent="0.2">
      <c r="A190" s="111" t="s">
        <v>496</v>
      </c>
      <c r="B190" s="129">
        <v>10829</v>
      </c>
      <c r="C190" s="129">
        <v>2106411300</v>
      </c>
      <c r="D190" s="131">
        <v>2280472491</v>
      </c>
      <c r="E190" s="131">
        <v>210589</v>
      </c>
      <c r="F190" s="130">
        <v>85.5</v>
      </c>
      <c r="G190" s="55">
        <v>3065728343</v>
      </c>
      <c r="H190" s="55">
        <v>785255852</v>
      </c>
      <c r="I190" s="321">
        <v>19.41</v>
      </c>
      <c r="J190" s="322">
        <v>17.34</v>
      </c>
      <c r="K190" s="55">
        <v>14075</v>
      </c>
    </row>
    <row r="191" spans="1:11" x14ac:dyDescent="0.2">
      <c r="A191" s="111" t="s">
        <v>497</v>
      </c>
      <c r="B191" s="129">
        <v>12988</v>
      </c>
      <c r="C191" s="129">
        <v>2579511500</v>
      </c>
      <c r="D191" s="131">
        <v>2792666853</v>
      </c>
      <c r="E191" s="131">
        <v>215019</v>
      </c>
      <c r="F191" s="130">
        <v>87.3</v>
      </c>
      <c r="G191" s="55">
        <v>3676948907</v>
      </c>
      <c r="H191" s="55">
        <v>884282054</v>
      </c>
      <c r="I191" s="321">
        <v>19.41</v>
      </c>
      <c r="J191" s="322">
        <v>17.34</v>
      </c>
      <c r="K191" s="55">
        <v>13215</v>
      </c>
    </row>
    <row r="192" spans="1:11" x14ac:dyDescent="0.2">
      <c r="A192" s="111" t="s">
        <v>498</v>
      </c>
      <c r="B192" s="129">
        <v>11275</v>
      </c>
      <c r="C192" s="129">
        <v>2156027700</v>
      </c>
      <c r="D192" s="131">
        <v>2334188893</v>
      </c>
      <c r="E192" s="131">
        <v>207023</v>
      </c>
      <c r="F192" s="130">
        <v>84.1</v>
      </c>
      <c r="G192" s="55">
        <v>3191992526</v>
      </c>
      <c r="H192" s="55">
        <v>857803633</v>
      </c>
      <c r="I192" s="321">
        <v>19.41</v>
      </c>
      <c r="J192" s="322">
        <v>17.34</v>
      </c>
      <c r="K192" s="55">
        <v>14767</v>
      </c>
    </row>
    <row r="193" spans="1:11" x14ac:dyDescent="0.2">
      <c r="A193" s="111" t="s">
        <v>499</v>
      </c>
      <c r="B193" s="129">
        <v>12814</v>
      </c>
      <c r="C193" s="129">
        <v>2566472100</v>
      </c>
      <c r="D193" s="131">
        <v>2778549956</v>
      </c>
      <c r="E193" s="131">
        <v>216837</v>
      </c>
      <c r="F193" s="130">
        <v>88.1</v>
      </c>
      <c r="G193" s="55">
        <v>3627688890</v>
      </c>
      <c r="H193" s="55">
        <v>849138934</v>
      </c>
      <c r="I193" s="321">
        <v>19.41</v>
      </c>
      <c r="J193" s="322">
        <v>17.34</v>
      </c>
      <c r="K193" s="55">
        <v>12862</v>
      </c>
    </row>
    <row r="194" spans="1:11" x14ac:dyDescent="0.2">
      <c r="A194" s="111" t="s">
        <v>500</v>
      </c>
      <c r="B194" s="129">
        <v>16303</v>
      </c>
      <c r="C194" s="129">
        <v>3977098500</v>
      </c>
      <c r="D194" s="131">
        <v>4305742057</v>
      </c>
      <c r="E194" s="131">
        <v>264107</v>
      </c>
      <c r="F194" s="130">
        <v>107.3</v>
      </c>
      <c r="G194" s="55">
        <v>4615437176</v>
      </c>
      <c r="H194" s="55">
        <v>309695119</v>
      </c>
      <c r="I194" s="321">
        <v>19.41</v>
      </c>
      <c r="J194" s="322">
        <v>17.34</v>
      </c>
      <c r="K194" s="55">
        <v>3687</v>
      </c>
    </row>
    <row r="195" spans="1:11" x14ac:dyDescent="0.2">
      <c r="A195" s="111" t="s">
        <v>501</v>
      </c>
      <c r="B195" s="129">
        <v>11896</v>
      </c>
      <c r="C195" s="129">
        <v>2466327900</v>
      </c>
      <c r="D195" s="131">
        <v>2670130440</v>
      </c>
      <c r="E195" s="131">
        <v>224456</v>
      </c>
      <c r="F195" s="130">
        <v>91.2</v>
      </c>
      <c r="G195" s="55">
        <v>3367799831</v>
      </c>
      <c r="H195" s="55">
        <v>697669391</v>
      </c>
      <c r="I195" s="321">
        <v>19.41</v>
      </c>
      <c r="J195" s="322">
        <v>17.34</v>
      </c>
      <c r="K195" s="55">
        <v>11383</v>
      </c>
    </row>
    <row r="196" spans="1:11" x14ac:dyDescent="0.2">
      <c r="A196" s="111" t="s">
        <v>502</v>
      </c>
      <c r="B196" s="129">
        <v>59193</v>
      </c>
      <c r="C196" s="129">
        <v>12478361100</v>
      </c>
      <c r="D196" s="131">
        <v>13509497991</v>
      </c>
      <c r="E196" s="131">
        <v>228228</v>
      </c>
      <c r="F196" s="130">
        <v>92.7</v>
      </c>
      <c r="G196" s="55">
        <v>16757748435</v>
      </c>
      <c r="H196" s="55">
        <v>3248250444</v>
      </c>
      <c r="I196" s="321">
        <v>19.41</v>
      </c>
      <c r="J196" s="322">
        <v>17.34</v>
      </c>
      <c r="K196" s="55">
        <v>10651</v>
      </c>
    </row>
    <row r="197" spans="1:11" x14ac:dyDescent="0.2">
      <c r="A197" s="111" t="s">
        <v>503</v>
      </c>
      <c r="B197" s="129">
        <v>9209</v>
      </c>
      <c r="C197" s="129">
        <v>1739246800</v>
      </c>
      <c r="D197" s="131">
        <v>1882967720</v>
      </c>
      <c r="E197" s="131">
        <v>204470</v>
      </c>
      <c r="F197" s="130">
        <v>83.1</v>
      </c>
      <c r="G197" s="55">
        <v>2607100592</v>
      </c>
      <c r="H197" s="55">
        <v>724132872</v>
      </c>
      <c r="I197" s="321">
        <v>19.41</v>
      </c>
      <c r="J197" s="322">
        <v>17.34</v>
      </c>
      <c r="K197" s="55">
        <v>15263</v>
      </c>
    </row>
    <row r="198" spans="1:11" x14ac:dyDescent="0.2">
      <c r="A198" s="111" t="s">
        <v>504</v>
      </c>
      <c r="B198" s="129">
        <v>57040</v>
      </c>
      <c r="C198" s="129">
        <v>12068231000</v>
      </c>
      <c r="D198" s="131">
        <v>13065477200</v>
      </c>
      <c r="E198" s="131">
        <v>229058</v>
      </c>
      <c r="F198" s="130">
        <v>93</v>
      </c>
      <c r="G198" s="55">
        <v>16148226492</v>
      </c>
      <c r="H198" s="55">
        <v>3082749292</v>
      </c>
      <c r="I198" s="321">
        <v>19.41</v>
      </c>
      <c r="J198" s="322">
        <v>17.34</v>
      </c>
      <c r="K198" s="55">
        <v>10490</v>
      </c>
    </row>
    <row r="199" spans="1:11" x14ac:dyDescent="0.2">
      <c r="A199" s="111" t="s">
        <v>505</v>
      </c>
      <c r="B199" s="129">
        <v>24856</v>
      </c>
      <c r="C199" s="129">
        <v>5185799500</v>
      </c>
      <c r="D199" s="131">
        <v>5614322856</v>
      </c>
      <c r="E199" s="131">
        <v>225874</v>
      </c>
      <c r="F199" s="130">
        <v>91.8</v>
      </c>
      <c r="G199" s="55">
        <v>7036821839</v>
      </c>
      <c r="H199" s="55">
        <v>1422498983</v>
      </c>
      <c r="I199" s="321">
        <v>19.41</v>
      </c>
      <c r="J199" s="322">
        <v>17.34</v>
      </c>
      <c r="K199" s="55">
        <v>11108</v>
      </c>
    </row>
    <row r="200" spans="1:11" x14ac:dyDescent="0.2">
      <c r="A200" s="111" t="s">
        <v>506</v>
      </c>
      <c r="B200" s="129">
        <v>16161</v>
      </c>
      <c r="C200" s="129">
        <v>3182210100</v>
      </c>
      <c r="D200" s="131">
        <v>3445168849</v>
      </c>
      <c r="E200" s="131">
        <v>213178</v>
      </c>
      <c r="F200" s="130">
        <v>86.6</v>
      </c>
      <c r="G200" s="55">
        <v>4575236472</v>
      </c>
      <c r="H200" s="55">
        <v>1130067623</v>
      </c>
      <c r="I200" s="321">
        <v>19.41</v>
      </c>
      <c r="J200" s="322">
        <v>17.34</v>
      </c>
      <c r="K200" s="55">
        <v>13573</v>
      </c>
    </row>
    <row r="201" spans="1:11" x14ac:dyDescent="0.2">
      <c r="A201" s="111" t="s">
        <v>507</v>
      </c>
      <c r="B201" s="129">
        <v>12176</v>
      </c>
      <c r="C201" s="129">
        <v>2434875800</v>
      </c>
      <c r="D201" s="131">
        <v>2636079327</v>
      </c>
      <c r="E201" s="131">
        <v>216498</v>
      </c>
      <c r="F201" s="130">
        <v>87.9</v>
      </c>
      <c r="G201" s="55">
        <v>3447068825</v>
      </c>
      <c r="H201" s="55">
        <v>810989498</v>
      </c>
      <c r="I201" s="321">
        <v>19.41</v>
      </c>
      <c r="J201" s="322">
        <v>17.34</v>
      </c>
      <c r="K201" s="55">
        <v>12928</v>
      </c>
    </row>
    <row r="202" spans="1:11" x14ac:dyDescent="0.2">
      <c r="A202" s="111" t="s">
        <v>508</v>
      </c>
      <c r="B202" s="129">
        <v>39576</v>
      </c>
      <c r="C202" s="129">
        <v>8111523000</v>
      </c>
      <c r="D202" s="131">
        <v>8781810592</v>
      </c>
      <c r="E202" s="131">
        <v>221897</v>
      </c>
      <c r="F202" s="130">
        <v>90.1</v>
      </c>
      <c r="G202" s="55">
        <v>11204106095</v>
      </c>
      <c r="H202" s="55">
        <v>2422295503</v>
      </c>
      <c r="I202" s="321">
        <v>19.41</v>
      </c>
      <c r="J202" s="322">
        <v>17.34</v>
      </c>
      <c r="K202" s="55">
        <v>11880</v>
      </c>
    </row>
    <row r="203" spans="1:11" x14ac:dyDescent="0.2">
      <c r="A203" s="111" t="s">
        <v>509</v>
      </c>
      <c r="B203" s="129">
        <v>12357</v>
      </c>
      <c r="C203" s="129">
        <v>2283294300</v>
      </c>
      <c r="D203" s="131">
        <v>2471972041</v>
      </c>
      <c r="E203" s="131">
        <v>200046</v>
      </c>
      <c r="F203" s="130">
        <v>81.3</v>
      </c>
      <c r="G203" s="55">
        <v>3498310567</v>
      </c>
      <c r="H203" s="55">
        <v>1026338526</v>
      </c>
      <c r="I203" s="321">
        <v>19.41</v>
      </c>
      <c r="J203" s="322">
        <v>17.34</v>
      </c>
      <c r="K203" s="55">
        <v>16121</v>
      </c>
    </row>
    <row r="204" spans="1:11" x14ac:dyDescent="0.2">
      <c r="A204" s="111" t="s">
        <v>510</v>
      </c>
      <c r="B204" s="129">
        <v>12934</v>
      </c>
      <c r="C204" s="129">
        <v>3206691700</v>
      </c>
      <c r="D204" s="131">
        <v>3471673462</v>
      </c>
      <c r="E204" s="131">
        <v>268415</v>
      </c>
      <c r="F204" s="130">
        <v>109</v>
      </c>
      <c r="G204" s="55">
        <v>3661661316</v>
      </c>
      <c r="H204" s="55">
        <v>189987854</v>
      </c>
      <c r="I204" s="321">
        <v>19.41</v>
      </c>
      <c r="J204" s="322">
        <v>17.34</v>
      </c>
      <c r="K204" s="55">
        <v>2851</v>
      </c>
    </row>
    <row r="205" spans="1:11" x14ac:dyDescent="0.2">
      <c r="A205" s="17" t="s">
        <v>511</v>
      </c>
      <c r="B205" s="129"/>
      <c r="C205" s="129"/>
      <c r="D205" s="131"/>
      <c r="E205" s="131"/>
      <c r="F205" s="130"/>
      <c r="G205" s="55"/>
      <c r="H205" s="55"/>
      <c r="I205" s="321"/>
      <c r="J205" s="322"/>
      <c r="K205" s="55"/>
    </row>
    <row r="206" spans="1:11" x14ac:dyDescent="0.2">
      <c r="A206" s="111" t="s">
        <v>512</v>
      </c>
      <c r="B206" s="129">
        <v>25882</v>
      </c>
      <c r="C206" s="129">
        <v>5066108500</v>
      </c>
      <c r="D206" s="131">
        <v>5484741310</v>
      </c>
      <c r="E206" s="131">
        <v>211913</v>
      </c>
      <c r="F206" s="130">
        <v>86.1</v>
      </c>
      <c r="G206" s="55">
        <v>7327286081</v>
      </c>
      <c r="H206" s="55">
        <v>1842544771</v>
      </c>
      <c r="I206" s="321">
        <v>19.97</v>
      </c>
      <c r="J206" s="322">
        <v>17.899999999999999</v>
      </c>
      <c r="K206" s="55">
        <v>14217</v>
      </c>
    </row>
    <row r="207" spans="1:11" x14ac:dyDescent="0.2">
      <c r="A207" s="111" t="s">
        <v>513</v>
      </c>
      <c r="B207" s="129">
        <v>8471</v>
      </c>
      <c r="C207" s="129">
        <v>1415699800</v>
      </c>
      <c r="D207" s="131">
        <v>1532684737</v>
      </c>
      <c r="E207" s="131">
        <v>180933</v>
      </c>
      <c r="F207" s="130">
        <v>73.5</v>
      </c>
      <c r="G207" s="55">
        <v>2398170172</v>
      </c>
      <c r="H207" s="55">
        <v>865485435</v>
      </c>
      <c r="I207" s="321">
        <v>19.97</v>
      </c>
      <c r="J207" s="322">
        <v>17.899999999999999</v>
      </c>
      <c r="K207" s="55">
        <v>20403</v>
      </c>
    </row>
    <row r="208" spans="1:11" x14ac:dyDescent="0.2">
      <c r="A208" s="111" t="s">
        <v>514</v>
      </c>
      <c r="B208" s="129">
        <v>10409</v>
      </c>
      <c r="C208" s="129">
        <v>1843804600</v>
      </c>
      <c r="D208" s="131">
        <v>1996165549</v>
      </c>
      <c r="E208" s="131">
        <v>191773</v>
      </c>
      <c r="F208" s="130">
        <v>77.900000000000006</v>
      </c>
      <c r="G208" s="55">
        <v>2946824852</v>
      </c>
      <c r="H208" s="55">
        <v>950659303</v>
      </c>
      <c r="I208" s="321">
        <v>19.97</v>
      </c>
      <c r="J208" s="322">
        <v>17.899999999999999</v>
      </c>
      <c r="K208" s="55">
        <v>18239</v>
      </c>
    </row>
    <row r="209" spans="1:11" x14ac:dyDescent="0.2">
      <c r="A209" s="111" t="s">
        <v>515</v>
      </c>
      <c r="B209" s="129">
        <v>11589</v>
      </c>
      <c r="C209" s="129">
        <v>2231208000</v>
      </c>
      <c r="D209" s="131">
        <v>2415581642</v>
      </c>
      <c r="E209" s="131">
        <v>208437</v>
      </c>
      <c r="F209" s="130">
        <v>84.7</v>
      </c>
      <c r="G209" s="55">
        <v>3280887041</v>
      </c>
      <c r="H209" s="55">
        <v>865305399</v>
      </c>
      <c r="I209" s="321">
        <v>19.97</v>
      </c>
      <c r="J209" s="322">
        <v>17.899999999999999</v>
      </c>
      <c r="K209" s="55">
        <v>14911</v>
      </c>
    </row>
    <row r="210" spans="1:11" x14ac:dyDescent="0.2">
      <c r="A210" s="111" t="s">
        <v>516</v>
      </c>
      <c r="B210" s="129">
        <v>9090</v>
      </c>
      <c r="C210" s="129">
        <v>1789357400</v>
      </c>
      <c r="D210" s="131">
        <v>1937219159</v>
      </c>
      <c r="E210" s="131">
        <v>213115</v>
      </c>
      <c r="F210" s="130">
        <v>86.6</v>
      </c>
      <c r="G210" s="55">
        <v>2573411270</v>
      </c>
      <c r="H210" s="55">
        <v>636192111</v>
      </c>
      <c r="I210" s="321">
        <v>19.97</v>
      </c>
      <c r="J210" s="322">
        <v>17.899999999999999</v>
      </c>
      <c r="K210" s="55">
        <v>13977</v>
      </c>
    </row>
    <row r="211" spans="1:11" x14ac:dyDescent="0.2">
      <c r="A211" s="111" t="s">
        <v>517</v>
      </c>
      <c r="B211" s="129">
        <v>11569</v>
      </c>
      <c r="C211" s="129">
        <v>2206536400</v>
      </c>
      <c r="D211" s="131">
        <v>2388871329</v>
      </c>
      <c r="E211" s="131">
        <v>206489</v>
      </c>
      <c r="F211" s="130">
        <v>83.9</v>
      </c>
      <c r="G211" s="55">
        <v>3275224970</v>
      </c>
      <c r="H211" s="55">
        <v>886353641</v>
      </c>
      <c r="I211" s="321">
        <v>19.97</v>
      </c>
      <c r="J211" s="322">
        <v>17.899999999999999</v>
      </c>
      <c r="K211" s="55">
        <v>15300</v>
      </c>
    </row>
    <row r="212" spans="1:11" x14ac:dyDescent="0.2">
      <c r="A212" s="111" t="s">
        <v>518</v>
      </c>
      <c r="B212" s="129">
        <v>16782</v>
      </c>
      <c r="C212" s="129">
        <v>3951497800</v>
      </c>
      <c r="D212" s="131">
        <v>4278025869</v>
      </c>
      <c r="E212" s="131">
        <v>254918</v>
      </c>
      <c r="F212" s="130">
        <v>103.6</v>
      </c>
      <c r="G212" s="55">
        <v>4751043776</v>
      </c>
      <c r="H212" s="55">
        <v>473017907</v>
      </c>
      <c r="I212" s="321">
        <v>19.97</v>
      </c>
      <c r="J212" s="322">
        <v>17.899999999999999</v>
      </c>
      <c r="K212" s="55">
        <v>5629</v>
      </c>
    </row>
    <row r="213" spans="1:11" x14ac:dyDescent="0.2">
      <c r="A213" s="111" t="s">
        <v>519</v>
      </c>
      <c r="B213" s="129">
        <v>95282</v>
      </c>
      <c r="C213" s="129">
        <v>20745941200</v>
      </c>
      <c r="D213" s="131">
        <v>22460261305</v>
      </c>
      <c r="E213" s="131">
        <v>235724</v>
      </c>
      <c r="F213" s="130">
        <v>95.8</v>
      </c>
      <c r="G213" s="55">
        <v>26974672451</v>
      </c>
      <c r="H213" s="55">
        <v>4514411146</v>
      </c>
      <c r="I213" s="321">
        <v>19.97</v>
      </c>
      <c r="J213" s="322">
        <v>17.899999999999999</v>
      </c>
      <c r="K213" s="55">
        <v>9462</v>
      </c>
    </row>
    <row r="214" spans="1:11" x14ac:dyDescent="0.2">
      <c r="A214" s="111" t="s">
        <v>520</v>
      </c>
      <c r="B214" s="129">
        <v>12113</v>
      </c>
      <c r="C214" s="129">
        <v>2431956700</v>
      </c>
      <c r="D214" s="131">
        <v>2632919010</v>
      </c>
      <c r="E214" s="131">
        <v>217363</v>
      </c>
      <c r="F214" s="130">
        <v>88.3</v>
      </c>
      <c r="G214" s="55">
        <v>3429233301</v>
      </c>
      <c r="H214" s="55">
        <v>796314291</v>
      </c>
      <c r="I214" s="321">
        <v>19.97</v>
      </c>
      <c r="J214" s="322">
        <v>17.899999999999999</v>
      </c>
      <c r="K214" s="55">
        <v>13128</v>
      </c>
    </row>
    <row r="215" spans="1:11" x14ac:dyDescent="0.2">
      <c r="A215" s="111" t="s">
        <v>521</v>
      </c>
      <c r="B215" s="129">
        <v>24127</v>
      </c>
      <c r="C215" s="129">
        <v>4675323000</v>
      </c>
      <c r="D215" s="131">
        <v>5061663641</v>
      </c>
      <c r="E215" s="131">
        <v>209792</v>
      </c>
      <c r="F215" s="130">
        <v>85.2</v>
      </c>
      <c r="G215" s="55">
        <v>6830439351</v>
      </c>
      <c r="H215" s="55">
        <v>1768775710</v>
      </c>
      <c r="I215" s="321">
        <v>19.97</v>
      </c>
      <c r="J215" s="322">
        <v>17.899999999999999</v>
      </c>
      <c r="K215" s="55">
        <v>14640</v>
      </c>
    </row>
    <row r="216" spans="1:11" x14ac:dyDescent="0.2">
      <c r="A216" s="111" t="s">
        <v>522</v>
      </c>
      <c r="B216" s="129">
        <v>3663</v>
      </c>
      <c r="C216" s="129">
        <v>673127700</v>
      </c>
      <c r="D216" s="131">
        <v>728750934</v>
      </c>
      <c r="E216" s="131">
        <v>198949</v>
      </c>
      <c r="F216" s="130">
        <v>80.8</v>
      </c>
      <c r="G216" s="55">
        <v>1037008304</v>
      </c>
      <c r="H216" s="55">
        <v>308257370</v>
      </c>
      <c r="I216" s="321">
        <v>19.97</v>
      </c>
      <c r="J216" s="322">
        <v>17.899999999999999</v>
      </c>
      <c r="K216" s="55">
        <v>16806</v>
      </c>
    </row>
    <row r="217" spans="1:11" x14ac:dyDescent="0.2">
      <c r="A217" s="111" t="s">
        <v>523</v>
      </c>
      <c r="B217" s="129">
        <v>3932</v>
      </c>
      <c r="C217" s="129">
        <v>782693300</v>
      </c>
      <c r="D217" s="131">
        <v>847370378</v>
      </c>
      <c r="E217" s="131">
        <v>215506</v>
      </c>
      <c r="F217" s="130">
        <v>87.5</v>
      </c>
      <c r="G217" s="55">
        <v>1113163159</v>
      </c>
      <c r="H217" s="55">
        <v>265792781</v>
      </c>
      <c r="I217" s="321">
        <v>19.97</v>
      </c>
      <c r="J217" s="322">
        <v>17.899999999999999</v>
      </c>
      <c r="K217" s="55">
        <v>13499</v>
      </c>
    </row>
    <row r="218" spans="1:11" x14ac:dyDescent="0.2">
      <c r="A218" s="111" t="s">
        <v>524</v>
      </c>
      <c r="B218" s="129">
        <v>13385</v>
      </c>
      <c r="C218" s="129">
        <v>2619124300</v>
      </c>
      <c r="D218" s="131">
        <v>2835553017</v>
      </c>
      <c r="E218" s="131">
        <v>211846</v>
      </c>
      <c r="F218" s="130">
        <v>86.1</v>
      </c>
      <c r="G218" s="55">
        <v>3789341017</v>
      </c>
      <c r="H218" s="55">
        <v>953788000</v>
      </c>
      <c r="I218" s="321">
        <v>19.97</v>
      </c>
      <c r="J218" s="322">
        <v>17.899999999999999</v>
      </c>
      <c r="K218" s="55">
        <v>14230</v>
      </c>
    </row>
    <row r="219" spans="1:11" x14ac:dyDescent="0.2">
      <c r="A219" s="111" t="s">
        <v>525</v>
      </c>
      <c r="B219" s="129">
        <v>15445</v>
      </c>
      <c r="C219" s="129">
        <v>2810289600</v>
      </c>
      <c r="D219" s="131">
        <v>3042515071</v>
      </c>
      <c r="E219" s="131">
        <v>196990</v>
      </c>
      <c r="F219" s="130">
        <v>80</v>
      </c>
      <c r="G219" s="55">
        <v>4372534330</v>
      </c>
      <c r="H219" s="55">
        <v>1330019259</v>
      </c>
      <c r="I219" s="321">
        <v>19.97</v>
      </c>
      <c r="J219" s="322">
        <v>17.899999999999999</v>
      </c>
      <c r="K219" s="55">
        <v>17197</v>
      </c>
    </row>
    <row r="220" spans="1:11" x14ac:dyDescent="0.2">
      <c r="A220" s="111" t="s">
        <v>526</v>
      </c>
      <c r="B220" s="129">
        <v>11496</v>
      </c>
      <c r="C220" s="129">
        <v>2207114200</v>
      </c>
      <c r="D220" s="131">
        <v>2389496875</v>
      </c>
      <c r="E220" s="131">
        <v>207855</v>
      </c>
      <c r="F220" s="130">
        <v>84.4</v>
      </c>
      <c r="G220" s="55">
        <v>3254558411</v>
      </c>
      <c r="H220" s="55">
        <v>865061536</v>
      </c>
      <c r="I220" s="321">
        <v>19.97</v>
      </c>
      <c r="J220" s="322">
        <v>17.899999999999999</v>
      </c>
      <c r="K220" s="55">
        <v>15027</v>
      </c>
    </row>
    <row r="221" spans="1:11" x14ac:dyDescent="0.2">
      <c r="A221" s="111" t="s">
        <v>527</v>
      </c>
      <c r="B221" s="129">
        <v>9934</v>
      </c>
      <c r="C221" s="129">
        <v>1671802100</v>
      </c>
      <c r="D221" s="131">
        <v>1809949795</v>
      </c>
      <c r="E221" s="131">
        <v>182197</v>
      </c>
      <c r="F221" s="130">
        <v>74</v>
      </c>
      <c r="G221" s="55">
        <v>2812350666</v>
      </c>
      <c r="H221" s="55">
        <v>1002400871</v>
      </c>
      <c r="I221" s="321">
        <v>19.97</v>
      </c>
      <c r="J221" s="322">
        <v>17.899999999999999</v>
      </c>
      <c r="K221" s="55">
        <v>20151</v>
      </c>
    </row>
    <row r="222" spans="1:11" x14ac:dyDescent="0.2">
      <c r="A222" s="17" t="s">
        <v>528</v>
      </c>
      <c r="B222" s="129"/>
      <c r="C222" s="129"/>
      <c r="D222" s="131"/>
      <c r="E222" s="131"/>
      <c r="F222" s="130"/>
      <c r="G222" s="55"/>
      <c r="H222" s="55"/>
      <c r="I222" s="321"/>
      <c r="J222" s="322"/>
      <c r="K222" s="55"/>
    </row>
    <row r="223" spans="1:11" x14ac:dyDescent="0.2">
      <c r="A223" s="111" t="s">
        <v>529</v>
      </c>
      <c r="B223" s="129">
        <v>11527</v>
      </c>
      <c r="C223" s="129">
        <v>2418466700</v>
      </c>
      <c r="D223" s="131">
        <v>2618314277</v>
      </c>
      <c r="E223" s="131">
        <v>227146</v>
      </c>
      <c r="F223" s="130">
        <v>92.3</v>
      </c>
      <c r="G223" s="55">
        <v>3263334621</v>
      </c>
      <c r="H223" s="55">
        <v>645020344</v>
      </c>
      <c r="I223" s="321">
        <v>19</v>
      </c>
      <c r="J223" s="322">
        <v>16.93</v>
      </c>
      <c r="K223" s="55">
        <v>10632</v>
      </c>
    </row>
    <row r="224" spans="1:11" x14ac:dyDescent="0.2">
      <c r="A224" s="111" t="s">
        <v>530</v>
      </c>
      <c r="B224" s="129">
        <v>9564</v>
      </c>
      <c r="C224" s="129">
        <v>1881109900</v>
      </c>
      <c r="D224" s="131">
        <v>2036553535</v>
      </c>
      <c r="E224" s="131">
        <v>212940</v>
      </c>
      <c r="F224" s="130">
        <v>86.5</v>
      </c>
      <c r="G224" s="55">
        <v>2707602352</v>
      </c>
      <c r="H224" s="55">
        <v>671048817</v>
      </c>
      <c r="I224" s="321">
        <v>19</v>
      </c>
      <c r="J224" s="322">
        <v>16.93</v>
      </c>
      <c r="K224" s="55">
        <v>13331</v>
      </c>
    </row>
    <row r="225" spans="1:11" x14ac:dyDescent="0.2">
      <c r="A225" s="111" t="s">
        <v>531</v>
      </c>
      <c r="B225" s="129">
        <v>16158</v>
      </c>
      <c r="C225" s="129">
        <v>3146742100</v>
      </c>
      <c r="D225" s="131">
        <v>3406769987</v>
      </c>
      <c r="E225" s="131">
        <v>210841</v>
      </c>
      <c r="F225" s="130">
        <v>85.6</v>
      </c>
      <c r="G225" s="55">
        <v>4574387161</v>
      </c>
      <c r="H225" s="55">
        <v>1167617174</v>
      </c>
      <c r="I225" s="321">
        <v>19</v>
      </c>
      <c r="J225" s="322">
        <v>16.93</v>
      </c>
      <c r="K225" s="55">
        <v>13730</v>
      </c>
    </row>
    <row r="226" spans="1:11" x14ac:dyDescent="0.2">
      <c r="A226" s="111" t="s">
        <v>532</v>
      </c>
      <c r="B226" s="129">
        <v>6880</v>
      </c>
      <c r="C226" s="129">
        <v>1221088800</v>
      </c>
      <c r="D226" s="131">
        <v>1321992252</v>
      </c>
      <c r="E226" s="131">
        <v>192150</v>
      </c>
      <c r="F226" s="130">
        <v>78.099999999999994</v>
      </c>
      <c r="G226" s="55">
        <v>1947752424</v>
      </c>
      <c r="H226" s="55">
        <v>625760172</v>
      </c>
      <c r="I226" s="321">
        <v>19</v>
      </c>
      <c r="J226" s="322">
        <v>16.93</v>
      </c>
      <c r="K226" s="55">
        <v>17281</v>
      </c>
    </row>
    <row r="227" spans="1:11" x14ac:dyDescent="0.2">
      <c r="A227" s="111" t="s">
        <v>533</v>
      </c>
      <c r="B227" s="129">
        <v>30381</v>
      </c>
      <c r="C227" s="129">
        <v>6407556500</v>
      </c>
      <c r="D227" s="131">
        <v>6937038524</v>
      </c>
      <c r="E227" s="131">
        <v>228335</v>
      </c>
      <c r="F227" s="130">
        <v>92.8</v>
      </c>
      <c r="G227" s="55">
        <v>8600968953</v>
      </c>
      <c r="H227" s="55">
        <v>1663930429</v>
      </c>
      <c r="I227" s="321">
        <v>19</v>
      </c>
      <c r="J227" s="322">
        <v>16.93</v>
      </c>
      <c r="K227" s="55">
        <v>10406</v>
      </c>
    </row>
    <row r="228" spans="1:11" x14ac:dyDescent="0.2">
      <c r="A228" s="111" t="s">
        <v>534</v>
      </c>
      <c r="B228" s="129">
        <v>22092</v>
      </c>
      <c r="C228" s="129">
        <v>4491752100</v>
      </c>
      <c r="D228" s="131">
        <v>4862923543</v>
      </c>
      <c r="E228" s="131">
        <v>220121</v>
      </c>
      <c r="F228" s="130">
        <v>89.4</v>
      </c>
      <c r="G228" s="55">
        <v>6254323627</v>
      </c>
      <c r="H228" s="55">
        <v>1391400084</v>
      </c>
      <c r="I228" s="321">
        <v>19</v>
      </c>
      <c r="J228" s="322">
        <v>16.93</v>
      </c>
      <c r="K228" s="55">
        <v>11967</v>
      </c>
    </row>
    <row r="229" spans="1:11" x14ac:dyDescent="0.2">
      <c r="A229" s="111" t="s">
        <v>535</v>
      </c>
      <c r="B229" s="129">
        <v>5585</v>
      </c>
      <c r="C229" s="129">
        <v>1081947600</v>
      </c>
      <c r="D229" s="131">
        <v>1171353258</v>
      </c>
      <c r="E229" s="131">
        <v>209732</v>
      </c>
      <c r="F229" s="130">
        <v>85.2</v>
      </c>
      <c r="G229" s="55">
        <v>1581133327</v>
      </c>
      <c r="H229" s="55">
        <v>409780069</v>
      </c>
      <c r="I229" s="321">
        <v>19</v>
      </c>
      <c r="J229" s="322">
        <v>16.93</v>
      </c>
      <c r="K229" s="55">
        <v>13941</v>
      </c>
    </row>
    <row r="230" spans="1:11" x14ac:dyDescent="0.2">
      <c r="A230" s="111" t="s">
        <v>536</v>
      </c>
      <c r="B230" s="129">
        <v>8591</v>
      </c>
      <c r="C230" s="129">
        <v>1736649700</v>
      </c>
      <c r="D230" s="131">
        <v>1880156011</v>
      </c>
      <c r="E230" s="131">
        <v>218852</v>
      </c>
      <c r="F230" s="130">
        <v>88.9</v>
      </c>
      <c r="G230" s="55">
        <v>2432142598</v>
      </c>
      <c r="H230" s="55">
        <v>551986587</v>
      </c>
      <c r="I230" s="321">
        <v>19</v>
      </c>
      <c r="J230" s="322">
        <v>16.93</v>
      </c>
      <c r="K230" s="55">
        <v>12208</v>
      </c>
    </row>
    <row r="231" spans="1:11" x14ac:dyDescent="0.2">
      <c r="A231" s="111" t="s">
        <v>537</v>
      </c>
      <c r="B231" s="129">
        <v>23641</v>
      </c>
      <c r="C231" s="129">
        <v>4711361700</v>
      </c>
      <c r="D231" s="131">
        <v>5100680363</v>
      </c>
      <c r="E231" s="131">
        <v>215756</v>
      </c>
      <c r="F231" s="130">
        <v>87.6</v>
      </c>
      <c r="G231" s="55">
        <v>6692851026</v>
      </c>
      <c r="H231" s="55">
        <v>1592170663</v>
      </c>
      <c r="I231" s="321">
        <v>19</v>
      </c>
      <c r="J231" s="322">
        <v>16.93</v>
      </c>
      <c r="K231" s="55">
        <v>12796</v>
      </c>
    </row>
    <row r="232" spans="1:11" x14ac:dyDescent="0.2">
      <c r="A232" s="111" t="s">
        <v>538</v>
      </c>
      <c r="B232" s="129">
        <v>4613</v>
      </c>
      <c r="C232" s="129">
        <v>835154200</v>
      </c>
      <c r="D232" s="131">
        <v>904166332</v>
      </c>
      <c r="E232" s="131">
        <v>196004</v>
      </c>
      <c r="F232" s="130">
        <v>79.599999999999994</v>
      </c>
      <c r="G232" s="55">
        <v>1305956676</v>
      </c>
      <c r="H232" s="55">
        <v>401790344</v>
      </c>
      <c r="I232" s="321">
        <v>19</v>
      </c>
      <c r="J232" s="322">
        <v>16.93</v>
      </c>
      <c r="K232" s="55">
        <v>16549</v>
      </c>
    </row>
    <row r="233" spans="1:11" x14ac:dyDescent="0.2">
      <c r="A233" s="111" t="s">
        <v>539</v>
      </c>
      <c r="B233" s="129">
        <v>10710</v>
      </c>
      <c r="C233" s="129">
        <v>2180383400</v>
      </c>
      <c r="D233" s="131">
        <v>2360557202</v>
      </c>
      <c r="E233" s="131">
        <v>220407</v>
      </c>
      <c r="F233" s="130">
        <v>89.5</v>
      </c>
      <c r="G233" s="55">
        <v>3032039021</v>
      </c>
      <c r="H233" s="55">
        <v>671481819</v>
      </c>
      <c r="I233" s="321">
        <v>19</v>
      </c>
      <c r="J233" s="322">
        <v>16.93</v>
      </c>
      <c r="K233" s="55">
        <v>11912</v>
      </c>
    </row>
    <row r="234" spans="1:11" x14ac:dyDescent="0.2">
      <c r="A234" s="111" t="s">
        <v>528</v>
      </c>
      <c r="B234" s="129">
        <v>156946</v>
      </c>
      <c r="C234" s="129">
        <v>33464319000</v>
      </c>
      <c r="D234" s="131">
        <v>36229609536</v>
      </c>
      <c r="E234" s="131">
        <v>230841</v>
      </c>
      <c r="F234" s="130">
        <v>93.8</v>
      </c>
      <c r="G234" s="55">
        <v>44431969758</v>
      </c>
      <c r="H234" s="55">
        <v>8202360222</v>
      </c>
      <c r="I234" s="321">
        <v>19</v>
      </c>
      <c r="J234" s="322">
        <v>16.93</v>
      </c>
      <c r="K234" s="55">
        <v>9930</v>
      </c>
    </row>
    <row r="235" spans="1:11" x14ac:dyDescent="0.2">
      <c r="A235" s="17" t="s">
        <v>540</v>
      </c>
      <c r="B235" s="129"/>
      <c r="C235" s="129"/>
      <c r="D235" s="131"/>
      <c r="E235" s="131"/>
      <c r="F235" s="130"/>
      <c r="G235" s="55"/>
      <c r="H235" s="55"/>
      <c r="I235" s="321"/>
      <c r="J235" s="322"/>
      <c r="K235" s="55"/>
    </row>
    <row r="236" spans="1:11" x14ac:dyDescent="0.2">
      <c r="A236" s="111" t="s">
        <v>541</v>
      </c>
      <c r="B236" s="129">
        <v>14085</v>
      </c>
      <c r="C236" s="129">
        <v>2829734200</v>
      </c>
      <c r="D236" s="131">
        <v>3063566456</v>
      </c>
      <c r="E236" s="131">
        <v>217506</v>
      </c>
      <c r="F236" s="130">
        <v>88.4</v>
      </c>
      <c r="G236" s="55">
        <v>3987513502</v>
      </c>
      <c r="H236" s="55">
        <v>923947046</v>
      </c>
      <c r="I236" s="321">
        <v>20.190000000000001</v>
      </c>
      <c r="J236" s="322">
        <v>18.12</v>
      </c>
      <c r="K236" s="55">
        <v>13244</v>
      </c>
    </row>
    <row r="237" spans="1:11" x14ac:dyDescent="0.2">
      <c r="A237" s="111" t="s">
        <v>542</v>
      </c>
      <c r="B237" s="129">
        <v>13306</v>
      </c>
      <c r="C237" s="129">
        <v>2674253200</v>
      </c>
      <c r="D237" s="131">
        <v>2895237439</v>
      </c>
      <c r="E237" s="131">
        <v>217589</v>
      </c>
      <c r="F237" s="130">
        <v>88.4</v>
      </c>
      <c r="G237" s="55">
        <v>3766975836</v>
      </c>
      <c r="H237" s="55">
        <v>871738397</v>
      </c>
      <c r="I237" s="321">
        <v>20.190000000000001</v>
      </c>
      <c r="J237" s="322">
        <v>18.12</v>
      </c>
      <c r="K237" s="55">
        <v>13227</v>
      </c>
    </row>
    <row r="238" spans="1:11" x14ac:dyDescent="0.2">
      <c r="A238" s="111" t="s">
        <v>543</v>
      </c>
      <c r="B238" s="129">
        <v>16560</v>
      </c>
      <c r="C238" s="129">
        <v>3278449100</v>
      </c>
      <c r="D238" s="131">
        <v>3549360463</v>
      </c>
      <c r="E238" s="131">
        <v>214333</v>
      </c>
      <c r="F238" s="130">
        <v>87.1</v>
      </c>
      <c r="G238" s="55">
        <v>4688194788</v>
      </c>
      <c r="H238" s="55">
        <v>1138834325</v>
      </c>
      <c r="I238" s="321">
        <v>20.190000000000001</v>
      </c>
      <c r="J238" s="322">
        <v>18.12</v>
      </c>
      <c r="K238" s="55">
        <v>13885</v>
      </c>
    </row>
    <row r="239" spans="1:11" x14ac:dyDescent="0.2">
      <c r="A239" s="111" t="s">
        <v>544</v>
      </c>
      <c r="B239" s="129">
        <v>8810</v>
      </c>
      <c r="C239" s="129">
        <v>1681573600</v>
      </c>
      <c r="D239" s="131">
        <v>1820528753</v>
      </c>
      <c r="E239" s="131">
        <v>206643</v>
      </c>
      <c r="F239" s="130">
        <v>83.9</v>
      </c>
      <c r="G239" s="55">
        <v>2494142276</v>
      </c>
      <c r="H239" s="55">
        <v>673613523</v>
      </c>
      <c r="I239" s="321">
        <v>20.190000000000001</v>
      </c>
      <c r="J239" s="322">
        <v>18.12</v>
      </c>
      <c r="K239" s="55">
        <v>15437</v>
      </c>
    </row>
    <row r="240" spans="1:11" x14ac:dyDescent="0.2">
      <c r="A240" s="111" t="s">
        <v>545</v>
      </c>
      <c r="B240" s="129">
        <v>26122</v>
      </c>
      <c r="C240" s="129">
        <v>5243099800</v>
      </c>
      <c r="D240" s="131">
        <v>5676358109</v>
      </c>
      <c r="E240" s="131">
        <v>217302</v>
      </c>
      <c r="F240" s="130">
        <v>88.3</v>
      </c>
      <c r="G240" s="55">
        <v>7395230933</v>
      </c>
      <c r="H240" s="55">
        <v>1718872824</v>
      </c>
      <c r="I240" s="321">
        <v>20.190000000000001</v>
      </c>
      <c r="J240" s="322">
        <v>18.12</v>
      </c>
      <c r="K240" s="55">
        <v>13285</v>
      </c>
    </row>
    <row r="241" spans="1:11" x14ac:dyDescent="0.2">
      <c r="A241" s="111" t="s">
        <v>546</v>
      </c>
      <c r="B241" s="129">
        <v>5706</v>
      </c>
      <c r="C241" s="129">
        <v>1144315400</v>
      </c>
      <c r="D241" s="131">
        <v>1238874759</v>
      </c>
      <c r="E241" s="131">
        <v>217118</v>
      </c>
      <c r="F241" s="130">
        <v>88.2</v>
      </c>
      <c r="G241" s="55">
        <v>1615388856</v>
      </c>
      <c r="H241" s="55">
        <v>376514097</v>
      </c>
      <c r="I241" s="321">
        <v>20.190000000000001</v>
      </c>
      <c r="J241" s="322">
        <v>18.12</v>
      </c>
      <c r="K241" s="55">
        <v>13323</v>
      </c>
    </row>
    <row r="242" spans="1:11" x14ac:dyDescent="0.2">
      <c r="A242" s="111" t="s">
        <v>547</v>
      </c>
      <c r="B242" s="129">
        <v>22972</v>
      </c>
      <c r="C242" s="129">
        <v>4567061400</v>
      </c>
      <c r="D242" s="131">
        <v>4944455952</v>
      </c>
      <c r="E242" s="131">
        <v>215238</v>
      </c>
      <c r="F242" s="130">
        <v>87.4</v>
      </c>
      <c r="G242" s="55">
        <v>6503454751</v>
      </c>
      <c r="H242" s="55">
        <v>1558998799</v>
      </c>
      <c r="I242" s="321">
        <v>20.190000000000001</v>
      </c>
      <c r="J242" s="322">
        <v>18.12</v>
      </c>
      <c r="K242" s="55">
        <v>13702</v>
      </c>
    </row>
    <row r="243" spans="1:11" x14ac:dyDescent="0.2">
      <c r="A243" s="111" t="s">
        <v>548</v>
      </c>
      <c r="B243" s="129">
        <v>4376</v>
      </c>
      <c r="C243" s="129">
        <v>840181100</v>
      </c>
      <c r="D243" s="131">
        <v>909608625</v>
      </c>
      <c r="E243" s="131">
        <v>207863</v>
      </c>
      <c r="F243" s="130">
        <v>84.4</v>
      </c>
      <c r="G243" s="55">
        <v>1238861135</v>
      </c>
      <c r="H243" s="55">
        <v>329252510</v>
      </c>
      <c r="I243" s="321">
        <v>20.190000000000001</v>
      </c>
      <c r="J243" s="322">
        <v>18.12</v>
      </c>
      <c r="K243" s="55">
        <v>15191</v>
      </c>
    </row>
    <row r="244" spans="1:11" x14ac:dyDescent="0.2">
      <c r="A244" s="111" t="s">
        <v>549</v>
      </c>
      <c r="B244" s="129">
        <v>10100</v>
      </c>
      <c r="C244" s="129">
        <v>2018142900</v>
      </c>
      <c r="D244" s="131">
        <v>2184910120</v>
      </c>
      <c r="E244" s="131">
        <v>216328</v>
      </c>
      <c r="F244" s="130">
        <v>87.9</v>
      </c>
      <c r="G244" s="55">
        <v>2859345855</v>
      </c>
      <c r="H244" s="55">
        <v>674435735</v>
      </c>
      <c r="I244" s="321">
        <v>20.190000000000001</v>
      </c>
      <c r="J244" s="322">
        <v>18.12</v>
      </c>
      <c r="K244" s="55">
        <v>13482</v>
      </c>
    </row>
    <row r="245" spans="1:11" x14ac:dyDescent="0.2">
      <c r="A245" s="111" t="s">
        <v>550</v>
      </c>
      <c r="B245" s="129">
        <v>156684</v>
      </c>
      <c r="C245" s="129">
        <v>35396906100</v>
      </c>
      <c r="D245" s="131">
        <v>38321894039</v>
      </c>
      <c r="E245" s="131">
        <v>244581</v>
      </c>
      <c r="F245" s="130">
        <v>99.4</v>
      </c>
      <c r="G245" s="55">
        <v>44357796628</v>
      </c>
      <c r="H245" s="55">
        <v>6035902589</v>
      </c>
      <c r="I245" s="321">
        <v>20.190000000000001</v>
      </c>
      <c r="J245" s="322">
        <v>18.12</v>
      </c>
      <c r="K245" s="55">
        <v>7778</v>
      </c>
    </row>
    <row r="246" spans="1:11" x14ac:dyDescent="0.2">
      <c r="A246" s="17" t="s">
        <v>551</v>
      </c>
      <c r="B246" s="129"/>
      <c r="C246" s="129"/>
      <c r="D246" s="131"/>
      <c r="E246" s="131"/>
      <c r="F246" s="130"/>
      <c r="G246" s="55"/>
      <c r="H246" s="55"/>
      <c r="I246" s="321"/>
      <c r="J246" s="322"/>
      <c r="K246" s="55"/>
    </row>
    <row r="247" spans="1:11" x14ac:dyDescent="0.2">
      <c r="A247" s="111" t="s">
        <v>552</v>
      </c>
      <c r="B247" s="129">
        <v>22929</v>
      </c>
      <c r="C247" s="129">
        <v>4694028700</v>
      </c>
      <c r="D247" s="131">
        <v>5081915068</v>
      </c>
      <c r="E247" s="131">
        <v>221637</v>
      </c>
      <c r="F247" s="130">
        <v>90</v>
      </c>
      <c r="G247" s="55">
        <v>6491281298</v>
      </c>
      <c r="H247" s="55">
        <v>1409366230</v>
      </c>
      <c r="I247" s="321">
        <v>19.52</v>
      </c>
      <c r="J247" s="322">
        <v>17.45</v>
      </c>
      <c r="K247" s="55">
        <v>11998</v>
      </c>
    </row>
    <row r="248" spans="1:11" x14ac:dyDescent="0.2">
      <c r="A248" s="111" t="s">
        <v>553</v>
      </c>
      <c r="B248" s="129">
        <v>52260</v>
      </c>
      <c r="C248" s="129">
        <v>10504253800</v>
      </c>
      <c r="D248" s="131">
        <v>11372262309</v>
      </c>
      <c r="E248" s="131">
        <v>217609</v>
      </c>
      <c r="F248" s="130">
        <v>88.4</v>
      </c>
      <c r="G248" s="55">
        <v>14794991523</v>
      </c>
      <c r="H248" s="55">
        <v>3422729214</v>
      </c>
      <c r="I248" s="321">
        <v>19.52</v>
      </c>
      <c r="J248" s="322">
        <v>17.45</v>
      </c>
      <c r="K248" s="55">
        <v>12784</v>
      </c>
    </row>
    <row r="249" spans="1:11" x14ac:dyDescent="0.2">
      <c r="A249" s="111" t="s">
        <v>554</v>
      </c>
      <c r="B249" s="129">
        <v>59788</v>
      </c>
      <c r="C249" s="129">
        <v>13272966400</v>
      </c>
      <c r="D249" s="131">
        <v>14369764705</v>
      </c>
      <c r="E249" s="131">
        <v>240345</v>
      </c>
      <c r="F249" s="130">
        <v>97.6</v>
      </c>
      <c r="G249" s="55">
        <v>16926195047</v>
      </c>
      <c r="H249" s="55">
        <v>2556430342</v>
      </c>
      <c r="I249" s="321">
        <v>19.52</v>
      </c>
      <c r="J249" s="322">
        <v>17.45</v>
      </c>
      <c r="K249" s="55">
        <v>8346</v>
      </c>
    </row>
    <row r="250" spans="1:11" x14ac:dyDescent="0.2">
      <c r="A250" s="111" t="s">
        <v>555</v>
      </c>
      <c r="B250" s="129">
        <v>10497</v>
      </c>
      <c r="C250" s="129">
        <v>2093428800</v>
      </c>
      <c r="D250" s="131">
        <v>2266417195</v>
      </c>
      <c r="E250" s="131">
        <v>215911</v>
      </c>
      <c r="F250" s="130">
        <v>87.7</v>
      </c>
      <c r="G250" s="55">
        <v>2971737964</v>
      </c>
      <c r="H250" s="55">
        <v>705320769</v>
      </c>
      <c r="I250" s="321">
        <v>19.52</v>
      </c>
      <c r="J250" s="322">
        <v>17.45</v>
      </c>
      <c r="K250" s="55">
        <v>13116</v>
      </c>
    </row>
    <row r="251" spans="1:11" x14ac:dyDescent="0.2">
      <c r="A251" s="111" t="s">
        <v>556</v>
      </c>
      <c r="B251" s="129">
        <v>15446</v>
      </c>
      <c r="C251" s="129">
        <v>3067309500</v>
      </c>
      <c r="D251" s="131">
        <v>3320773553</v>
      </c>
      <c r="E251" s="131">
        <v>214992</v>
      </c>
      <c r="F251" s="130">
        <v>87.3</v>
      </c>
      <c r="G251" s="55">
        <v>4372817433</v>
      </c>
      <c r="H251" s="55">
        <v>1052043880</v>
      </c>
      <c r="I251" s="321">
        <v>19.52</v>
      </c>
      <c r="J251" s="322">
        <v>17.45</v>
      </c>
      <c r="K251" s="55">
        <v>13295</v>
      </c>
    </row>
    <row r="252" spans="1:11" x14ac:dyDescent="0.2">
      <c r="A252" s="111" t="s">
        <v>557</v>
      </c>
      <c r="B252" s="129">
        <v>16014</v>
      </c>
      <c r="C252" s="129">
        <v>3293512900</v>
      </c>
      <c r="D252" s="131">
        <v>3565669045</v>
      </c>
      <c r="E252" s="131">
        <v>222659</v>
      </c>
      <c r="F252" s="130">
        <v>90.4</v>
      </c>
      <c r="G252" s="55">
        <v>4533620250</v>
      </c>
      <c r="H252" s="55">
        <v>967951205</v>
      </c>
      <c r="I252" s="321">
        <v>19.52</v>
      </c>
      <c r="J252" s="322">
        <v>17.45</v>
      </c>
      <c r="K252" s="55">
        <v>11799</v>
      </c>
    </row>
    <row r="253" spans="1:11" x14ac:dyDescent="0.2">
      <c r="A253" s="111" t="s">
        <v>558</v>
      </c>
      <c r="B253" s="129">
        <v>26498</v>
      </c>
      <c r="C253" s="129">
        <v>5387085000</v>
      </c>
      <c r="D253" s="131">
        <v>5832241382</v>
      </c>
      <c r="E253" s="131">
        <v>220101</v>
      </c>
      <c r="F253" s="130">
        <v>89.4</v>
      </c>
      <c r="G253" s="55">
        <v>7501677868</v>
      </c>
      <c r="H253" s="55">
        <v>1669436486</v>
      </c>
      <c r="I253" s="321">
        <v>19.52</v>
      </c>
      <c r="J253" s="322">
        <v>17.45</v>
      </c>
      <c r="K253" s="55">
        <v>12298</v>
      </c>
    </row>
    <row r="254" spans="1:11" x14ac:dyDescent="0.2">
      <c r="A254" s="111" t="s">
        <v>559</v>
      </c>
      <c r="B254" s="129">
        <v>10159</v>
      </c>
      <c r="C254" s="129">
        <v>2027196200</v>
      </c>
      <c r="D254" s="131">
        <v>2194711531</v>
      </c>
      <c r="E254" s="131">
        <v>216036</v>
      </c>
      <c r="F254" s="130">
        <v>87.8</v>
      </c>
      <c r="G254" s="55">
        <v>2876048964</v>
      </c>
      <c r="H254" s="55">
        <v>681337433</v>
      </c>
      <c r="I254" s="321">
        <v>19.52</v>
      </c>
      <c r="J254" s="322">
        <v>17.45</v>
      </c>
      <c r="K254" s="55">
        <v>13092</v>
      </c>
    </row>
    <row r="255" spans="1:11" x14ac:dyDescent="0.2">
      <c r="A255" s="111" t="s">
        <v>560</v>
      </c>
      <c r="B255" s="129">
        <v>20603</v>
      </c>
      <c r="C255" s="129">
        <v>4235096800</v>
      </c>
      <c r="D255" s="131">
        <v>4585059789</v>
      </c>
      <c r="E255" s="131">
        <v>222543</v>
      </c>
      <c r="F255" s="130">
        <v>90.4</v>
      </c>
      <c r="G255" s="55">
        <v>5832782441</v>
      </c>
      <c r="H255" s="55">
        <v>1247722652</v>
      </c>
      <c r="I255" s="321">
        <v>19.52</v>
      </c>
      <c r="J255" s="322">
        <v>17.45</v>
      </c>
      <c r="K255" s="55">
        <v>11821</v>
      </c>
    </row>
    <row r="256" spans="1:11" x14ac:dyDescent="0.2">
      <c r="A256" s="111" t="s">
        <v>561</v>
      </c>
      <c r="B256" s="129">
        <v>6926</v>
      </c>
      <c r="C256" s="129">
        <v>1299561200</v>
      </c>
      <c r="D256" s="131">
        <v>1406949140</v>
      </c>
      <c r="E256" s="131">
        <v>203140</v>
      </c>
      <c r="F256" s="130">
        <v>82.5</v>
      </c>
      <c r="G256" s="55">
        <v>1960775187</v>
      </c>
      <c r="H256" s="55">
        <v>553826047</v>
      </c>
      <c r="I256" s="321">
        <v>19.52</v>
      </c>
      <c r="J256" s="322">
        <v>17.45</v>
      </c>
      <c r="K256" s="55">
        <v>15609</v>
      </c>
    </row>
    <row r="257" spans="1:11" x14ac:dyDescent="0.2">
      <c r="A257" s="111" t="s">
        <v>562</v>
      </c>
      <c r="B257" s="129">
        <v>11089</v>
      </c>
      <c r="C257" s="129">
        <v>2194563600</v>
      </c>
      <c r="D257" s="131">
        <v>2375909169</v>
      </c>
      <c r="E257" s="131">
        <v>214258</v>
      </c>
      <c r="F257" s="130">
        <v>87</v>
      </c>
      <c r="G257" s="55">
        <v>3139335266</v>
      </c>
      <c r="H257" s="55">
        <v>763426097</v>
      </c>
      <c r="I257" s="321">
        <v>19.52</v>
      </c>
      <c r="J257" s="322">
        <v>17.45</v>
      </c>
      <c r="K257" s="55">
        <v>13439</v>
      </c>
    </row>
    <row r="258" spans="1:11" x14ac:dyDescent="0.2">
      <c r="A258" s="111" t="s">
        <v>563</v>
      </c>
      <c r="B258" s="129">
        <v>10935</v>
      </c>
      <c r="C258" s="129">
        <v>2269086200</v>
      </c>
      <c r="D258" s="131">
        <v>2456589869</v>
      </c>
      <c r="E258" s="131">
        <v>224654</v>
      </c>
      <c r="F258" s="130">
        <v>91.3</v>
      </c>
      <c r="G258" s="55">
        <v>3095737319</v>
      </c>
      <c r="H258" s="55">
        <v>639147450</v>
      </c>
      <c r="I258" s="321">
        <v>19.52</v>
      </c>
      <c r="J258" s="322">
        <v>17.45</v>
      </c>
      <c r="K258" s="55">
        <v>11409</v>
      </c>
    </row>
    <row r="259" spans="1:11" x14ac:dyDescent="0.2">
      <c r="A259" s="111" t="s">
        <v>564</v>
      </c>
      <c r="B259" s="129">
        <v>11227</v>
      </c>
      <c r="C259" s="129">
        <v>2335406900</v>
      </c>
      <c r="D259" s="131">
        <v>2528390914</v>
      </c>
      <c r="E259" s="131">
        <v>225206</v>
      </c>
      <c r="F259" s="130">
        <v>91.5</v>
      </c>
      <c r="G259" s="55">
        <v>3178403556</v>
      </c>
      <c r="H259" s="55">
        <v>650012642</v>
      </c>
      <c r="I259" s="321">
        <v>19.52</v>
      </c>
      <c r="J259" s="322">
        <v>17.45</v>
      </c>
      <c r="K259" s="55">
        <v>11302</v>
      </c>
    </row>
    <row r="260" spans="1:11" x14ac:dyDescent="0.2">
      <c r="A260" s="111" t="s">
        <v>565</v>
      </c>
      <c r="B260" s="129">
        <v>6764</v>
      </c>
      <c r="C260" s="129">
        <v>1273507000</v>
      </c>
      <c r="D260" s="131">
        <v>1378741977</v>
      </c>
      <c r="E260" s="131">
        <v>203835</v>
      </c>
      <c r="F260" s="130">
        <v>82.8</v>
      </c>
      <c r="G260" s="55">
        <v>1914912412</v>
      </c>
      <c r="H260" s="55">
        <v>536170435</v>
      </c>
      <c r="I260" s="321">
        <v>19.52</v>
      </c>
      <c r="J260" s="322">
        <v>17.45</v>
      </c>
      <c r="K260" s="55">
        <v>15473</v>
      </c>
    </row>
    <row r="261" spans="1:11" x14ac:dyDescent="0.2">
      <c r="A261" s="111" t="s">
        <v>566</v>
      </c>
      <c r="B261" s="129">
        <v>7029</v>
      </c>
      <c r="C261" s="129">
        <v>1322546500</v>
      </c>
      <c r="D261" s="131">
        <v>1431833807</v>
      </c>
      <c r="E261" s="131">
        <v>203704</v>
      </c>
      <c r="F261" s="130">
        <v>82.7</v>
      </c>
      <c r="G261" s="55">
        <v>1989934853</v>
      </c>
      <c r="H261" s="55">
        <v>558101046</v>
      </c>
      <c r="I261" s="321">
        <v>19.52</v>
      </c>
      <c r="J261" s="322">
        <v>17.45</v>
      </c>
      <c r="K261" s="55">
        <v>15499</v>
      </c>
    </row>
    <row r="262" spans="1:11" x14ac:dyDescent="0.2">
      <c r="A262" s="17" t="s">
        <v>567</v>
      </c>
      <c r="B262" s="129"/>
      <c r="C262" s="129"/>
      <c r="D262" s="131"/>
      <c r="E262" s="131"/>
      <c r="F262" s="130"/>
      <c r="G262" s="55"/>
      <c r="H262" s="55"/>
      <c r="I262" s="321"/>
      <c r="J262" s="322"/>
      <c r="K262" s="55"/>
    </row>
    <row r="263" spans="1:11" x14ac:dyDescent="0.2">
      <c r="A263" s="111" t="s">
        <v>568</v>
      </c>
      <c r="B263" s="129">
        <v>26744</v>
      </c>
      <c r="C263" s="129">
        <v>5118636400</v>
      </c>
      <c r="D263" s="131">
        <v>5541609800</v>
      </c>
      <c r="E263" s="131">
        <v>207209</v>
      </c>
      <c r="F263" s="130">
        <v>84.2</v>
      </c>
      <c r="G263" s="55">
        <v>7571321341</v>
      </c>
      <c r="H263" s="55">
        <v>2029711541</v>
      </c>
      <c r="I263" s="321">
        <v>19.309999999999999</v>
      </c>
      <c r="J263" s="322">
        <v>17.239999999999998</v>
      </c>
      <c r="K263" s="55">
        <v>14655</v>
      </c>
    </row>
    <row r="264" spans="1:11" x14ac:dyDescent="0.2">
      <c r="A264" s="111" t="s">
        <v>569</v>
      </c>
      <c r="B264" s="129">
        <v>103183</v>
      </c>
      <c r="C264" s="129">
        <v>22603462400</v>
      </c>
      <c r="D264" s="131">
        <v>24471276912</v>
      </c>
      <c r="E264" s="131">
        <v>237164</v>
      </c>
      <c r="F264" s="130">
        <v>96.3</v>
      </c>
      <c r="G264" s="55">
        <v>29211473600</v>
      </c>
      <c r="H264" s="55">
        <v>4740196688</v>
      </c>
      <c r="I264" s="321">
        <v>19.309999999999999</v>
      </c>
      <c r="J264" s="322">
        <v>17.239999999999998</v>
      </c>
      <c r="K264" s="55">
        <v>8871</v>
      </c>
    </row>
    <row r="265" spans="1:11" x14ac:dyDescent="0.2">
      <c r="A265" s="111" t="s">
        <v>570</v>
      </c>
      <c r="B265" s="129">
        <v>9583</v>
      </c>
      <c r="C265" s="129">
        <v>1965864800</v>
      </c>
      <c r="D265" s="131">
        <v>2128312072</v>
      </c>
      <c r="E265" s="131">
        <v>222092</v>
      </c>
      <c r="F265" s="130">
        <v>90.2</v>
      </c>
      <c r="G265" s="55">
        <v>2712981320</v>
      </c>
      <c r="H265" s="55">
        <v>584669248</v>
      </c>
      <c r="I265" s="321">
        <v>19.309999999999999</v>
      </c>
      <c r="J265" s="322">
        <v>17.239999999999998</v>
      </c>
      <c r="K265" s="55">
        <v>11781</v>
      </c>
    </row>
    <row r="266" spans="1:11" x14ac:dyDescent="0.2">
      <c r="A266" s="111" t="s">
        <v>571</v>
      </c>
      <c r="B266" s="129">
        <v>37700</v>
      </c>
      <c r="C266" s="129">
        <v>7831327500</v>
      </c>
      <c r="D266" s="131">
        <v>8478461417</v>
      </c>
      <c r="E266" s="131">
        <v>224893</v>
      </c>
      <c r="F266" s="130">
        <v>91.4</v>
      </c>
      <c r="G266" s="55">
        <v>10673003835</v>
      </c>
      <c r="H266" s="55">
        <v>2194542418</v>
      </c>
      <c r="I266" s="321">
        <v>19.309999999999999</v>
      </c>
      <c r="J266" s="322">
        <v>17.239999999999998</v>
      </c>
      <c r="K266" s="55">
        <v>11240</v>
      </c>
    </row>
    <row r="267" spans="1:11" x14ac:dyDescent="0.2">
      <c r="A267" s="111" t="s">
        <v>572</v>
      </c>
      <c r="B267" s="129">
        <v>18821</v>
      </c>
      <c r="C267" s="129">
        <v>3604187300</v>
      </c>
      <c r="D267" s="131">
        <v>3902015713</v>
      </c>
      <c r="E267" s="131">
        <v>207322</v>
      </c>
      <c r="F267" s="130">
        <v>84.2</v>
      </c>
      <c r="G267" s="55">
        <v>5328291915</v>
      </c>
      <c r="H267" s="55">
        <v>1426276202</v>
      </c>
      <c r="I267" s="321">
        <v>19.309999999999999</v>
      </c>
      <c r="J267" s="322">
        <v>17.239999999999998</v>
      </c>
      <c r="K267" s="55">
        <v>14633</v>
      </c>
    </row>
    <row r="268" spans="1:11" x14ac:dyDescent="0.2">
      <c r="A268" s="111" t="s">
        <v>573</v>
      </c>
      <c r="B268" s="129">
        <v>9491</v>
      </c>
      <c r="C268" s="129">
        <v>1752092300</v>
      </c>
      <c r="D268" s="131">
        <v>1896874695</v>
      </c>
      <c r="E268" s="131">
        <v>199860</v>
      </c>
      <c r="F268" s="130">
        <v>81.2</v>
      </c>
      <c r="G268" s="55">
        <v>2686935793</v>
      </c>
      <c r="H268" s="55">
        <v>790061098</v>
      </c>
      <c r="I268" s="321">
        <v>19.309999999999999</v>
      </c>
      <c r="J268" s="322">
        <v>17.239999999999998</v>
      </c>
      <c r="K268" s="55">
        <v>16074</v>
      </c>
    </row>
    <row r="269" spans="1:11" x14ac:dyDescent="0.2">
      <c r="A269" s="111" t="s">
        <v>574</v>
      </c>
      <c r="B269" s="129">
        <v>5883</v>
      </c>
      <c r="C269" s="129">
        <v>1140978100</v>
      </c>
      <c r="D269" s="131">
        <v>1235261684</v>
      </c>
      <c r="E269" s="131">
        <v>209971</v>
      </c>
      <c r="F269" s="130">
        <v>85.3</v>
      </c>
      <c r="G269" s="55">
        <v>1665498185</v>
      </c>
      <c r="H269" s="55">
        <v>430236501</v>
      </c>
      <c r="I269" s="321">
        <v>19.309999999999999</v>
      </c>
      <c r="J269" s="322">
        <v>17.239999999999998</v>
      </c>
      <c r="K269" s="55">
        <v>14122</v>
      </c>
    </row>
    <row r="270" spans="1:11" x14ac:dyDescent="0.2">
      <c r="A270" s="111" t="s">
        <v>575</v>
      </c>
      <c r="B270" s="129">
        <v>11721</v>
      </c>
      <c r="C270" s="129">
        <v>2195694700</v>
      </c>
      <c r="D270" s="131">
        <v>2377133736</v>
      </c>
      <c r="E270" s="131">
        <v>202810</v>
      </c>
      <c r="F270" s="130">
        <v>82.4</v>
      </c>
      <c r="G270" s="55">
        <v>3318256710</v>
      </c>
      <c r="H270" s="55">
        <v>941122974</v>
      </c>
      <c r="I270" s="321">
        <v>19.309999999999999</v>
      </c>
      <c r="J270" s="322">
        <v>17.239999999999998</v>
      </c>
      <c r="K270" s="55">
        <v>15505</v>
      </c>
    </row>
    <row r="271" spans="1:11" x14ac:dyDescent="0.2">
      <c r="A271" s="111" t="s">
        <v>576</v>
      </c>
      <c r="B271" s="129">
        <v>39280</v>
      </c>
      <c r="C271" s="129">
        <v>8154594600</v>
      </c>
      <c r="D271" s="131">
        <v>8828441370</v>
      </c>
      <c r="E271" s="131">
        <v>224757</v>
      </c>
      <c r="F271" s="130">
        <v>91.3</v>
      </c>
      <c r="G271" s="55">
        <v>11120307444</v>
      </c>
      <c r="H271" s="55">
        <v>2291866074</v>
      </c>
      <c r="I271" s="321">
        <v>19.309999999999999</v>
      </c>
      <c r="J271" s="322">
        <v>17.239999999999998</v>
      </c>
      <c r="K271" s="55">
        <v>11267</v>
      </c>
    </row>
    <row r="272" spans="1:11" x14ac:dyDescent="0.2">
      <c r="A272" s="111" t="s">
        <v>577</v>
      </c>
      <c r="B272" s="129">
        <v>25467</v>
      </c>
      <c r="C272" s="129">
        <v>4987567200</v>
      </c>
      <c r="D272" s="131">
        <v>5399709828</v>
      </c>
      <c r="E272" s="131">
        <v>212028</v>
      </c>
      <c r="F272" s="130">
        <v>86.1</v>
      </c>
      <c r="G272" s="55">
        <v>7209798108</v>
      </c>
      <c r="H272" s="55">
        <v>1810088280</v>
      </c>
      <c r="I272" s="321">
        <v>19.309999999999999</v>
      </c>
      <c r="J272" s="322">
        <v>17.239999999999998</v>
      </c>
      <c r="K272" s="55">
        <v>13725</v>
      </c>
    </row>
    <row r="273" spans="1:11" x14ac:dyDescent="0.2">
      <c r="A273" s="17" t="s">
        <v>578</v>
      </c>
      <c r="B273" s="129"/>
      <c r="C273" s="129"/>
      <c r="D273" s="131"/>
      <c r="E273" s="131"/>
      <c r="F273" s="130"/>
      <c r="G273" s="55"/>
      <c r="H273" s="55"/>
      <c r="I273" s="321"/>
      <c r="J273" s="322"/>
      <c r="K273" s="55"/>
    </row>
    <row r="274" spans="1:11" x14ac:dyDescent="0.2">
      <c r="A274" s="111" t="s">
        <v>579</v>
      </c>
      <c r="B274" s="129">
        <v>24992</v>
      </c>
      <c r="C274" s="129">
        <v>4973648700</v>
      </c>
      <c r="D274" s="131">
        <v>5384641187</v>
      </c>
      <c r="E274" s="131">
        <v>215455</v>
      </c>
      <c r="F274" s="130">
        <v>87.5</v>
      </c>
      <c r="G274" s="55">
        <v>7075323922</v>
      </c>
      <c r="H274" s="55">
        <v>1690682735</v>
      </c>
      <c r="I274" s="321">
        <v>21.04</v>
      </c>
      <c r="J274" s="322">
        <v>18.97</v>
      </c>
      <c r="K274" s="55">
        <v>14233</v>
      </c>
    </row>
    <row r="275" spans="1:11" x14ac:dyDescent="0.2">
      <c r="A275" s="111" t="s">
        <v>580</v>
      </c>
      <c r="B275" s="129">
        <v>18050</v>
      </c>
      <c r="C275" s="129">
        <v>3460752500</v>
      </c>
      <c r="D275" s="131">
        <v>3746728322</v>
      </c>
      <c r="E275" s="131">
        <v>207575</v>
      </c>
      <c r="F275" s="130">
        <v>84.3</v>
      </c>
      <c r="G275" s="55">
        <v>5110019078</v>
      </c>
      <c r="H275" s="55">
        <v>1363290756</v>
      </c>
      <c r="I275" s="321">
        <v>21.04</v>
      </c>
      <c r="J275" s="322">
        <v>18.97</v>
      </c>
      <c r="K275" s="55">
        <v>15891</v>
      </c>
    </row>
    <row r="276" spans="1:11" x14ac:dyDescent="0.2">
      <c r="A276" s="111" t="s">
        <v>581</v>
      </c>
      <c r="B276" s="129">
        <v>18809</v>
      </c>
      <c r="C276" s="129">
        <v>3618448100</v>
      </c>
      <c r="D276" s="131">
        <v>3917454940</v>
      </c>
      <c r="E276" s="131">
        <v>208276</v>
      </c>
      <c r="F276" s="130">
        <v>84.6</v>
      </c>
      <c r="G276" s="55">
        <v>5324894672</v>
      </c>
      <c r="H276" s="55">
        <v>1407439732</v>
      </c>
      <c r="I276" s="321">
        <v>21.04</v>
      </c>
      <c r="J276" s="322">
        <v>18.97</v>
      </c>
      <c r="K276" s="55">
        <v>15744</v>
      </c>
    </row>
    <row r="277" spans="1:11" x14ac:dyDescent="0.2">
      <c r="A277" s="111" t="s">
        <v>582</v>
      </c>
      <c r="B277" s="129">
        <v>99368</v>
      </c>
      <c r="C277" s="129">
        <v>22769710100</v>
      </c>
      <c r="D277" s="131">
        <v>24651262324</v>
      </c>
      <c r="E277" s="131">
        <v>248080</v>
      </c>
      <c r="F277" s="130">
        <v>100.8</v>
      </c>
      <c r="G277" s="55">
        <v>28131433556</v>
      </c>
      <c r="H277" s="55">
        <v>3480171232</v>
      </c>
      <c r="I277" s="321">
        <v>21.04</v>
      </c>
      <c r="J277" s="322">
        <v>18.97</v>
      </c>
      <c r="K277" s="55">
        <v>7369</v>
      </c>
    </row>
    <row r="278" spans="1:11" x14ac:dyDescent="0.2">
      <c r="A278" s="111" t="s">
        <v>583</v>
      </c>
      <c r="B278" s="129">
        <v>17921</v>
      </c>
      <c r="C278" s="129">
        <v>3777826100</v>
      </c>
      <c r="D278" s="131">
        <v>4090002982</v>
      </c>
      <c r="E278" s="131">
        <v>228224</v>
      </c>
      <c r="F278" s="130">
        <v>92.7</v>
      </c>
      <c r="G278" s="55">
        <v>5073498720</v>
      </c>
      <c r="H278" s="55">
        <v>983495738</v>
      </c>
      <c r="I278" s="321">
        <v>21.04</v>
      </c>
      <c r="J278" s="322">
        <v>18.97</v>
      </c>
      <c r="K278" s="55">
        <v>11547</v>
      </c>
    </row>
    <row r="279" spans="1:11" x14ac:dyDescent="0.2">
      <c r="A279" s="111" t="s">
        <v>584</v>
      </c>
      <c r="B279" s="129">
        <v>9254</v>
      </c>
      <c r="C279" s="129">
        <v>1857763100</v>
      </c>
      <c r="D279" s="131">
        <v>2011277496</v>
      </c>
      <c r="E279" s="131">
        <v>217341</v>
      </c>
      <c r="F279" s="130">
        <v>88.3</v>
      </c>
      <c r="G279" s="55">
        <v>2619840252</v>
      </c>
      <c r="H279" s="55">
        <v>608562756</v>
      </c>
      <c r="I279" s="321">
        <v>21.04</v>
      </c>
      <c r="J279" s="322">
        <v>18.97</v>
      </c>
      <c r="K279" s="55">
        <v>13836</v>
      </c>
    </row>
    <row r="280" spans="1:11" x14ac:dyDescent="0.2">
      <c r="A280" s="111" t="s">
        <v>585</v>
      </c>
      <c r="B280" s="129">
        <v>55829</v>
      </c>
      <c r="C280" s="129">
        <v>11931722900</v>
      </c>
      <c r="D280" s="131">
        <v>12917688890</v>
      </c>
      <c r="E280" s="131">
        <v>231380</v>
      </c>
      <c r="F280" s="130">
        <v>94</v>
      </c>
      <c r="G280" s="55">
        <v>15805388093</v>
      </c>
      <c r="H280" s="55">
        <v>2887699203</v>
      </c>
      <c r="I280" s="321">
        <v>21.04</v>
      </c>
      <c r="J280" s="322">
        <v>18.97</v>
      </c>
      <c r="K280" s="55">
        <v>10883</v>
      </c>
    </row>
    <row r="281" spans="1:11" x14ac:dyDescent="0.2">
      <c r="A281" s="17" t="s">
        <v>586</v>
      </c>
      <c r="B281" s="129"/>
      <c r="C281" s="129"/>
      <c r="D281" s="131"/>
      <c r="E281" s="131"/>
      <c r="F281" s="130"/>
      <c r="G281" s="55"/>
      <c r="H281" s="55"/>
      <c r="I281" s="321"/>
      <c r="J281" s="322"/>
      <c r="K281" s="55"/>
    </row>
    <row r="282" spans="1:11" x14ac:dyDescent="0.2">
      <c r="A282" s="111" t="s">
        <v>587</v>
      </c>
      <c r="B282" s="129">
        <v>7119</v>
      </c>
      <c r="C282" s="129">
        <v>1291980600</v>
      </c>
      <c r="D282" s="131">
        <v>1398742125</v>
      </c>
      <c r="E282" s="131">
        <v>196480</v>
      </c>
      <c r="F282" s="130">
        <v>79.8</v>
      </c>
      <c r="G282" s="55">
        <v>2015414172</v>
      </c>
      <c r="H282" s="55">
        <v>616672047</v>
      </c>
      <c r="I282" s="321">
        <v>20.170000000000002</v>
      </c>
      <c r="J282" s="322">
        <v>18.100000000000001</v>
      </c>
      <c r="K282" s="55">
        <v>17472</v>
      </c>
    </row>
    <row r="283" spans="1:11" x14ac:dyDescent="0.2">
      <c r="A283" s="111" t="s">
        <v>588</v>
      </c>
      <c r="B283" s="129">
        <v>6163</v>
      </c>
      <c r="C283" s="129">
        <v>1168027500</v>
      </c>
      <c r="D283" s="131">
        <v>1264546284</v>
      </c>
      <c r="E283" s="131">
        <v>205184</v>
      </c>
      <c r="F283" s="130">
        <v>83.3</v>
      </c>
      <c r="G283" s="55">
        <v>1744767179</v>
      </c>
      <c r="H283" s="55">
        <v>480220895</v>
      </c>
      <c r="I283" s="321">
        <v>20.170000000000002</v>
      </c>
      <c r="J283" s="322">
        <v>18.100000000000001</v>
      </c>
      <c r="K283" s="55">
        <v>15716</v>
      </c>
    </row>
    <row r="284" spans="1:11" x14ac:dyDescent="0.2">
      <c r="A284" s="111" t="s">
        <v>589</v>
      </c>
      <c r="B284" s="129">
        <v>10065</v>
      </c>
      <c r="C284" s="129">
        <v>1968818600</v>
      </c>
      <c r="D284" s="131">
        <v>2131509956</v>
      </c>
      <c r="E284" s="131">
        <v>211774</v>
      </c>
      <c r="F284" s="130">
        <v>86</v>
      </c>
      <c r="G284" s="55">
        <v>2849437231</v>
      </c>
      <c r="H284" s="55">
        <v>717927275</v>
      </c>
      <c r="I284" s="321">
        <v>20.170000000000002</v>
      </c>
      <c r="J284" s="322">
        <v>18.100000000000001</v>
      </c>
      <c r="K284" s="55">
        <v>14387</v>
      </c>
    </row>
    <row r="285" spans="1:11" x14ac:dyDescent="0.2">
      <c r="A285" s="111" t="s">
        <v>590</v>
      </c>
      <c r="B285" s="129">
        <v>15347</v>
      </c>
      <c r="C285" s="129">
        <v>3036723400</v>
      </c>
      <c r="D285" s="131">
        <v>3287660001</v>
      </c>
      <c r="E285" s="131">
        <v>214222</v>
      </c>
      <c r="F285" s="130">
        <v>87</v>
      </c>
      <c r="G285" s="55">
        <v>4344790182</v>
      </c>
      <c r="H285" s="55">
        <v>1057130181</v>
      </c>
      <c r="I285" s="321">
        <v>20.170000000000002</v>
      </c>
      <c r="J285" s="322">
        <v>18.100000000000001</v>
      </c>
      <c r="K285" s="55">
        <v>13893</v>
      </c>
    </row>
    <row r="286" spans="1:11" x14ac:dyDescent="0.2">
      <c r="A286" s="111" t="s">
        <v>591</v>
      </c>
      <c r="B286" s="129">
        <v>5221</v>
      </c>
      <c r="C286" s="129">
        <v>960262900</v>
      </c>
      <c r="D286" s="131">
        <v>1039613264</v>
      </c>
      <c r="E286" s="131">
        <v>199121</v>
      </c>
      <c r="F286" s="130">
        <v>80.900000000000006</v>
      </c>
      <c r="G286" s="55">
        <v>1478083635</v>
      </c>
      <c r="H286" s="55">
        <v>438470371</v>
      </c>
      <c r="I286" s="321">
        <v>20.170000000000002</v>
      </c>
      <c r="J286" s="322">
        <v>18.100000000000001</v>
      </c>
      <c r="K286" s="55">
        <v>16939</v>
      </c>
    </row>
    <row r="287" spans="1:11" x14ac:dyDescent="0.2">
      <c r="A287" s="111" t="s">
        <v>592</v>
      </c>
      <c r="B287" s="129">
        <v>11492</v>
      </c>
      <c r="C287" s="129">
        <v>2126197400</v>
      </c>
      <c r="D287" s="131">
        <v>2301893596</v>
      </c>
      <c r="E287" s="131">
        <v>200304</v>
      </c>
      <c r="F287" s="130">
        <v>81.400000000000006</v>
      </c>
      <c r="G287" s="55">
        <v>3253425997</v>
      </c>
      <c r="H287" s="55">
        <v>951532401</v>
      </c>
      <c r="I287" s="321">
        <v>20.170000000000002</v>
      </c>
      <c r="J287" s="322">
        <v>18.100000000000001</v>
      </c>
      <c r="K287" s="55">
        <v>16701</v>
      </c>
    </row>
    <row r="288" spans="1:11" x14ac:dyDescent="0.2">
      <c r="A288" s="111" t="s">
        <v>593</v>
      </c>
      <c r="B288" s="129">
        <v>12194</v>
      </c>
      <c r="C288" s="129">
        <v>2322870900</v>
      </c>
      <c r="D288" s="131">
        <v>2514819014</v>
      </c>
      <c r="E288" s="131">
        <v>206234</v>
      </c>
      <c r="F288" s="130">
        <v>83.8</v>
      </c>
      <c r="G288" s="55">
        <v>3452164689</v>
      </c>
      <c r="H288" s="55">
        <v>937345675</v>
      </c>
      <c r="I288" s="321">
        <v>20.170000000000002</v>
      </c>
      <c r="J288" s="322">
        <v>18.100000000000001</v>
      </c>
      <c r="K288" s="55">
        <v>15505</v>
      </c>
    </row>
    <row r="289" spans="1:11" x14ac:dyDescent="0.2">
      <c r="A289" s="111" t="s">
        <v>594</v>
      </c>
      <c r="B289" s="129">
        <v>64313</v>
      </c>
      <c r="C289" s="129">
        <v>13647248900</v>
      </c>
      <c r="D289" s="131">
        <v>14774975666</v>
      </c>
      <c r="E289" s="131">
        <v>229735</v>
      </c>
      <c r="F289" s="130">
        <v>93.3</v>
      </c>
      <c r="G289" s="55">
        <v>18207238611</v>
      </c>
      <c r="H289" s="55">
        <v>3432262945</v>
      </c>
      <c r="I289" s="321">
        <v>20.170000000000002</v>
      </c>
      <c r="J289" s="322">
        <v>18.100000000000001</v>
      </c>
      <c r="K289" s="55">
        <v>10764</v>
      </c>
    </row>
    <row r="290" spans="1:11" x14ac:dyDescent="0.2">
      <c r="A290" s="17" t="s">
        <v>595</v>
      </c>
      <c r="B290" s="129"/>
      <c r="C290" s="129"/>
      <c r="D290" s="131"/>
      <c r="E290" s="131"/>
      <c r="F290" s="130"/>
      <c r="G290" s="55"/>
      <c r="H290" s="55"/>
      <c r="I290" s="321"/>
      <c r="J290" s="322"/>
      <c r="K290" s="55"/>
    </row>
    <row r="291" spans="1:11" x14ac:dyDescent="0.2">
      <c r="A291" s="111" t="s">
        <v>596</v>
      </c>
      <c r="B291" s="129">
        <v>2393</v>
      </c>
      <c r="C291" s="129">
        <v>440037600</v>
      </c>
      <c r="D291" s="131">
        <v>476399667</v>
      </c>
      <c r="E291" s="131">
        <v>199081</v>
      </c>
      <c r="F291" s="130">
        <v>80.900000000000006</v>
      </c>
      <c r="G291" s="55">
        <v>677466795</v>
      </c>
      <c r="H291" s="55">
        <v>201067128</v>
      </c>
      <c r="I291" s="321">
        <v>20.55</v>
      </c>
      <c r="J291" s="322">
        <v>18.48</v>
      </c>
      <c r="K291" s="55">
        <v>17267</v>
      </c>
    </row>
    <row r="292" spans="1:11" x14ac:dyDescent="0.2">
      <c r="A292" s="111" t="s">
        <v>597</v>
      </c>
      <c r="B292" s="129">
        <v>2449</v>
      </c>
      <c r="C292" s="129">
        <v>478546100</v>
      </c>
      <c r="D292" s="131">
        <v>518090278</v>
      </c>
      <c r="E292" s="131">
        <v>211552</v>
      </c>
      <c r="F292" s="130">
        <v>85.9</v>
      </c>
      <c r="G292" s="55">
        <v>693320594</v>
      </c>
      <c r="H292" s="55">
        <v>175230316</v>
      </c>
      <c r="I292" s="321">
        <v>20.55</v>
      </c>
      <c r="J292" s="322">
        <v>18.48</v>
      </c>
      <c r="K292" s="55">
        <v>14704</v>
      </c>
    </row>
    <row r="293" spans="1:11" x14ac:dyDescent="0.2">
      <c r="A293" s="111" t="s">
        <v>598</v>
      </c>
      <c r="B293" s="129">
        <v>12278</v>
      </c>
      <c r="C293" s="129">
        <v>2476410300</v>
      </c>
      <c r="D293" s="131">
        <v>2681045989</v>
      </c>
      <c r="E293" s="131">
        <v>218362</v>
      </c>
      <c r="F293" s="130">
        <v>88.7</v>
      </c>
      <c r="G293" s="55">
        <v>3475945387</v>
      </c>
      <c r="H293" s="55">
        <v>794899398</v>
      </c>
      <c r="I293" s="321">
        <v>20.55</v>
      </c>
      <c r="J293" s="322">
        <v>18.48</v>
      </c>
      <c r="K293" s="55">
        <v>13304</v>
      </c>
    </row>
    <row r="294" spans="1:11" x14ac:dyDescent="0.2">
      <c r="A294" s="111" t="s">
        <v>599</v>
      </c>
      <c r="B294" s="129">
        <v>3039</v>
      </c>
      <c r="C294" s="129">
        <v>618883500</v>
      </c>
      <c r="D294" s="131">
        <v>670024319</v>
      </c>
      <c r="E294" s="131">
        <v>220475</v>
      </c>
      <c r="F294" s="130">
        <v>89.6</v>
      </c>
      <c r="G294" s="55">
        <v>860351688</v>
      </c>
      <c r="H294" s="55">
        <v>190327369</v>
      </c>
      <c r="I294" s="321">
        <v>20.55</v>
      </c>
      <c r="J294" s="322">
        <v>18.48</v>
      </c>
      <c r="K294" s="55">
        <v>12870</v>
      </c>
    </row>
    <row r="295" spans="1:11" x14ac:dyDescent="0.2">
      <c r="A295" s="111" t="s">
        <v>600</v>
      </c>
      <c r="B295" s="129">
        <v>7104</v>
      </c>
      <c r="C295" s="129">
        <v>1389087600</v>
      </c>
      <c r="D295" s="131">
        <v>1503873465</v>
      </c>
      <c r="E295" s="131">
        <v>211694</v>
      </c>
      <c r="F295" s="130">
        <v>86</v>
      </c>
      <c r="G295" s="55">
        <v>2011167619</v>
      </c>
      <c r="H295" s="55">
        <v>507294154</v>
      </c>
      <c r="I295" s="321">
        <v>20.55</v>
      </c>
      <c r="J295" s="322">
        <v>18.48</v>
      </c>
      <c r="K295" s="55">
        <v>14675</v>
      </c>
    </row>
    <row r="296" spans="1:11" x14ac:dyDescent="0.2">
      <c r="A296" s="111" t="s">
        <v>601</v>
      </c>
      <c r="B296" s="129">
        <v>3963</v>
      </c>
      <c r="C296" s="129">
        <v>778021700</v>
      </c>
      <c r="D296" s="131">
        <v>842312745</v>
      </c>
      <c r="E296" s="131">
        <v>212544</v>
      </c>
      <c r="F296" s="130">
        <v>86.3</v>
      </c>
      <c r="G296" s="55">
        <v>1121939369</v>
      </c>
      <c r="H296" s="55">
        <v>279626624</v>
      </c>
      <c r="I296" s="321">
        <v>20.55</v>
      </c>
      <c r="J296" s="322">
        <v>18.48</v>
      </c>
      <c r="K296" s="55">
        <v>14500</v>
      </c>
    </row>
    <row r="297" spans="1:11" x14ac:dyDescent="0.2">
      <c r="A297" s="111" t="s">
        <v>602</v>
      </c>
      <c r="B297" s="129">
        <v>6772</v>
      </c>
      <c r="C297" s="129">
        <v>1331386200</v>
      </c>
      <c r="D297" s="131">
        <v>1441403967</v>
      </c>
      <c r="E297" s="131">
        <v>212848</v>
      </c>
      <c r="F297" s="130">
        <v>86.5</v>
      </c>
      <c r="G297" s="55">
        <v>1917177241</v>
      </c>
      <c r="H297" s="55">
        <v>475773274</v>
      </c>
      <c r="I297" s="321">
        <v>20.55</v>
      </c>
      <c r="J297" s="322">
        <v>18.48</v>
      </c>
      <c r="K297" s="55">
        <v>14438</v>
      </c>
    </row>
    <row r="298" spans="1:11" x14ac:dyDescent="0.2">
      <c r="A298" s="111" t="s">
        <v>603</v>
      </c>
      <c r="B298" s="129">
        <v>73320</v>
      </c>
      <c r="C298" s="129">
        <v>15919918100</v>
      </c>
      <c r="D298" s="131">
        <v>17235444612</v>
      </c>
      <c r="E298" s="131">
        <v>235072</v>
      </c>
      <c r="F298" s="130">
        <v>95.5</v>
      </c>
      <c r="G298" s="55">
        <v>20757152286</v>
      </c>
      <c r="H298" s="55">
        <v>3521707674</v>
      </c>
      <c r="I298" s="321">
        <v>20.55</v>
      </c>
      <c r="J298" s="322">
        <v>18.48</v>
      </c>
      <c r="K298" s="55">
        <v>9871</v>
      </c>
    </row>
    <row r="299" spans="1:11" x14ac:dyDescent="0.2">
      <c r="A299" s="111" t="s">
        <v>604</v>
      </c>
      <c r="B299" s="129">
        <v>2458</v>
      </c>
      <c r="C299" s="129">
        <v>480698000</v>
      </c>
      <c r="D299" s="131">
        <v>520419999</v>
      </c>
      <c r="E299" s="131">
        <v>211725</v>
      </c>
      <c r="F299" s="130">
        <v>86</v>
      </c>
      <c r="G299" s="55">
        <v>695868526</v>
      </c>
      <c r="H299" s="55">
        <v>175448527</v>
      </c>
      <c r="I299" s="321">
        <v>20.55</v>
      </c>
      <c r="J299" s="322">
        <v>18.48</v>
      </c>
      <c r="K299" s="55">
        <v>14668</v>
      </c>
    </row>
    <row r="300" spans="1:11" x14ac:dyDescent="0.2">
      <c r="A300" s="111" t="s">
        <v>605</v>
      </c>
      <c r="B300" s="129">
        <v>5805</v>
      </c>
      <c r="C300" s="129">
        <v>1125414600</v>
      </c>
      <c r="D300" s="132">
        <v>1218412110</v>
      </c>
      <c r="E300" s="132">
        <v>209890</v>
      </c>
      <c r="F300" s="133">
        <v>85.3</v>
      </c>
      <c r="G300" s="110">
        <v>1643416108</v>
      </c>
      <c r="H300" s="55">
        <v>425003998</v>
      </c>
      <c r="I300" s="321">
        <v>20.55</v>
      </c>
      <c r="J300" s="322">
        <v>18.48</v>
      </c>
      <c r="K300" s="55">
        <v>15045</v>
      </c>
    </row>
    <row r="301" spans="1:11" x14ac:dyDescent="0.2">
      <c r="A301" s="111" t="s">
        <v>606</v>
      </c>
      <c r="B301" s="129">
        <v>131064</v>
      </c>
      <c r="C301" s="129">
        <v>28734213100</v>
      </c>
      <c r="D301" s="54">
        <v>31108636065</v>
      </c>
      <c r="E301" s="54">
        <v>237355</v>
      </c>
      <c r="F301" s="130">
        <v>96.4</v>
      </c>
      <c r="G301" s="55">
        <v>37104683677</v>
      </c>
      <c r="H301" s="55">
        <v>5996047612</v>
      </c>
      <c r="I301" s="322">
        <v>20.55</v>
      </c>
      <c r="J301" s="322">
        <v>18.48</v>
      </c>
      <c r="K301" s="55">
        <v>9401</v>
      </c>
    </row>
    <row r="302" spans="1:11" x14ac:dyDescent="0.2">
      <c r="A302" s="111" t="s">
        <v>607</v>
      </c>
      <c r="B302" s="129">
        <v>6488</v>
      </c>
      <c r="C302" s="129">
        <v>1218499100</v>
      </c>
      <c r="D302" s="54">
        <v>1319188555</v>
      </c>
      <c r="E302" s="54">
        <v>203327</v>
      </c>
      <c r="F302" s="130">
        <v>82.6</v>
      </c>
      <c r="G302" s="55">
        <v>1836775832</v>
      </c>
      <c r="H302" s="55">
        <v>517587277</v>
      </c>
      <c r="I302" s="321">
        <v>20.55</v>
      </c>
      <c r="J302" s="322">
        <v>18.48</v>
      </c>
      <c r="K302" s="55">
        <v>16394</v>
      </c>
    </row>
    <row r="303" spans="1:11" x14ac:dyDescent="0.2">
      <c r="A303" s="111" t="s">
        <v>608</v>
      </c>
      <c r="B303" s="129">
        <v>5543</v>
      </c>
      <c r="C303" s="129">
        <v>1026753600</v>
      </c>
      <c r="D303" s="54">
        <v>1111598357</v>
      </c>
      <c r="E303" s="54">
        <v>200541</v>
      </c>
      <c r="F303" s="130">
        <v>81.5</v>
      </c>
      <c r="G303" s="55">
        <v>1569242978</v>
      </c>
      <c r="H303" s="55">
        <v>457644621</v>
      </c>
      <c r="I303" s="321">
        <v>20.55</v>
      </c>
      <c r="J303" s="322">
        <v>18.48</v>
      </c>
      <c r="K303" s="55">
        <v>16967</v>
      </c>
    </row>
    <row r="304" spans="1:11" x14ac:dyDescent="0.2">
      <c r="A304" s="111" t="s">
        <v>609</v>
      </c>
      <c r="B304" s="129">
        <v>9040</v>
      </c>
      <c r="C304" s="129">
        <v>1783849800</v>
      </c>
      <c r="D304" s="54">
        <v>1931256444</v>
      </c>
      <c r="E304" s="54">
        <v>213635</v>
      </c>
      <c r="F304" s="130">
        <v>86.8</v>
      </c>
      <c r="G304" s="55">
        <v>2559256092</v>
      </c>
      <c r="H304" s="55">
        <v>627999648</v>
      </c>
      <c r="I304" s="321">
        <v>20.55</v>
      </c>
      <c r="J304" s="322">
        <v>18.48</v>
      </c>
      <c r="K304" s="55">
        <v>14276</v>
      </c>
    </row>
    <row r="305" spans="1:11" x14ac:dyDescent="0.2">
      <c r="A305" s="111" t="s">
        <v>610</v>
      </c>
      <c r="B305" s="129">
        <v>2817</v>
      </c>
      <c r="C305" s="129">
        <v>500031400</v>
      </c>
      <c r="D305" s="54">
        <v>541350995</v>
      </c>
      <c r="E305" s="54">
        <v>192173</v>
      </c>
      <c r="F305" s="130">
        <v>78.099999999999994</v>
      </c>
      <c r="G305" s="55">
        <v>797502700</v>
      </c>
      <c r="H305" s="55">
        <v>256151705</v>
      </c>
      <c r="I305" s="321">
        <v>20.55</v>
      </c>
      <c r="J305" s="322">
        <v>18.48</v>
      </c>
      <c r="K305" s="55">
        <v>18686</v>
      </c>
    </row>
    <row r="306" spans="1:11" x14ac:dyDescent="0.2">
      <c r="A306" s="17" t="s">
        <v>611</v>
      </c>
      <c r="B306" s="129"/>
      <c r="C306" s="129"/>
      <c r="D306" s="54"/>
      <c r="E306" s="54"/>
      <c r="F306" s="130"/>
      <c r="G306" s="55"/>
      <c r="H306" s="55"/>
      <c r="I306" s="321"/>
      <c r="J306" s="322"/>
      <c r="K306" s="55"/>
    </row>
    <row r="307" spans="1:11" x14ac:dyDescent="0.2">
      <c r="A307" s="111" t="s">
        <v>612</v>
      </c>
      <c r="B307" s="129">
        <v>2707</v>
      </c>
      <c r="C307" s="129">
        <v>572398400</v>
      </c>
      <c r="D307" s="54">
        <v>619697969</v>
      </c>
      <c r="E307" s="54">
        <v>228924</v>
      </c>
      <c r="F307" s="130">
        <v>93</v>
      </c>
      <c r="G307" s="55">
        <v>766361310</v>
      </c>
      <c r="H307" s="55">
        <v>146663341</v>
      </c>
      <c r="I307" s="321">
        <v>20.45</v>
      </c>
      <c r="J307" s="322">
        <v>18.38</v>
      </c>
      <c r="K307" s="55">
        <v>11080</v>
      </c>
    </row>
    <row r="308" spans="1:11" x14ac:dyDescent="0.2">
      <c r="A308" s="111" t="s">
        <v>613</v>
      </c>
      <c r="B308" s="129">
        <v>6145</v>
      </c>
      <c r="C308" s="129">
        <v>1298545100</v>
      </c>
      <c r="D308" s="54">
        <v>1405849076</v>
      </c>
      <c r="E308" s="54">
        <v>228779</v>
      </c>
      <c r="F308" s="130">
        <v>92.9</v>
      </c>
      <c r="G308" s="55">
        <v>1739671315</v>
      </c>
      <c r="H308" s="55">
        <v>333822239</v>
      </c>
      <c r="I308" s="321">
        <v>20.45</v>
      </c>
      <c r="J308" s="322">
        <v>18.38</v>
      </c>
      <c r="K308" s="55">
        <v>11109</v>
      </c>
    </row>
    <row r="309" spans="1:11" x14ac:dyDescent="0.2">
      <c r="A309" s="111" t="s">
        <v>614</v>
      </c>
      <c r="B309" s="129">
        <v>28168</v>
      </c>
      <c r="C309" s="129">
        <v>6155329900</v>
      </c>
      <c r="D309" s="54">
        <v>6663969431</v>
      </c>
      <c r="E309" s="54">
        <v>236579</v>
      </c>
      <c r="F309" s="130">
        <v>96.1</v>
      </c>
      <c r="G309" s="55">
        <v>7974460796</v>
      </c>
      <c r="H309" s="55">
        <v>1310491365</v>
      </c>
      <c r="I309" s="321">
        <v>20.45</v>
      </c>
      <c r="J309" s="322">
        <v>18.38</v>
      </c>
      <c r="K309" s="55">
        <v>9514</v>
      </c>
    </row>
    <row r="310" spans="1:11" x14ac:dyDescent="0.2">
      <c r="A310" s="111" t="s">
        <v>615</v>
      </c>
      <c r="B310" s="129">
        <v>17452</v>
      </c>
      <c r="C310" s="129">
        <v>4583275900</v>
      </c>
      <c r="D310" s="54">
        <v>4962010321</v>
      </c>
      <c r="E310" s="54">
        <v>284323</v>
      </c>
      <c r="F310" s="130">
        <v>115.5</v>
      </c>
      <c r="G310" s="55">
        <v>4940723155</v>
      </c>
      <c r="H310" s="55">
        <v>-21287166</v>
      </c>
      <c r="I310" s="322">
        <v>20.45</v>
      </c>
      <c r="J310" s="321">
        <v>18.38</v>
      </c>
      <c r="K310" s="55">
        <v>-224</v>
      </c>
    </row>
    <row r="311" spans="1:11" x14ac:dyDescent="0.2">
      <c r="A311" s="111" t="s">
        <v>616</v>
      </c>
      <c r="B311" s="129">
        <v>9502</v>
      </c>
      <c r="C311" s="129">
        <v>1736413300</v>
      </c>
      <c r="D311" s="54">
        <v>1879900077</v>
      </c>
      <c r="E311" s="54">
        <v>197843</v>
      </c>
      <c r="F311" s="130">
        <v>80.400000000000006</v>
      </c>
      <c r="G311" s="55">
        <v>2690049932</v>
      </c>
      <c r="H311" s="55">
        <v>810149855</v>
      </c>
      <c r="I311" s="321">
        <v>20.45</v>
      </c>
      <c r="J311" s="322">
        <v>18.38</v>
      </c>
      <c r="K311" s="55">
        <v>17436</v>
      </c>
    </row>
    <row r="312" spans="1:11" x14ac:dyDescent="0.2">
      <c r="A312" s="111" t="s">
        <v>617</v>
      </c>
      <c r="B312" s="129">
        <v>4773</v>
      </c>
      <c r="C312" s="129">
        <v>1046027400</v>
      </c>
      <c r="D312" s="54">
        <v>1132464828</v>
      </c>
      <c r="E312" s="54">
        <v>237265</v>
      </c>
      <c r="F312" s="130">
        <v>96.4</v>
      </c>
      <c r="G312" s="55">
        <v>1351253244</v>
      </c>
      <c r="H312" s="55">
        <v>218788416</v>
      </c>
      <c r="I312" s="321">
        <v>20.45</v>
      </c>
      <c r="J312" s="322">
        <v>18.38</v>
      </c>
      <c r="K312" s="55">
        <v>9374</v>
      </c>
    </row>
    <row r="313" spans="1:11" x14ac:dyDescent="0.2">
      <c r="A313" s="111" t="s">
        <v>618</v>
      </c>
      <c r="B313" s="129">
        <v>15789</v>
      </c>
      <c r="C313" s="129">
        <v>3357425200</v>
      </c>
      <c r="D313" s="54">
        <v>3634862674</v>
      </c>
      <c r="E313" s="54">
        <v>230215</v>
      </c>
      <c r="F313" s="130">
        <v>93.5</v>
      </c>
      <c r="G313" s="55">
        <v>4469921951</v>
      </c>
      <c r="H313" s="55">
        <v>835059277</v>
      </c>
      <c r="I313" s="321">
        <v>20.45</v>
      </c>
      <c r="J313" s="322">
        <v>18.38</v>
      </c>
      <c r="K313" s="55">
        <v>10816</v>
      </c>
    </row>
    <row r="314" spans="1:11" x14ac:dyDescent="0.2">
      <c r="A314" s="111" t="s">
        <v>619</v>
      </c>
      <c r="B314" s="129">
        <v>22523</v>
      </c>
      <c r="C314" s="129">
        <v>5853495200</v>
      </c>
      <c r="D314" s="54">
        <v>6337192922</v>
      </c>
      <c r="E314" s="54">
        <v>281365</v>
      </c>
      <c r="F314" s="130">
        <v>114.3</v>
      </c>
      <c r="G314" s="55">
        <v>6376341257</v>
      </c>
      <c r="H314" s="55">
        <v>39148335</v>
      </c>
      <c r="I314" s="321">
        <v>20.45</v>
      </c>
      <c r="J314" s="322">
        <v>18.38</v>
      </c>
      <c r="K314" s="55">
        <v>355</v>
      </c>
    </row>
    <row r="315" spans="1:11" x14ac:dyDescent="0.2">
      <c r="A315" s="111" t="s">
        <v>620</v>
      </c>
      <c r="B315" s="129">
        <v>78870</v>
      </c>
      <c r="C315" s="129">
        <v>18287516200</v>
      </c>
      <c r="D315" s="54">
        <v>19798686814</v>
      </c>
      <c r="E315" s="54">
        <v>251029</v>
      </c>
      <c r="F315" s="130">
        <v>102</v>
      </c>
      <c r="G315" s="55">
        <v>22328376989</v>
      </c>
      <c r="H315" s="55">
        <v>2529690175</v>
      </c>
      <c r="I315" s="321">
        <v>20.45</v>
      </c>
      <c r="J315" s="322">
        <v>18.38</v>
      </c>
      <c r="K315" s="55">
        <v>6559</v>
      </c>
    </row>
    <row r="316" spans="1:11" x14ac:dyDescent="0.2">
      <c r="A316" s="111" t="s">
        <v>621</v>
      </c>
      <c r="B316" s="129">
        <v>5981</v>
      </c>
      <c r="C316" s="129">
        <v>1175833600</v>
      </c>
      <c r="D316" s="54">
        <v>1272997434</v>
      </c>
      <c r="E316" s="54">
        <v>212840</v>
      </c>
      <c r="F316" s="130">
        <v>86.5</v>
      </c>
      <c r="G316" s="55">
        <v>1693242333</v>
      </c>
      <c r="H316" s="55">
        <v>420244899</v>
      </c>
      <c r="I316" s="321">
        <v>20.45</v>
      </c>
      <c r="J316" s="322">
        <v>18.38</v>
      </c>
      <c r="K316" s="55">
        <v>14369</v>
      </c>
    </row>
    <row r="317" spans="1:11" x14ac:dyDescent="0.2">
      <c r="A317" s="111" t="s">
        <v>622</v>
      </c>
      <c r="B317" s="129">
        <v>42336</v>
      </c>
      <c r="C317" s="129">
        <v>9515781800</v>
      </c>
      <c r="D317" s="54">
        <v>10302108913</v>
      </c>
      <c r="E317" s="54">
        <v>243342</v>
      </c>
      <c r="F317" s="130">
        <v>98.8</v>
      </c>
      <c r="G317" s="55">
        <v>11985471893</v>
      </c>
      <c r="H317" s="55">
        <v>1683362980</v>
      </c>
      <c r="I317" s="321">
        <v>20.45</v>
      </c>
      <c r="J317" s="322">
        <v>18.38</v>
      </c>
      <c r="K317" s="55">
        <v>8131</v>
      </c>
    </row>
    <row r="318" spans="1:11" x14ac:dyDescent="0.2">
      <c r="A318" s="111" t="s">
        <v>623</v>
      </c>
      <c r="B318" s="129">
        <v>8034</v>
      </c>
      <c r="C318" s="129">
        <v>1621601600</v>
      </c>
      <c r="D318" s="54">
        <v>1755601027</v>
      </c>
      <c r="E318" s="54">
        <v>218521</v>
      </c>
      <c r="F318" s="130">
        <v>88.8</v>
      </c>
      <c r="G318" s="55">
        <v>2274453921</v>
      </c>
      <c r="H318" s="55">
        <v>518852894</v>
      </c>
      <c r="I318" s="321">
        <v>20.45</v>
      </c>
      <c r="J318" s="322">
        <v>18.38</v>
      </c>
      <c r="K318" s="55">
        <v>13207</v>
      </c>
    </row>
    <row r="319" spans="1:11" x14ac:dyDescent="0.2">
      <c r="A319" s="111" t="s">
        <v>624</v>
      </c>
      <c r="B319" s="129">
        <v>3269</v>
      </c>
      <c r="C319" s="129">
        <v>649050000</v>
      </c>
      <c r="D319" s="54">
        <v>702683598</v>
      </c>
      <c r="E319" s="54">
        <v>214954</v>
      </c>
      <c r="F319" s="130">
        <v>87.3</v>
      </c>
      <c r="G319" s="55">
        <v>925465505</v>
      </c>
      <c r="H319" s="55">
        <v>222781907</v>
      </c>
      <c r="I319" s="321">
        <v>20.45</v>
      </c>
      <c r="J319" s="322">
        <v>18.38</v>
      </c>
      <c r="K319" s="55">
        <v>13937</v>
      </c>
    </row>
    <row r="320" spans="1:11" x14ac:dyDescent="0.2">
      <c r="A320" s="111" t="s">
        <v>625</v>
      </c>
      <c r="B320" s="129">
        <v>4203</v>
      </c>
      <c r="C320" s="129">
        <v>810088800</v>
      </c>
      <c r="D320" s="54">
        <v>877029678</v>
      </c>
      <c r="E320" s="54">
        <v>208668</v>
      </c>
      <c r="F320" s="130">
        <v>84.8</v>
      </c>
      <c r="G320" s="55">
        <v>1189884221</v>
      </c>
      <c r="H320" s="55">
        <v>312854543</v>
      </c>
      <c r="I320" s="321">
        <v>20.45</v>
      </c>
      <c r="J320" s="322">
        <v>18.38</v>
      </c>
      <c r="K320" s="55">
        <v>15222</v>
      </c>
    </row>
    <row r="321" spans="1:11" ht="13.5" thickBot="1" x14ac:dyDescent="0.25">
      <c r="A321" s="21"/>
      <c r="B321" s="56"/>
      <c r="C321" s="56"/>
      <c r="D321" s="57"/>
      <c r="E321" s="57"/>
      <c r="F321" s="58"/>
      <c r="G321" s="59"/>
      <c r="H321" s="59"/>
      <c r="I321" s="60"/>
      <c r="J321" s="60"/>
      <c r="K321" s="59"/>
    </row>
    <row r="322" spans="1:11" x14ac:dyDescent="0.2">
      <c r="A322" s="61" t="str">
        <f>"1) Enligt regeringens beslut om uppräkningsfaktorer för beräkning av preliminära kommunalskattemedel för år "&amp;Innehåll!C31&amp;"."</f>
        <v>1) Enligt regeringens beslut om uppräkningsfaktorer för beräkning av preliminära kommunalskattemedel för år 2022.</v>
      </c>
    </row>
  </sheetData>
  <mergeCells count="4">
    <mergeCell ref="D3:F3"/>
    <mergeCell ref="I3:J3"/>
    <mergeCell ref="I4:J4"/>
    <mergeCell ref="I5:J5"/>
  </mergeCells>
  <conditionalFormatting sqref="I321">
    <cfRule type="expression" dxfId="71" priority="40" stopIfTrue="1">
      <formula>IF($H321&gt;=0,TRUE,FALSE)</formula>
    </cfRule>
  </conditionalFormatting>
  <conditionalFormatting sqref="J321">
    <cfRule type="expression" dxfId="70" priority="41" stopIfTrue="1">
      <formula>IF($H321&lt;0,TRUE,FALSE)</formula>
    </cfRule>
  </conditionalFormatting>
  <conditionalFormatting sqref="H321 K321">
    <cfRule type="cellIs" dxfId="69" priority="42" stopIfTrue="1" operator="lessThan">
      <formula>0</formula>
    </cfRule>
  </conditionalFormatting>
  <conditionalFormatting sqref="K321">
    <cfRule type="cellIs" dxfId="68" priority="37" stopIfTrue="1" operator="lessThan">
      <formula>0</formula>
    </cfRule>
  </conditionalFormatting>
  <conditionalFormatting sqref="H11:H320 K11:K320">
    <cfRule type="cellIs" dxfId="67" priority="14" stopIfTrue="1" operator="lessThan">
      <formula>0</formula>
    </cfRule>
  </conditionalFormatting>
  <conditionalFormatting sqref="K11:K320">
    <cfRule type="cellIs" dxfId="66" priority="13" stopIfTrue="1" operator="lessThan">
      <formula>0</formula>
    </cfRule>
  </conditionalFormatting>
  <conditionalFormatting sqref="K11:K320">
    <cfRule type="cellIs" dxfId="65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 activeCell="A11" sqref="A11"/>
    </sheetView>
  </sheetViews>
  <sheetFormatPr defaultColWidth="0" defaultRowHeight="12.75" x14ac:dyDescent="0.2"/>
  <cols>
    <col min="1" max="1" width="13.140625" customWidth="1"/>
    <col min="2" max="10" width="9.140625" customWidth="1"/>
    <col min="11" max="12" width="10.7109375" customWidth="1"/>
    <col min="13" max="13" width="2.85546875" customWidth="1"/>
    <col min="14" max="14" width="0" hidden="1" customWidth="1"/>
    <col min="15" max="16384" width="9.140625" hidden="1"/>
  </cols>
  <sheetData>
    <row r="1" spans="1:12" ht="9" customHeight="1" x14ac:dyDescent="0.2"/>
    <row r="2" spans="1:12" s="136" customFormat="1" ht="17.25" customHeight="1" x14ac:dyDescent="0.25">
      <c r="A2" s="134" t="str">
        <f>"Tabell 3  Kostnadsutjämning, utjämningsåret "&amp;Innehåll!C31</f>
        <v>Tabell 3  Kostnadsutjämning, utjämningsåret 2022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2" s="136" customFormat="1" ht="4.5" customHeight="1" x14ac:dyDescent="0.25">
      <c r="A3" s="137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5"/>
    </row>
    <row r="4" spans="1:12" s="136" customFormat="1" ht="12" customHeight="1" x14ac:dyDescent="0.2">
      <c r="A4" s="139" t="s">
        <v>19</v>
      </c>
      <c r="B4" s="140" t="s">
        <v>183</v>
      </c>
      <c r="C4" s="141"/>
      <c r="D4" s="138"/>
      <c r="E4" s="138"/>
      <c r="F4" s="138"/>
      <c r="G4" s="138"/>
      <c r="H4" s="138"/>
      <c r="I4" s="138"/>
      <c r="J4" s="138"/>
      <c r="K4" s="142" t="s">
        <v>136</v>
      </c>
      <c r="L4" s="142" t="s">
        <v>144</v>
      </c>
    </row>
    <row r="5" spans="1:12" s="146" customFormat="1" ht="12" customHeight="1" x14ac:dyDescent="0.2">
      <c r="A5" s="129"/>
      <c r="B5" s="143" t="s">
        <v>145</v>
      </c>
      <c r="C5" s="143" t="s">
        <v>145</v>
      </c>
      <c r="D5" s="143" t="s">
        <v>146</v>
      </c>
      <c r="E5" s="143" t="s">
        <v>299</v>
      </c>
      <c r="F5" s="143" t="s">
        <v>147</v>
      </c>
      <c r="G5" s="143" t="s">
        <v>148</v>
      </c>
      <c r="H5" s="143" t="s">
        <v>185</v>
      </c>
      <c r="I5" s="143" t="s">
        <v>189</v>
      </c>
      <c r="J5" s="143" t="s">
        <v>149</v>
      </c>
      <c r="K5" s="144" t="s">
        <v>150</v>
      </c>
      <c r="L5" s="145" t="s">
        <v>43</v>
      </c>
    </row>
    <row r="6" spans="1:12" s="146" customFormat="1" ht="12" customHeight="1" x14ac:dyDescent="0.2">
      <c r="B6" s="143" t="s">
        <v>151</v>
      </c>
      <c r="C6" s="143" t="s">
        <v>152</v>
      </c>
      <c r="D6" s="143" t="s">
        <v>153</v>
      </c>
      <c r="E6" s="143" t="s">
        <v>301</v>
      </c>
      <c r="F6" s="143" t="s">
        <v>154</v>
      </c>
      <c r="G6" s="143" t="s">
        <v>155</v>
      </c>
      <c r="H6" s="143" t="s">
        <v>186</v>
      </c>
      <c r="I6" s="143" t="s">
        <v>190</v>
      </c>
      <c r="J6" s="143" t="s">
        <v>156</v>
      </c>
      <c r="K6" s="147" t="s">
        <v>157</v>
      </c>
      <c r="L6" s="145" t="s">
        <v>158</v>
      </c>
    </row>
    <row r="7" spans="1:12" s="146" customFormat="1" ht="12" customHeight="1" x14ac:dyDescent="0.2">
      <c r="A7" s="146" t="s">
        <v>46</v>
      </c>
      <c r="B7" s="143" t="s">
        <v>159</v>
      </c>
      <c r="C7" s="143" t="s">
        <v>160</v>
      </c>
      <c r="D7" s="143"/>
      <c r="E7" s="143" t="s">
        <v>300</v>
      </c>
      <c r="F7" s="143" t="s">
        <v>161</v>
      </c>
      <c r="G7" s="143"/>
      <c r="H7" s="143" t="s">
        <v>187</v>
      </c>
      <c r="I7" s="143" t="s">
        <v>154</v>
      </c>
      <c r="J7" s="143"/>
      <c r="K7" s="148" t="s">
        <v>114</v>
      </c>
      <c r="L7" s="145" t="s">
        <v>48</v>
      </c>
    </row>
    <row r="8" spans="1:12" s="146" customFormat="1" ht="12" customHeight="1" x14ac:dyDescent="0.2">
      <c r="A8" s="129"/>
      <c r="B8" s="143" t="s">
        <v>162</v>
      </c>
      <c r="C8" s="143" t="s">
        <v>163</v>
      </c>
      <c r="D8" s="143"/>
      <c r="E8" s="143"/>
      <c r="F8" s="143" t="s">
        <v>155</v>
      </c>
      <c r="G8" s="143"/>
      <c r="H8" s="143" t="s">
        <v>188</v>
      </c>
      <c r="I8" s="143" t="s">
        <v>191</v>
      </c>
      <c r="J8" s="143"/>
      <c r="K8" s="143"/>
      <c r="L8" s="149" t="s">
        <v>157</v>
      </c>
    </row>
    <row r="9" spans="1:12" s="146" customFormat="1" x14ac:dyDescent="0.2">
      <c r="B9" s="32" t="s">
        <v>155</v>
      </c>
      <c r="C9" s="143" t="s">
        <v>153</v>
      </c>
      <c r="D9" s="143"/>
      <c r="E9" s="143"/>
      <c r="F9" s="143"/>
      <c r="G9" s="143"/>
      <c r="H9" s="143" t="s">
        <v>302</v>
      </c>
      <c r="I9" s="143"/>
      <c r="J9" s="143"/>
      <c r="K9" s="143"/>
      <c r="L9" s="150"/>
    </row>
    <row r="10" spans="1:12" s="153" customFormat="1" ht="12" customHeight="1" x14ac:dyDescent="0.2">
      <c r="A10" s="154" t="s">
        <v>164</v>
      </c>
      <c r="B10" s="151">
        <v>8787.0721635718</v>
      </c>
      <c r="C10" s="151">
        <v>12516.033666544799</v>
      </c>
      <c r="D10" s="151">
        <v>4284.0230448214497</v>
      </c>
      <c r="E10" s="151">
        <v>693.28669028098795</v>
      </c>
      <c r="F10" s="151">
        <v>4831.6721213724004</v>
      </c>
      <c r="G10" s="151">
        <v>11349.4266412121</v>
      </c>
      <c r="H10" s="151">
        <v>134.39737997619301</v>
      </c>
      <c r="I10" s="151">
        <v>198.829050913381</v>
      </c>
      <c r="J10" s="151">
        <v>1362.5183720088901</v>
      </c>
      <c r="K10" s="151">
        <v>44157</v>
      </c>
      <c r="L10" s="152"/>
    </row>
    <row r="11" spans="1:12" ht="18.75" customHeight="1" x14ac:dyDescent="0.2">
      <c r="A11" s="17" t="s">
        <v>321</v>
      </c>
    </row>
    <row r="12" spans="1:12" x14ac:dyDescent="0.2">
      <c r="A12" s="111" t="s">
        <v>322</v>
      </c>
      <c r="B12" s="110">
        <v>10226</v>
      </c>
      <c r="C12" s="110">
        <v>14858</v>
      </c>
      <c r="D12" s="110">
        <v>4770</v>
      </c>
      <c r="E12" s="110">
        <v>1347</v>
      </c>
      <c r="F12" s="110">
        <v>6643</v>
      </c>
      <c r="G12" s="110">
        <v>7184</v>
      </c>
      <c r="H12" s="110">
        <v>80</v>
      </c>
      <c r="I12" s="110">
        <v>136</v>
      </c>
      <c r="J12" s="110">
        <v>1977</v>
      </c>
      <c r="K12" s="110">
        <v>47221</v>
      </c>
      <c r="L12" s="80">
        <v>3064</v>
      </c>
    </row>
    <row r="13" spans="1:12" x14ac:dyDescent="0.2">
      <c r="A13" s="111" t="s">
        <v>323</v>
      </c>
      <c r="B13" s="110">
        <v>9332</v>
      </c>
      <c r="C13" s="110">
        <v>17183</v>
      </c>
      <c r="D13" s="110">
        <v>5631</v>
      </c>
      <c r="E13" s="110">
        <v>395</v>
      </c>
      <c r="F13" s="110">
        <v>2491</v>
      </c>
      <c r="G13" s="110">
        <v>13127</v>
      </c>
      <c r="H13" s="110">
        <v>80</v>
      </c>
      <c r="I13" s="110">
        <v>136</v>
      </c>
      <c r="J13" s="110">
        <v>1977</v>
      </c>
      <c r="K13" s="110">
        <v>50352</v>
      </c>
      <c r="L13" s="80">
        <v>6195</v>
      </c>
    </row>
    <row r="14" spans="1:12" x14ac:dyDescent="0.2">
      <c r="A14" s="111" t="s">
        <v>324</v>
      </c>
      <c r="B14" s="110">
        <v>10747</v>
      </c>
      <c r="C14" s="110">
        <v>17730</v>
      </c>
      <c r="D14" s="110">
        <v>5695</v>
      </c>
      <c r="E14" s="110">
        <v>537</v>
      </c>
      <c r="F14" s="110">
        <v>2885</v>
      </c>
      <c r="G14" s="110">
        <v>8431</v>
      </c>
      <c r="H14" s="110">
        <v>80</v>
      </c>
      <c r="I14" s="110">
        <v>136</v>
      </c>
      <c r="J14" s="110">
        <v>1977</v>
      </c>
      <c r="K14" s="110">
        <v>48218</v>
      </c>
      <c r="L14" s="80">
        <v>4061</v>
      </c>
    </row>
    <row r="15" spans="1:12" x14ac:dyDescent="0.2">
      <c r="A15" s="111" t="s">
        <v>325</v>
      </c>
      <c r="B15" s="110">
        <v>10773</v>
      </c>
      <c r="C15" s="110">
        <v>13990</v>
      </c>
      <c r="D15" s="110">
        <v>4649</v>
      </c>
      <c r="E15" s="110">
        <v>966</v>
      </c>
      <c r="F15" s="110">
        <v>5321</v>
      </c>
      <c r="G15" s="110">
        <v>7534</v>
      </c>
      <c r="H15" s="110">
        <v>632</v>
      </c>
      <c r="I15" s="110">
        <v>136</v>
      </c>
      <c r="J15" s="110">
        <v>1977</v>
      </c>
      <c r="K15" s="110">
        <v>45978</v>
      </c>
      <c r="L15" s="80">
        <v>1821</v>
      </c>
    </row>
    <row r="16" spans="1:12" x14ac:dyDescent="0.2">
      <c r="A16" s="111" t="s">
        <v>326</v>
      </c>
      <c r="B16" s="110">
        <v>10584</v>
      </c>
      <c r="C16" s="110">
        <v>15406</v>
      </c>
      <c r="D16" s="110">
        <v>4865</v>
      </c>
      <c r="E16" s="110">
        <v>893</v>
      </c>
      <c r="F16" s="110">
        <v>4916</v>
      </c>
      <c r="G16" s="110">
        <v>7243</v>
      </c>
      <c r="H16" s="110">
        <v>80</v>
      </c>
      <c r="I16" s="110">
        <v>136</v>
      </c>
      <c r="J16" s="110">
        <v>1977</v>
      </c>
      <c r="K16" s="110">
        <v>46100</v>
      </c>
      <c r="L16" s="80">
        <v>1943</v>
      </c>
    </row>
    <row r="17" spans="1:12" x14ac:dyDescent="0.2">
      <c r="A17" s="111" t="s">
        <v>327</v>
      </c>
      <c r="B17" s="110">
        <v>10447</v>
      </c>
      <c r="C17" s="110">
        <v>13839</v>
      </c>
      <c r="D17" s="110">
        <v>4693</v>
      </c>
      <c r="E17" s="110">
        <v>873</v>
      </c>
      <c r="F17" s="110">
        <v>4744</v>
      </c>
      <c r="G17" s="110">
        <v>9312</v>
      </c>
      <c r="H17" s="110">
        <v>655</v>
      </c>
      <c r="I17" s="110">
        <v>136</v>
      </c>
      <c r="J17" s="110">
        <v>1977</v>
      </c>
      <c r="K17" s="110">
        <v>46676</v>
      </c>
      <c r="L17" s="80">
        <v>2519</v>
      </c>
    </row>
    <row r="18" spans="1:12" x14ac:dyDescent="0.2">
      <c r="A18" s="111" t="s">
        <v>328</v>
      </c>
      <c r="B18" s="110">
        <v>9797</v>
      </c>
      <c r="C18" s="110">
        <v>15006</v>
      </c>
      <c r="D18" s="110">
        <v>4975</v>
      </c>
      <c r="E18" s="110">
        <v>435</v>
      </c>
      <c r="F18" s="110">
        <v>3262</v>
      </c>
      <c r="G18" s="110">
        <v>12918</v>
      </c>
      <c r="H18" s="110">
        <v>80</v>
      </c>
      <c r="I18" s="110">
        <v>136</v>
      </c>
      <c r="J18" s="110">
        <v>1977</v>
      </c>
      <c r="K18" s="110">
        <v>48586</v>
      </c>
      <c r="L18" s="80">
        <v>4429</v>
      </c>
    </row>
    <row r="19" spans="1:12" x14ac:dyDescent="0.2">
      <c r="A19" s="111" t="s">
        <v>329</v>
      </c>
      <c r="B19" s="110">
        <v>10943</v>
      </c>
      <c r="C19" s="110">
        <v>15434</v>
      </c>
      <c r="D19" s="110">
        <v>4837</v>
      </c>
      <c r="E19" s="110">
        <v>474</v>
      </c>
      <c r="F19" s="110">
        <v>3955</v>
      </c>
      <c r="G19" s="110">
        <v>9013</v>
      </c>
      <c r="H19" s="110">
        <v>309</v>
      </c>
      <c r="I19" s="110">
        <v>136</v>
      </c>
      <c r="J19" s="110">
        <v>1977</v>
      </c>
      <c r="K19" s="110">
        <v>47078</v>
      </c>
      <c r="L19" s="80">
        <v>2921</v>
      </c>
    </row>
    <row r="20" spans="1:12" x14ac:dyDescent="0.2">
      <c r="A20" s="111" t="s">
        <v>330</v>
      </c>
      <c r="B20" s="110">
        <v>7480</v>
      </c>
      <c r="C20" s="110">
        <v>11201</v>
      </c>
      <c r="D20" s="110">
        <v>4133</v>
      </c>
      <c r="E20" s="110">
        <v>594</v>
      </c>
      <c r="F20" s="110">
        <v>4492</v>
      </c>
      <c r="G20" s="110">
        <v>15032</v>
      </c>
      <c r="H20" s="110">
        <v>350</v>
      </c>
      <c r="I20" s="110">
        <v>48</v>
      </c>
      <c r="J20" s="110">
        <v>1977</v>
      </c>
      <c r="K20" s="110">
        <v>45307</v>
      </c>
      <c r="L20" s="80">
        <v>1150</v>
      </c>
    </row>
    <row r="21" spans="1:12" x14ac:dyDescent="0.2">
      <c r="A21" s="111" t="s">
        <v>331</v>
      </c>
      <c r="B21" s="110">
        <v>10525</v>
      </c>
      <c r="C21" s="110">
        <v>16243</v>
      </c>
      <c r="D21" s="110">
        <v>5834</v>
      </c>
      <c r="E21" s="110">
        <v>502</v>
      </c>
      <c r="F21" s="110">
        <v>2858</v>
      </c>
      <c r="G21" s="110">
        <v>6976</v>
      </c>
      <c r="H21" s="110">
        <v>525</v>
      </c>
      <c r="I21" s="110">
        <v>48</v>
      </c>
      <c r="J21" s="110">
        <v>1977</v>
      </c>
      <c r="K21" s="110">
        <v>45488</v>
      </c>
      <c r="L21" s="80">
        <v>1331</v>
      </c>
    </row>
    <row r="22" spans="1:12" x14ac:dyDescent="0.2">
      <c r="A22" s="111" t="s">
        <v>332</v>
      </c>
      <c r="B22" s="110">
        <v>8919</v>
      </c>
      <c r="C22" s="110">
        <v>12313</v>
      </c>
      <c r="D22" s="110">
        <v>4578</v>
      </c>
      <c r="E22" s="110">
        <v>741</v>
      </c>
      <c r="F22" s="110">
        <v>4418</v>
      </c>
      <c r="G22" s="110">
        <v>11601</v>
      </c>
      <c r="H22" s="110">
        <v>80</v>
      </c>
      <c r="I22" s="110">
        <v>136</v>
      </c>
      <c r="J22" s="110">
        <v>1977</v>
      </c>
      <c r="K22" s="110">
        <v>44763</v>
      </c>
      <c r="L22" s="80">
        <v>606</v>
      </c>
    </row>
    <row r="23" spans="1:12" x14ac:dyDescent="0.2">
      <c r="A23" s="111" t="s">
        <v>333</v>
      </c>
      <c r="B23" s="110">
        <v>10542</v>
      </c>
      <c r="C23" s="110">
        <v>16409</v>
      </c>
      <c r="D23" s="110">
        <v>5256</v>
      </c>
      <c r="E23" s="110">
        <v>568</v>
      </c>
      <c r="F23" s="110">
        <v>3558</v>
      </c>
      <c r="G23" s="110">
        <v>9614</v>
      </c>
      <c r="H23" s="110">
        <v>80</v>
      </c>
      <c r="I23" s="110">
        <v>136</v>
      </c>
      <c r="J23" s="110">
        <v>1977</v>
      </c>
      <c r="K23" s="110">
        <v>48140</v>
      </c>
      <c r="L23" s="80">
        <v>3983</v>
      </c>
    </row>
    <row r="24" spans="1:12" x14ac:dyDescent="0.2">
      <c r="A24" s="111" t="s">
        <v>334</v>
      </c>
      <c r="B24" s="110">
        <v>11203</v>
      </c>
      <c r="C24" s="110">
        <v>14815</v>
      </c>
      <c r="D24" s="110">
        <v>4709</v>
      </c>
      <c r="E24" s="110">
        <v>1131</v>
      </c>
      <c r="F24" s="110">
        <v>5111</v>
      </c>
      <c r="G24" s="110">
        <v>7926</v>
      </c>
      <c r="H24" s="110">
        <v>345</v>
      </c>
      <c r="I24" s="110">
        <v>136</v>
      </c>
      <c r="J24" s="110">
        <v>1977</v>
      </c>
      <c r="K24" s="110">
        <v>47353</v>
      </c>
      <c r="L24" s="80">
        <v>3196</v>
      </c>
    </row>
    <row r="25" spans="1:12" x14ac:dyDescent="0.2">
      <c r="A25" s="111" t="s">
        <v>335</v>
      </c>
      <c r="B25" s="110">
        <v>10279</v>
      </c>
      <c r="C25" s="110">
        <v>15770</v>
      </c>
      <c r="D25" s="110">
        <v>5142</v>
      </c>
      <c r="E25" s="110">
        <v>641</v>
      </c>
      <c r="F25" s="110">
        <v>3984</v>
      </c>
      <c r="G25" s="110">
        <v>8772</v>
      </c>
      <c r="H25" s="110">
        <v>80</v>
      </c>
      <c r="I25" s="110">
        <v>136</v>
      </c>
      <c r="J25" s="110">
        <v>1977</v>
      </c>
      <c r="K25" s="110">
        <v>46781</v>
      </c>
      <c r="L25" s="80">
        <v>2624</v>
      </c>
    </row>
    <row r="26" spans="1:12" x14ac:dyDescent="0.2">
      <c r="A26" s="111" t="s">
        <v>336</v>
      </c>
      <c r="B26" s="110">
        <v>9295</v>
      </c>
      <c r="C26" s="110">
        <v>8993</v>
      </c>
      <c r="D26" s="110">
        <v>2325</v>
      </c>
      <c r="E26" s="110">
        <v>861</v>
      </c>
      <c r="F26" s="110">
        <v>4165</v>
      </c>
      <c r="G26" s="110">
        <v>9463</v>
      </c>
      <c r="H26" s="110">
        <v>80</v>
      </c>
      <c r="I26" s="110">
        <v>136</v>
      </c>
      <c r="J26" s="110">
        <v>1977</v>
      </c>
      <c r="K26" s="110">
        <v>37295</v>
      </c>
      <c r="L26" s="80">
        <v>-6862</v>
      </c>
    </row>
    <row r="27" spans="1:12" x14ac:dyDescent="0.2">
      <c r="A27" s="111" t="s">
        <v>321</v>
      </c>
      <c r="B27" s="110">
        <v>9110</v>
      </c>
      <c r="C27" s="110">
        <v>11329</v>
      </c>
      <c r="D27" s="110">
        <v>3414</v>
      </c>
      <c r="E27" s="110">
        <v>746</v>
      </c>
      <c r="F27" s="110">
        <v>6819</v>
      </c>
      <c r="G27" s="110">
        <v>9226</v>
      </c>
      <c r="H27" s="110">
        <v>80</v>
      </c>
      <c r="I27" s="110">
        <v>686</v>
      </c>
      <c r="J27" s="110">
        <v>1977</v>
      </c>
      <c r="K27" s="110">
        <v>43387</v>
      </c>
      <c r="L27" s="80">
        <v>-770</v>
      </c>
    </row>
    <row r="28" spans="1:12" x14ac:dyDescent="0.2">
      <c r="A28" s="111" t="s">
        <v>337</v>
      </c>
      <c r="B28" s="110">
        <v>10278</v>
      </c>
      <c r="C28" s="110">
        <v>11167</v>
      </c>
      <c r="D28" s="110">
        <v>2910</v>
      </c>
      <c r="E28" s="110">
        <v>881</v>
      </c>
      <c r="F28" s="110">
        <v>4441</v>
      </c>
      <c r="G28" s="110">
        <v>7412</v>
      </c>
      <c r="H28" s="110">
        <v>169</v>
      </c>
      <c r="I28" s="110">
        <v>136</v>
      </c>
      <c r="J28" s="110">
        <v>1977</v>
      </c>
      <c r="K28" s="110">
        <v>39371</v>
      </c>
      <c r="L28" s="80">
        <v>-4786</v>
      </c>
    </row>
    <row r="29" spans="1:12" x14ac:dyDescent="0.2">
      <c r="A29" s="111" t="s">
        <v>338</v>
      </c>
      <c r="B29" s="110">
        <v>9217</v>
      </c>
      <c r="C29" s="110">
        <v>13529</v>
      </c>
      <c r="D29" s="110">
        <v>4755</v>
      </c>
      <c r="E29" s="110">
        <v>1270</v>
      </c>
      <c r="F29" s="110">
        <v>6281</v>
      </c>
      <c r="G29" s="110">
        <v>9229</v>
      </c>
      <c r="H29" s="110">
        <v>80</v>
      </c>
      <c r="I29" s="110">
        <v>120</v>
      </c>
      <c r="J29" s="110">
        <v>1977</v>
      </c>
      <c r="K29" s="110">
        <v>46458</v>
      </c>
      <c r="L29" s="80">
        <v>2301</v>
      </c>
    </row>
    <row r="30" spans="1:12" x14ac:dyDescent="0.2">
      <c r="A30" s="111" t="s">
        <v>339</v>
      </c>
      <c r="B30" s="110">
        <v>9774</v>
      </c>
      <c r="C30" s="110">
        <v>15133</v>
      </c>
      <c r="D30" s="110">
        <v>5296</v>
      </c>
      <c r="E30" s="110">
        <v>562</v>
      </c>
      <c r="F30" s="110">
        <v>4048</v>
      </c>
      <c r="G30" s="110">
        <v>9149</v>
      </c>
      <c r="H30" s="110">
        <v>80</v>
      </c>
      <c r="I30" s="110">
        <v>136</v>
      </c>
      <c r="J30" s="110">
        <v>1977</v>
      </c>
      <c r="K30" s="110">
        <v>46155</v>
      </c>
      <c r="L30" s="80">
        <v>1998</v>
      </c>
    </row>
    <row r="31" spans="1:12" x14ac:dyDescent="0.2">
      <c r="A31" s="111" t="s">
        <v>340</v>
      </c>
      <c r="B31" s="110">
        <v>9982</v>
      </c>
      <c r="C31" s="110">
        <v>15486</v>
      </c>
      <c r="D31" s="110">
        <v>4960</v>
      </c>
      <c r="E31" s="110">
        <v>375</v>
      </c>
      <c r="F31" s="110">
        <v>2857</v>
      </c>
      <c r="G31" s="110">
        <v>10747</v>
      </c>
      <c r="H31" s="110">
        <v>80</v>
      </c>
      <c r="I31" s="110">
        <v>136</v>
      </c>
      <c r="J31" s="110">
        <v>1977</v>
      </c>
      <c r="K31" s="110">
        <v>46600</v>
      </c>
      <c r="L31" s="80">
        <v>2443</v>
      </c>
    </row>
    <row r="32" spans="1:12" x14ac:dyDescent="0.2">
      <c r="A32" s="111" t="s">
        <v>341</v>
      </c>
      <c r="B32" s="110">
        <v>10378</v>
      </c>
      <c r="C32" s="110">
        <v>13870</v>
      </c>
      <c r="D32" s="110">
        <v>4366</v>
      </c>
      <c r="E32" s="110">
        <v>872</v>
      </c>
      <c r="F32" s="110">
        <v>4734</v>
      </c>
      <c r="G32" s="110">
        <v>8782</v>
      </c>
      <c r="H32" s="110">
        <v>80</v>
      </c>
      <c r="I32" s="110">
        <v>136</v>
      </c>
      <c r="J32" s="110">
        <v>1977</v>
      </c>
      <c r="K32" s="110">
        <v>45195</v>
      </c>
      <c r="L32" s="80">
        <v>1038</v>
      </c>
    </row>
    <row r="33" spans="1:12" x14ac:dyDescent="0.2">
      <c r="A33" s="111" t="s">
        <v>342</v>
      </c>
      <c r="B33" s="110">
        <v>11414</v>
      </c>
      <c r="C33" s="110">
        <v>15187</v>
      </c>
      <c r="D33" s="110">
        <v>5060</v>
      </c>
      <c r="E33" s="110">
        <v>919</v>
      </c>
      <c r="F33" s="110">
        <v>4793</v>
      </c>
      <c r="G33" s="110">
        <v>7586</v>
      </c>
      <c r="H33" s="110">
        <v>911</v>
      </c>
      <c r="I33" s="110">
        <v>136</v>
      </c>
      <c r="J33" s="110">
        <v>1977</v>
      </c>
      <c r="K33" s="110">
        <v>47983</v>
      </c>
      <c r="L33" s="80">
        <v>3826</v>
      </c>
    </row>
    <row r="34" spans="1:12" x14ac:dyDescent="0.2">
      <c r="A34" s="111" t="s">
        <v>343</v>
      </c>
      <c r="B34" s="110">
        <v>10466</v>
      </c>
      <c r="C34" s="110">
        <v>16226</v>
      </c>
      <c r="D34" s="110">
        <v>5301</v>
      </c>
      <c r="E34" s="110">
        <v>465</v>
      </c>
      <c r="F34" s="110">
        <v>3033</v>
      </c>
      <c r="G34" s="110">
        <v>8265</v>
      </c>
      <c r="H34" s="110">
        <v>80</v>
      </c>
      <c r="I34" s="110">
        <v>136</v>
      </c>
      <c r="J34" s="110">
        <v>1977</v>
      </c>
      <c r="K34" s="110">
        <v>45949</v>
      </c>
      <c r="L34" s="80">
        <v>1792</v>
      </c>
    </row>
    <row r="35" spans="1:12" x14ac:dyDescent="0.2">
      <c r="A35" s="111" t="s">
        <v>344</v>
      </c>
      <c r="B35" s="110">
        <v>8634</v>
      </c>
      <c r="C35" s="110">
        <v>16089</v>
      </c>
      <c r="D35" s="110">
        <v>5855</v>
      </c>
      <c r="E35" s="110">
        <v>351</v>
      </c>
      <c r="F35" s="110">
        <v>2318</v>
      </c>
      <c r="G35" s="110">
        <v>10418</v>
      </c>
      <c r="H35" s="110">
        <v>80</v>
      </c>
      <c r="I35" s="110">
        <v>136</v>
      </c>
      <c r="J35" s="110">
        <v>1977</v>
      </c>
      <c r="K35" s="110">
        <v>45858</v>
      </c>
      <c r="L35" s="80">
        <v>1701</v>
      </c>
    </row>
    <row r="36" spans="1:12" x14ac:dyDescent="0.2">
      <c r="A36" s="111" t="s">
        <v>345</v>
      </c>
      <c r="B36" s="110">
        <v>9796</v>
      </c>
      <c r="C36" s="110">
        <v>15108</v>
      </c>
      <c r="D36" s="110">
        <v>5527</v>
      </c>
      <c r="E36" s="110">
        <v>461</v>
      </c>
      <c r="F36" s="110">
        <v>3179</v>
      </c>
      <c r="G36" s="110">
        <v>8169</v>
      </c>
      <c r="H36" s="110">
        <v>364</v>
      </c>
      <c r="I36" s="110">
        <v>136</v>
      </c>
      <c r="J36" s="110">
        <v>1977</v>
      </c>
      <c r="K36" s="110">
        <v>44717</v>
      </c>
      <c r="L36" s="80">
        <v>560</v>
      </c>
    </row>
    <row r="37" spans="1:12" x14ac:dyDescent="0.2">
      <c r="A37" s="111" t="s">
        <v>346</v>
      </c>
      <c r="B37" s="110">
        <v>9773</v>
      </c>
      <c r="C37" s="110">
        <v>14857</v>
      </c>
      <c r="D37" s="110">
        <v>5472</v>
      </c>
      <c r="E37" s="110">
        <v>514</v>
      </c>
      <c r="F37" s="110">
        <v>3202</v>
      </c>
      <c r="G37" s="110">
        <v>9104</v>
      </c>
      <c r="H37" s="110">
        <v>1118</v>
      </c>
      <c r="I37" s="110">
        <v>136</v>
      </c>
      <c r="J37" s="110">
        <v>1977</v>
      </c>
      <c r="K37" s="110">
        <v>46153</v>
      </c>
      <c r="L37" s="80">
        <v>1996</v>
      </c>
    </row>
    <row r="38" spans="1:12" ht="14.25" customHeight="1" x14ac:dyDescent="0.2">
      <c r="A38" s="17" t="s">
        <v>347</v>
      </c>
      <c r="K38" s="110"/>
    </row>
    <row r="39" spans="1:12" x14ac:dyDescent="0.2">
      <c r="A39" s="111" t="s">
        <v>348</v>
      </c>
      <c r="B39" s="110">
        <v>9440</v>
      </c>
      <c r="C39" s="110">
        <v>13120</v>
      </c>
      <c r="D39" s="110">
        <v>4470</v>
      </c>
      <c r="E39" s="110">
        <v>652</v>
      </c>
      <c r="F39" s="110">
        <v>4178</v>
      </c>
      <c r="G39" s="110">
        <v>11150</v>
      </c>
      <c r="H39" s="110">
        <v>731</v>
      </c>
      <c r="I39" s="110">
        <v>48</v>
      </c>
      <c r="J39" s="110">
        <v>1102</v>
      </c>
      <c r="K39" s="110">
        <v>44891</v>
      </c>
      <c r="L39" s="80">
        <v>734</v>
      </c>
    </row>
    <row r="40" spans="1:12" x14ac:dyDescent="0.2">
      <c r="A40" s="111" t="s">
        <v>349</v>
      </c>
      <c r="B40" s="110">
        <v>8227</v>
      </c>
      <c r="C40" s="110">
        <v>12195</v>
      </c>
      <c r="D40" s="110">
        <v>4536</v>
      </c>
      <c r="E40" s="110">
        <v>644</v>
      </c>
      <c r="F40" s="110">
        <v>4011</v>
      </c>
      <c r="G40" s="110">
        <v>14037</v>
      </c>
      <c r="H40" s="110">
        <v>32</v>
      </c>
      <c r="I40" s="110">
        <v>213</v>
      </c>
      <c r="J40" s="110">
        <v>1102</v>
      </c>
      <c r="K40" s="110">
        <v>44997</v>
      </c>
      <c r="L40" s="80">
        <v>840</v>
      </c>
    </row>
    <row r="41" spans="1:12" x14ac:dyDescent="0.2">
      <c r="A41" s="111" t="s">
        <v>350</v>
      </c>
      <c r="B41" s="110">
        <v>9791</v>
      </c>
      <c r="C41" s="110">
        <v>14740</v>
      </c>
      <c r="D41" s="110">
        <v>5458</v>
      </c>
      <c r="E41" s="110">
        <v>574</v>
      </c>
      <c r="F41" s="110">
        <v>3238</v>
      </c>
      <c r="G41" s="110">
        <v>7763</v>
      </c>
      <c r="H41" s="110">
        <v>52</v>
      </c>
      <c r="I41" s="110">
        <v>136</v>
      </c>
      <c r="J41" s="110">
        <v>1102</v>
      </c>
      <c r="K41" s="110">
        <v>42854</v>
      </c>
      <c r="L41" s="80">
        <v>-1303</v>
      </c>
    </row>
    <row r="42" spans="1:12" x14ac:dyDescent="0.2">
      <c r="A42" s="111" t="s">
        <v>351</v>
      </c>
      <c r="B42" s="110">
        <v>12107</v>
      </c>
      <c r="C42" s="110">
        <v>17395</v>
      </c>
      <c r="D42" s="110">
        <v>5911</v>
      </c>
      <c r="E42" s="110">
        <v>445</v>
      </c>
      <c r="F42" s="110">
        <v>2657</v>
      </c>
      <c r="G42" s="110">
        <v>6276</v>
      </c>
      <c r="H42" s="110">
        <v>1204</v>
      </c>
      <c r="I42" s="110">
        <v>48</v>
      </c>
      <c r="J42" s="110">
        <v>1102</v>
      </c>
      <c r="K42" s="110">
        <v>47145</v>
      </c>
      <c r="L42" s="80">
        <v>2988</v>
      </c>
    </row>
    <row r="43" spans="1:12" x14ac:dyDescent="0.2">
      <c r="A43" s="111" t="s">
        <v>352</v>
      </c>
      <c r="B43" s="110">
        <v>8864</v>
      </c>
      <c r="C43" s="110">
        <v>12206</v>
      </c>
      <c r="D43" s="110">
        <v>4652</v>
      </c>
      <c r="E43" s="110">
        <v>677</v>
      </c>
      <c r="F43" s="110">
        <v>4615</v>
      </c>
      <c r="G43" s="110">
        <v>13727</v>
      </c>
      <c r="H43" s="110">
        <v>32</v>
      </c>
      <c r="I43" s="110">
        <v>73</v>
      </c>
      <c r="J43" s="110">
        <v>1102</v>
      </c>
      <c r="K43" s="110">
        <v>45948</v>
      </c>
      <c r="L43" s="80">
        <v>1791</v>
      </c>
    </row>
    <row r="44" spans="1:12" x14ac:dyDescent="0.2">
      <c r="A44" s="111" t="s">
        <v>347</v>
      </c>
      <c r="B44" s="110">
        <v>8669</v>
      </c>
      <c r="C44" s="110">
        <v>11865</v>
      </c>
      <c r="D44" s="110">
        <v>3966</v>
      </c>
      <c r="E44" s="110">
        <v>707</v>
      </c>
      <c r="F44" s="110">
        <v>4986</v>
      </c>
      <c r="G44" s="110">
        <v>9057</v>
      </c>
      <c r="H44" s="110">
        <v>131</v>
      </c>
      <c r="I44" s="110">
        <v>120</v>
      </c>
      <c r="J44" s="110">
        <v>1102</v>
      </c>
      <c r="K44" s="110">
        <v>40603</v>
      </c>
      <c r="L44" s="80">
        <v>-3554</v>
      </c>
    </row>
    <row r="45" spans="1:12" x14ac:dyDescent="0.2">
      <c r="A45" s="111" t="s">
        <v>353</v>
      </c>
      <c r="B45" s="110">
        <v>8294</v>
      </c>
      <c r="C45" s="110">
        <v>12592</v>
      </c>
      <c r="D45" s="110">
        <v>5135</v>
      </c>
      <c r="E45" s="110">
        <v>694</v>
      </c>
      <c r="F45" s="110">
        <v>4635</v>
      </c>
      <c r="G45" s="110">
        <v>12843</v>
      </c>
      <c r="H45" s="110">
        <v>32</v>
      </c>
      <c r="I45" s="110">
        <v>73</v>
      </c>
      <c r="J45" s="110">
        <v>1102</v>
      </c>
      <c r="K45" s="110">
        <v>45400</v>
      </c>
      <c r="L45" s="80">
        <v>1243</v>
      </c>
    </row>
    <row r="46" spans="1:12" x14ac:dyDescent="0.2">
      <c r="A46" s="111" t="s">
        <v>354</v>
      </c>
      <c r="B46" s="110">
        <v>7845</v>
      </c>
      <c r="C46" s="110">
        <v>11435</v>
      </c>
      <c r="D46" s="110">
        <v>4356</v>
      </c>
      <c r="E46" s="110">
        <v>449</v>
      </c>
      <c r="F46" s="110">
        <v>3300</v>
      </c>
      <c r="G46" s="110">
        <v>14974</v>
      </c>
      <c r="H46" s="110">
        <v>32</v>
      </c>
      <c r="I46" s="110">
        <v>73</v>
      </c>
      <c r="J46" s="110">
        <v>1102</v>
      </c>
      <c r="K46" s="110">
        <v>43566</v>
      </c>
      <c r="L46" s="80">
        <v>-591</v>
      </c>
    </row>
    <row r="47" spans="1:12" ht="14.25" customHeight="1" x14ac:dyDescent="0.2">
      <c r="A47" s="17" t="s">
        <v>355</v>
      </c>
      <c r="K47" s="110"/>
    </row>
    <row r="48" spans="1:12" x14ac:dyDescent="0.2">
      <c r="A48" s="111" t="s">
        <v>356</v>
      </c>
      <c r="B48" s="110">
        <v>9090</v>
      </c>
      <c r="C48" s="110">
        <v>13242</v>
      </c>
      <c r="D48" s="110">
        <v>4707</v>
      </c>
      <c r="E48" s="110">
        <v>894</v>
      </c>
      <c r="F48" s="110">
        <v>6228</v>
      </c>
      <c r="G48" s="110">
        <v>11189</v>
      </c>
      <c r="H48" s="110">
        <v>-8</v>
      </c>
      <c r="I48" s="110">
        <v>120</v>
      </c>
      <c r="J48" s="110">
        <v>1022</v>
      </c>
      <c r="K48" s="110">
        <v>46484</v>
      </c>
      <c r="L48" s="80">
        <v>2327</v>
      </c>
    </row>
    <row r="49" spans="1:12" x14ac:dyDescent="0.2">
      <c r="A49" s="111" t="s">
        <v>357</v>
      </c>
      <c r="B49" s="110">
        <v>7951</v>
      </c>
      <c r="C49" s="110">
        <v>12196</v>
      </c>
      <c r="D49" s="110">
        <v>4969</v>
      </c>
      <c r="E49" s="110">
        <v>1008</v>
      </c>
      <c r="F49" s="110">
        <v>6284</v>
      </c>
      <c r="G49" s="110">
        <v>15060</v>
      </c>
      <c r="H49" s="110">
        <v>-8</v>
      </c>
      <c r="I49" s="110">
        <v>48</v>
      </c>
      <c r="J49" s="110">
        <v>772</v>
      </c>
      <c r="K49" s="110">
        <v>48280</v>
      </c>
      <c r="L49" s="80">
        <v>4123</v>
      </c>
    </row>
    <row r="50" spans="1:12" x14ac:dyDescent="0.2">
      <c r="A50" s="111" t="s">
        <v>358</v>
      </c>
      <c r="B50" s="110">
        <v>8851</v>
      </c>
      <c r="C50" s="110">
        <v>13541</v>
      </c>
      <c r="D50" s="110">
        <v>5298</v>
      </c>
      <c r="E50" s="110">
        <v>598</v>
      </c>
      <c r="F50" s="110">
        <v>3611</v>
      </c>
      <c r="G50" s="110">
        <v>11434</v>
      </c>
      <c r="H50" s="110">
        <v>-8</v>
      </c>
      <c r="I50" s="110">
        <v>48</v>
      </c>
      <c r="J50" s="110">
        <v>1314</v>
      </c>
      <c r="K50" s="110">
        <v>44687</v>
      </c>
      <c r="L50" s="80">
        <v>530</v>
      </c>
    </row>
    <row r="51" spans="1:12" x14ac:dyDescent="0.2">
      <c r="A51" s="111" t="s">
        <v>359</v>
      </c>
      <c r="B51" s="110">
        <v>9200</v>
      </c>
      <c r="C51" s="110">
        <v>12555</v>
      </c>
      <c r="D51" s="110">
        <v>4729</v>
      </c>
      <c r="E51" s="110">
        <v>879</v>
      </c>
      <c r="F51" s="110">
        <v>5741</v>
      </c>
      <c r="G51" s="110">
        <v>13422</v>
      </c>
      <c r="H51" s="110">
        <v>-8</v>
      </c>
      <c r="I51" s="110">
        <v>48</v>
      </c>
      <c r="J51" s="110">
        <v>719</v>
      </c>
      <c r="K51" s="110">
        <v>47285</v>
      </c>
      <c r="L51" s="80">
        <v>3128</v>
      </c>
    </row>
    <row r="52" spans="1:12" x14ac:dyDescent="0.2">
      <c r="A52" s="111" t="s">
        <v>360</v>
      </c>
      <c r="B52" s="110">
        <v>8616</v>
      </c>
      <c r="C52" s="110">
        <v>12710</v>
      </c>
      <c r="D52" s="110">
        <v>4665</v>
      </c>
      <c r="E52" s="110">
        <v>628</v>
      </c>
      <c r="F52" s="110">
        <v>4625</v>
      </c>
      <c r="G52" s="110">
        <v>13355</v>
      </c>
      <c r="H52" s="110">
        <v>-8</v>
      </c>
      <c r="I52" s="110">
        <v>48</v>
      </c>
      <c r="J52" s="110">
        <v>1308</v>
      </c>
      <c r="K52" s="110">
        <v>45947</v>
      </c>
      <c r="L52" s="80">
        <v>1790</v>
      </c>
    </row>
    <row r="53" spans="1:12" x14ac:dyDescent="0.2">
      <c r="A53" s="111" t="s">
        <v>361</v>
      </c>
      <c r="B53" s="110">
        <v>8565</v>
      </c>
      <c r="C53" s="110">
        <v>11752</v>
      </c>
      <c r="D53" s="110">
        <v>4247</v>
      </c>
      <c r="E53" s="110">
        <v>764</v>
      </c>
      <c r="F53" s="110">
        <v>4508</v>
      </c>
      <c r="G53" s="110">
        <v>16210</v>
      </c>
      <c r="H53" s="110">
        <v>-8</v>
      </c>
      <c r="I53" s="110">
        <v>48</v>
      </c>
      <c r="J53" s="110">
        <v>251</v>
      </c>
      <c r="K53" s="110">
        <v>46337</v>
      </c>
      <c r="L53" s="80">
        <v>2180</v>
      </c>
    </row>
    <row r="54" spans="1:12" x14ac:dyDescent="0.2">
      <c r="A54" s="111" t="s">
        <v>362</v>
      </c>
      <c r="B54" s="110">
        <v>8832</v>
      </c>
      <c r="C54" s="110">
        <v>13630</v>
      </c>
      <c r="D54" s="110">
        <v>4642</v>
      </c>
      <c r="E54" s="110">
        <v>670</v>
      </c>
      <c r="F54" s="110">
        <v>3895</v>
      </c>
      <c r="G54" s="110">
        <v>11301</v>
      </c>
      <c r="H54" s="110">
        <v>551</v>
      </c>
      <c r="I54" s="110">
        <v>48</v>
      </c>
      <c r="J54" s="110">
        <v>940</v>
      </c>
      <c r="K54" s="110">
        <v>44509</v>
      </c>
      <c r="L54" s="80">
        <v>352</v>
      </c>
    </row>
    <row r="55" spans="1:12" x14ac:dyDescent="0.2">
      <c r="A55" s="111" t="s">
        <v>363</v>
      </c>
      <c r="B55" s="110">
        <v>8977</v>
      </c>
      <c r="C55" s="110">
        <v>13158</v>
      </c>
      <c r="D55" s="110">
        <v>4936</v>
      </c>
      <c r="E55" s="110">
        <v>564</v>
      </c>
      <c r="F55" s="110">
        <v>3171</v>
      </c>
      <c r="G55" s="110">
        <v>10447</v>
      </c>
      <c r="H55" s="110">
        <v>672</v>
      </c>
      <c r="I55" s="110">
        <v>48</v>
      </c>
      <c r="J55" s="110">
        <v>746</v>
      </c>
      <c r="K55" s="110">
        <v>42719</v>
      </c>
      <c r="L55" s="80">
        <v>-1438</v>
      </c>
    </row>
    <row r="56" spans="1:12" x14ac:dyDescent="0.2">
      <c r="A56" s="111" t="s">
        <v>364</v>
      </c>
      <c r="B56" s="110">
        <v>7760</v>
      </c>
      <c r="C56" s="110">
        <v>12516</v>
      </c>
      <c r="D56" s="110">
        <v>5864</v>
      </c>
      <c r="E56" s="110">
        <v>874</v>
      </c>
      <c r="F56" s="110">
        <v>5567</v>
      </c>
      <c r="G56" s="110">
        <v>13083</v>
      </c>
      <c r="H56" s="110">
        <v>-8</v>
      </c>
      <c r="I56" s="110">
        <v>48</v>
      </c>
      <c r="J56" s="110">
        <v>1236</v>
      </c>
      <c r="K56" s="110">
        <v>46940</v>
      </c>
      <c r="L56" s="80">
        <v>2783</v>
      </c>
    </row>
    <row r="57" spans="1:12" ht="14.25" customHeight="1" x14ac:dyDescent="0.2">
      <c r="A57" s="17" t="s">
        <v>365</v>
      </c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80"/>
    </row>
    <row r="58" spans="1:12" x14ac:dyDescent="0.2">
      <c r="A58" s="111" t="s">
        <v>366</v>
      </c>
      <c r="B58" s="110">
        <v>7559</v>
      </c>
      <c r="C58" s="110">
        <v>11122</v>
      </c>
      <c r="D58" s="110">
        <v>4431</v>
      </c>
      <c r="E58" s="110">
        <v>527</v>
      </c>
      <c r="F58" s="110">
        <v>3655</v>
      </c>
      <c r="G58" s="110">
        <v>14002</v>
      </c>
      <c r="H58" s="110">
        <v>124</v>
      </c>
      <c r="I58" s="110">
        <v>213</v>
      </c>
      <c r="J58" s="110">
        <v>936</v>
      </c>
      <c r="K58" s="110">
        <v>42569</v>
      </c>
      <c r="L58" s="80">
        <v>-1588</v>
      </c>
    </row>
    <row r="59" spans="1:12" x14ac:dyDescent="0.2">
      <c r="A59" s="111" t="s">
        <v>367</v>
      </c>
      <c r="B59" s="110">
        <v>8161</v>
      </c>
      <c r="C59" s="110">
        <v>12093</v>
      </c>
      <c r="D59" s="110">
        <v>4527</v>
      </c>
      <c r="E59" s="110">
        <v>678</v>
      </c>
      <c r="F59" s="110">
        <v>4466</v>
      </c>
      <c r="G59" s="110">
        <v>13868</v>
      </c>
      <c r="H59" s="110">
        <v>-41</v>
      </c>
      <c r="I59" s="110">
        <v>48</v>
      </c>
      <c r="J59" s="110">
        <v>936</v>
      </c>
      <c r="K59" s="110">
        <v>44736</v>
      </c>
      <c r="L59" s="80">
        <v>579</v>
      </c>
    </row>
    <row r="60" spans="1:12" x14ac:dyDescent="0.2">
      <c r="A60" s="111" t="s">
        <v>368</v>
      </c>
      <c r="B60" s="110">
        <v>8122</v>
      </c>
      <c r="C60" s="110">
        <v>12019</v>
      </c>
      <c r="D60" s="110">
        <v>4910</v>
      </c>
      <c r="E60" s="110">
        <v>511</v>
      </c>
      <c r="F60" s="110">
        <v>3652</v>
      </c>
      <c r="G60" s="110">
        <v>15475</v>
      </c>
      <c r="H60" s="110">
        <v>1004</v>
      </c>
      <c r="I60" s="110">
        <v>378</v>
      </c>
      <c r="J60" s="110">
        <v>936</v>
      </c>
      <c r="K60" s="110">
        <v>47007</v>
      </c>
      <c r="L60" s="80">
        <v>2850</v>
      </c>
    </row>
    <row r="61" spans="1:12" x14ac:dyDescent="0.2">
      <c r="A61" s="111" t="s">
        <v>369</v>
      </c>
      <c r="B61" s="110">
        <v>8389</v>
      </c>
      <c r="C61" s="110">
        <v>11999</v>
      </c>
      <c r="D61" s="110">
        <v>3978</v>
      </c>
      <c r="E61" s="110">
        <v>605</v>
      </c>
      <c r="F61" s="110">
        <v>4947</v>
      </c>
      <c r="G61" s="110">
        <v>9963</v>
      </c>
      <c r="H61" s="110">
        <v>-41</v>
      </c>
      <c r="I61" s="110">
        <v>120</v>
      </c>
      <c r="J61" s="110">
        <v>936</v>
      </c>
      <c r="K61" s="110">
        <v>40896</v>
      </c>
      <c r="L61" s="80">
        <v>-3261</v>
      </c>
    </row>
    <row r="62" spans="1:12" x14ac:dyDescent="0.2">
      <c r="A62" s="111" t="s">
        <v>370</v>
      </c>
      <c r="B62" s="110">
        <v>8848</v>
      </c>
      <c r="C62" s="110">
        <v>12645</v>
      </c>
      <c r="D62" s="110">
        <v>4403</v>
      </c>
      <c r="E62" s="110">
        <v>576</v>
      </c>
      <c r="F62" s="110">
        <v>4263</v>
      </c>
      <c r="G62" s="110">
        <v>11926</v>
      </c>
      <c r="H62" s="110">
        <v>-41</v>
      </c>
      <c r="I62" s="110">
        <v>48</v>
      </c>
      <c r="J62" s="110">
        <v>936</v>
      </c>
      <c r="K62" s="110">
        <v>43604</v>
      </c>
      <c r="L62" s="80">
        <v>-553</v>
      </c>
    </row>
    <row r="63" spans="1:12" x14ac:dyDescent="0.2">
      <c r="A63" s="111" t="s">
        <v>371</v>
      </c>
      <c r="B63" s="110">
        <v>8332</v>
      </c>
      <c r="C63" s="110">
        <v>12037</v>
      </c>
      <c r="D63" s="110">
        <v>4605</v>
      </c>
      <c r="E63" s="110">
        <v>678</v>
      </c>
      <c r="F63" s="110">
        <v>4910</v>
      </c>
      <c r="G63" s="110">
        <v>12990</v>
      </c>
      <c r="H63" s="110">
        <v>-41</v>
      </c>
      <c r="I63" s="110">
        <v>48</v>
      </c>
      <c r="J63" s="110">
        <v>936</v>
      </c>
      <c r="K63" s="110">
        <v>44495</v>
      </c>
      <c r="L63" s="80">
        <v>338</v>
      </c>
    </row>
    <row r="64" spans="1:12" x14ac:dyDescent="0.2">
      <c r="A64" s="111" t="s">
        <v>372</v>
      </c>
      <c r="B64" s="110">
        <v>8641</v>
      </c>
      <c r="C64" s="110">
        <v>12670</v>
      </c>
      <c r="D64" s="110">
        <v>4399</v>
      </c>
      <c r="E64" s="110">
        <v>762</v>
      </c>
      <c r="F64" s="110">
        <v>5600</v>
      </c>
      <c r="G64" s="110">
        <v>10680</v>
      </c>
      <c r="H64" s="110">
        <v>-41</v>
      </c>
      <c r="I64" s="110">
        <v>120</v>
      </c>
      <c r="J64" s="110">
        <v>936</v>
      </c>
      <c r="K64" s="110">
        <v>43767</v>
      </c>
      <c r="L64" s="80">
        <v>-390</v>
      </c>
    </row>
    <row r="65" spans="1:12" x14ac:dyDescent="0.2">
      <c r="A65" s="111" t="s">
        <v>373</v>
      </c>
      <c r="B65" s="110">
        <v>8784</v>
      </c>
      <c r="C65" s="110">
        <v>13152</v>
      </c>
      <c r="D65" s="110">
        <v>4834</v>
      </c>
      <c r="E65" s="110">
        <v>444</v>
      </c>
      <c r="F65" s="110">
        <v>3131</v>
      </c>
      <c r="G65" s="110">
        <v>12486</v>
      </c>
      <c r="H65" s="110">
        <v>-41</v>
      </c>
      <c r="I65" s="110">
        <v>48</v>
      </c>
      <c r="J65" s="110">
        <v>936</v>
      </c>
      <c r="K65" s="110">
        <v>43774</v>
      </c>
      <c r="L65" s="80">
        <v>-383</v>
      </c>
    </row>
    <row r="66" spans="1:12" x14ac:dyDescent="0.2">
      <c r="A66" s="111" t="s">
        <v>374</v>
      </c>
      <c r="B66" s="110">
        <v>6291</v>
      </c>
      <c r="C66" s="110">
        <v>9386</v>
      </c>
      <c r="D66" s="110">
        <v>4159</v>
      </c>
      <c r="E66" s="110">
        <v>432</v>
      </c>
      <c r="F66" s="110">
        <v>3766</v>
      </c>
      <c r="G66" s="110">
        <v>18657</v>
      </c>
      <c r="H66" s="110">
        <v>124</v>
      </c>
      <c r="I66" s="110">
        <v>48</v>
      </c>
      <c r="J66" s="110">
        <v>936</v>
      </c>
      <c r="K66" s="110">
        <v>43799</v>
      </c>
      <c r="L66" s="80">
        <v>-358</v>
      </c>
    </row>
    <row r="67" spans="1:12" x14ac:dyDescent="0.2">
      <c r="A67" s="111" t="s">
        <v>375</v>
      </c>
      <c r="B67" s="110">
        <v>6868</v>
      </c>
      <c r="C67" s="110">
        <v>10593</v>
      </c>
      <c r="D67" s="110">
        <v>4436</v>
      </c>
      <c r="E67" s="110">
        <v>638</v>
      </c>
      <c r="F67" s="110">
        <v>4365</v>
      </c>
      <c r="G67" s="110">
        <v>16801</v>
      </c>
      <c r="H67" s="110">
        <v>124</v>
      </c>
      <c r="I67" s="110">
        <v>213</v>
      </c>
      <c r="J67" s="110">
        <v>936</v>
      </c>
      <c r="K67" s="110">
        <v>44974</v>
      </c>
      <c r="L67" s="80">
        <v>817</v>
      </c>
    </row>
    <row r="68" spans="1:12" x14ac:dyDescent="0.2">
      <c r="A68" s="111" t="s">
        <v>376</v>
      </c>
      <c r="B68" s="110">
        <v>7387</v>
      </c>
      <c r="C68" s="110">
        <v>11983</v>
      </c>
      <c r="D68" s="110">
        <v>4434</v>
      </c>
      <c r="E68" s="110">
        <v>400</v>
      </c>
      <c r="F68" s="110">
        <v>3262</v>
      </c>
      <c r="G68" s="110">
        <v>16990</v>
      </c>
      <c r="H68" s="110">
        <v>2049</v>
      </c>
      <c r="I68" s="110">
        <v>213</v>
      </c>
      <c r="J68" s="110">
        <v>936</v>
      </c>
      <c r="K68" s="110">
        <v>47654</v>
      </c>
      <c r="L68" s="80">
        <v>3497</v>
      </c>
    </row>
    <row r="69" spans="1:12" x14ac:dyDescent="0.2">
      <c r="A69" s="111" t="s">
        <v>377</v>
      </c>
      <c r="B69" s="110">
        <v>7906</v>
      </c>
      <c r="C69" s="110">
        <v>11689</v>
      </c>
      <c r="D69" s="110">
        <v>4628</v>
      </c>
      <c r="E69" s="110">
        <v>437</v>
      </c>
      <c r="F69" s="110">
        <v>3403</v>
      </c>
      <c r="G69" s="110">
        <v>14816</v>
      </c>
      <c r="H69" s="110">
        <v>-41</v>
      </c>
      <c r="I69" s="110">
        <v>48</v>
      </c>
      <c r="J69" s="110">
        <v>936</v>
      </c>
      <c r="K69" s="110">
        <v>43822</v>
      </c>
      <c r="L69" s="80">
        <v>-335</v>
      </c>
    </row>
    <row r="70" spans="1:12" x14ac:dyDescent="0.2">
      <c r="A70" s="111" t="s">
        <v>378</v>
      </c>
      <c r="B70" s="110">
        <v>8635</v>
      </c>
      <c r="C70" s="110">
        <v>11510</v>
      </c>
      <c r="D70" s="110">
        <v>4640</v>
      </c>
      <c r="E70" s="110">
        <v>664</v>
      </c>
      <c r="F70" s="110">
        <v>3927</v>
      </c>
      <c r="G70" s="110">
        <v>15405</v>
      </c>
      <c r="H70" s="110">
        <v>124</v>
      </c>
      <c r="I70" s="110">
        <v>213</v>
      </c>
      <c r="J70" s="110">
        <v>936</v>
      </c>
      <c r="K70" s="110">
        <v>46054</v>
      </c>
      <c r="L70" s="80">
        <v>1897</v>
      </c>
    </row>
    <row r="71" spans="1:12" ht="14.25" customHeight="1" x14ac:dyDescent="0.2">
      <c r="A71" s="17" t="s">
        <v>379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80"/>
    </row>
    <row r="72" spans="1:12" x14ac:dyDescent="0.2">
      <c r="A72" s="111" t="s">
        <v>380</v>
      </c>
      <c r="B72" s="110">
        <v>10183</v>
      </c>
      <c r="C72" s="110">
        <v>12982</v>
      </c>
      <c r="D72" s="110">
        <v>4465</v>
      </c>
      <c r="E72" s="110">
        <v>593</v>
      </c>
      <c r="F72" s="110">
        <v>3527</v>
      </c>
      <c r="G72" s="110">
        <v>11752</v>
      </c>
      <c r="H72" s="110">
        <v>36</v>
      </c>
      <c r="I72" s="110">
        <v>213</v>
      </c>
      <c r="J72" s="110">
        <v>851</v>
      </c>
      <c r="K72" s="110">
        <v>44602</v>
      </c>
      <c r="L72" s="80">
        <v>445</v>
      </c>
    </row>
    <row r="73" spans="1:12" x14ac:dyDescent="0.2">
      <c r="A73" s="111" t="s">
        <v>381</v>
      </c>
      <c r="B73" s="110">
        <v>8381</v>
      </c>
      <c r="C73" s="110">
        <v>12364</v>
      </c>
      <c r="D73" s="110">
        <v>4473</v>
      </c>
      <c r="E73" s="110">
        <v>693</v>
      </c>
      <c r="F73" s="110">
        <v>4200</v>
      </c>
      <c r="G73" s="110">
        <v>14391</v>
      </c>
      <c r="H73" s="110">
        <v>-89</v>
      </c>
      <c r="I73" s="110">
        <v>48</v>
      </c>
      <c r="J73" s="110">
        <v>851</v>
      </c>
      <c r="K73" s="110">
        <v>45312</v>
      </c>
      <c r="L73" s="80">
        <v>1155</v>
      </c>
    </row>
    <row r="74" spans="1:12" x14ac:dyDescent="0.2">
      <c r="A74" s="111" t="s">
        <v>382</v>
      </c>
      <c r="B74" s="110">
        <v>8343</v>
      </c>
      <c r="C74" s="110">
        <v>13609</v>
      </c>
      <c r="D74" s="110">
        <v>4981</v>
      </c>
      <c r="E74" s="110">
        <v>963</v>
      </c>
      <c r="F74" s="110">
        <v>4546</v>
      </c>
      <c r="G74" s="110">
        <v>11932</v>
      </c>
      <c r="H74" s="110">
        <v>-129</v>
      </c>
      <c r="I74" s="110">
        <v>48</v>
      </c>
      <c r="J74" s="110">
        <v>851</v>
      </c>
      <c r="K74" s="110">
        <v>45144</v>
      </c>
      <c r="L74" s="80">
        <v>987</v>
      </c>
    </row>
    <row r="75" spans="1:12" x14ac:dyDescent="0.2">
      <c r="A75" s="111" t="s">
        <v>383</v>
      </c>
      <c r="B75" s="110">
        <v>8931</v>
      </c>
      <c r="C75" s="110">
        <v>13295</v>
      </c>
      <c r="D75" s="110">
        <v>5405</v>
      </c>
      <c r="E75" s="110">
        <v>1011</v>
      </c>
      <c r="F75" s="110">
        <v>3755</v>
      </c>
      <c r="G75" s="110">
        <v>11271</v>
      </c>
      <c r="H75" s="110">
        <v>-129</v>
      </c>
      <c r="I75" s="110">
        <v>48</v>
      </c>
      <c r="J75" s="110">
        <v>851</v>
      </c>
      <c r="K75" s="110">
        <v>44438</v>
      </c>
      <c r="L75" s="80">
        <v>281</v>
      </c>
    </row>
    <row r="76" spans="1:12" x14ac:dyDescent="0.2">
      <c r="A76" s="111" t="s">
        <v>384</v>
      </c>
      <c r="B76" s="110">
        <v>12155</v>
      </c>
      <c r="C76" s="110">
        <v>17075</v>
      </c>
      <c r="D76" s="110">
        <v>5722</v>
      </c>
      <c r="E76" s="110">
        <v>371</v>
      </c>
      <c r="F76" s="110">
        <v>2439</v>
      </c>
      <c r="G76" s="110">
        <v>7768</v>
      </c>
      <c r="H76" s="110">
        <v>147</v>
      </c>
      <c r="I76" s="110">
        <v>48</v>
      </c>
      <c r="J76" s="110">
        <v>851</v>
      </c>
      <c r="K76" s="110">
        <v>46576</v>
      </c>
      <c r="L76" s="80">
        <v>2419</v>
      </c>
    </row>
    <row r="77" spans="1:12" x14ac:dyDescent="0.2">
      <c r="A77" s="111" t="s">
        <v>379</v>
      </c>
      <c r="B77" s="110">
        <v>8593</v>
      </c>
      <c r="C77" s="110">
        <v>12286</v>
      </c>
      <c r="D77" s="110">
        <v>4038</v>
      </c>
      <c r="E77" s="110">
        <v>648</v>
      </c>
      <c r="F77" s="110">
        <v>4285</v>
      </c>
      <c r="G77" s="110">
        <v>10818</v>
      </c>
      <c r="H77" s="110">
        <v>-129</v>
      </c>
      <c r="I77" s="110">
        <v>120</v>
      </c>
      <c r="J77" s="110">
        <v>851</v>
      </c>
      <c r="K77" s="110">
        <v>41510</v>
      </c>
      <c r="L77" s="80">
        <v>-2647</v>
      </c>
    </row>
    <row r="78" spans="1:12" x14ac:dyDescent="0.2">
      <c r="A78" s="111" t="s">
        <v>385</v>
      </c>
      <c r="B78" s="110">
        <v>8460</v>
      </c>
      <c r="C78" s="110">
        <v>13551</v>
      </c>
      <c r="D78" s="110">
        <v>4917</v>
      </c>
      <c r="E78" s="110">
        <v>563</v>
      </c>
      <c r="F78" s="110">
        <v>3040</v>
      </c>
      <c r="G78" s="110">
        <v>11937</v>
      </c>
      <c r="H78" s="110">
        <v>36</v>
      </c>
      <c r="I78" s="110">
        <v>48</v>
      </c>
      <c r="J78" s="110">
        <v>851</v>
      </c>
      <c r="K78" s="110">
        <v>43403</v>
      </c>
      <c r="L78" s="80">
        <v>-754</v>
      </c>
    </row>
    <row r="79" spans="1:12" x14ac:dyDescent="0.2">
      <c r="A79" s="111" t="s">
        <v>386</v>
      </c>
      <c r="B79" s="110">
        <v>9520</v>
      </c>
      <c r="C79" s="110">
        <v>13090</v>
      </c>
      <c r="D79" s="110">
        <v>4662</v>
      </c>
      <c r="E79" s="110">
        <v>791</v>
      </c>
      <c r="F79" s="110">
        <v>4893</v>
      </c>
      <c r="G79" s="110">
        <v>12136</v>
      </c>
      <c r="H79" s="110">
        <v>-89</v>
      </c>
      <c r="I79" s="110">
        <v>48</v>
      </c>
      <c r="J79" s="110">
        <v>851</v>
      </c>
      <c r="K79" s="110">
        <v>45902</v>
      </c>
      <c r="L79" s="80">
        <v>1745</v>
      </c>
    </row>
    <row r="80" spans="1:12" x14ac:dyDescent="0.2">
      <c r="A80" s="111" t="s">
        <v>387</v>
      </c>
      <c r="B80" s="110">
        <v>9266</v>
      </c>
      <c r="C80" s="110">
        <v>13961</v>
      </c>
      <c r="D80" s="110">
        <v>5468</v>
      </c>
      <c r="E80" s="110">
        <v>851</v>
      </c>
      <c r="F80" s="110">
        <v>4237</v>
      </c>
      <c r="G80" s="110">
        <v>13907</v>
      </c>
      <c r="H80" s="110">
        <v>-89</v>
      </c>
      <c r="I80" s="110">
        <v>48</v>
      </c>
      <c r="J80" s="110">
        <v>851</v>
      </c>
      <c r="K80" s="110">
        <v>48500</v>
      </c>
      <c r="L80" s="80">
        <v>4343</v>
      </c>
    </row>
    <row r="81" spans="1:12" x14ac:dyDescent="0.2">
      <c r="A81" s="111" t="s">
        <v>388</v>
      </c>
      <c r="B81" s="110">
        <v>7992</v>
      </c>
      <c r="C81" s="110">
        <v>12410</v>
      </c>
      <c r="D81" s="110">
        <v>4789</v>
      </c>
      <c r="E81" s="110">
        <v>716</v>
      </c>
      <c r="F81" s="110">
        <v>4482</v>
      </c>
      <c r="G81" s="110">
        <v>14843</v>
      </c>
      <c r="H81" s="110">
        <v>-129</v>
      </c>
      <c r="I81" s="110">
        <v>48</v>
      </c>
      <c r="J81" s="110">
        <v>851</v>
      </c>
      <c r="K81" s="110">
        <v>46002</v>
      </c>
      <c r="L81" s="80">
        <v>1845</v>
      </c>
    </row>
    <row r="82" spans="1:12" x14ac:dyDescent="0.2">
      <c r="A82" s="111" t="s">
        <v>389</v>
      </c>
      <c r="B82" s="110">
        <v>9714</v>
      </c>
      <c r="C82" s="110">
        <v>14006</v>
      </c>
      <c r="D82" s="110">
        <v>5285</v>
      </c>
      <c r="E82" s="110">
        <v>721</v>
      </c>
      <c r="F82" s="110">
        <v>3040</v>
      </c>
      <c r="G82" s="110">
        <v>10595</v>
      </c>
      <c r="H82" s="110">
        <v>38</v>
      </c>
      <c r="I82" s="110">
        <v>48</v>
      </c>
      <c r="J82" s="110">
        <v>851</v>
      </c>
      <c r="K82" s="110">
        <v>44298</v>
      </c>
      <c r="L82" s="80">
        <v>141</v>
      </c>
    </row>
    <row r="83" spans="1:12" x14ac:dyDescent="0.2">
      <c r="A83" s="111" t="s">
        <v>390</v>
      </c>
      <c r="B83" s="110">
        <v>8362</v>
      </c>
      <c r="C83" s="110">
        <v>13067</v>
      </c>
      <c r="D83" s="110">
        <v>4507</v>
      </c>
      <c r="E83" s="110">
        <v>651</v>
      </c>
      <c r="F83" s="110">
        <v>3920</v>
      </c>
      <c r="G83" s="110">
        <v>13691</v>
      </c>
      <c r="H83" s="110">
        <v>-129</v>
      </c>
      <c r="I83" s="110">
        <v>48</v>
      </c>
      <c r="J83" s="110">
        <v>851</v>
      </c>
      <c r="K83" s="110">
        <v>44968</v>
      </c>
      <c r="L83" s="80">
        <v>811</v>
      </c>
    </row>
    <row r="84" spans="1:12" x14ac:dyDescent="0.2">
      <c r="A84" s="111" t="s">
        <v>391</v>
      </c>
      <c r="B84" s="110">
        <v>8203</v>
      </c>
      <c r="C84" s="110">
        <v>12810</v>
      </c>
      <c r="D84" s="110">
        <v>4650</v>
      </c>
      <c r="E84" s="110">
        <v>652</v>
      </c>
      <c r="F84" s="110">
        <v>3573</v>
      </c>
      <c r="G84" s="110">
        <v>12192</v>
      </c>
      <c r="H84" s="110">
        <v>-129</v>
      </c>
      <c r="I84" s="110">
        <v>48</v>
      </c>
      <c r="J84" s="110">
        <v>851</v>
      </c>
      <c r="K84" s="110">
        <v>42850</v>
      </c>
      <c r="L84" s="80">
        <v>-1307</v>
      </c>
    </row>
    <row r="85" spans="1:12" ht="14.25" customHeight="1" x14ac:dyDescent="0.2">
      <c r="A85" s="17" t="s">
        <v>392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80"/>
    </row>
    <row r="86" spans="1:12" x14ac:dyDescent="0.2">
      <c r="A86" s="111" t="s">
        <v>393</v>
      </c>
      <c r="B86" s="110">
        <v>9717</v>
      </c>
      <c r="C86" s="110">
        <v>14191</v>
      </c>
      <c r="D86" s="110">
        <v>5416</v>
      </c>
      <c r="E86" s="110">
        <v>741</v>
      </c>
      <c r="F86" s="110">
        <v>4362</v>
      </c>
      <c r="G86" s="110">
        <v>12562</v>
      </c>
      <c r="H86" s="110">
        <v>-129</v>
      </c>
      <c r="I86" s="110">
        <v>48</v>
      </c>
      <c r="J86" s="110">
        <v>801</v>
      </c>
      <c r="K86" s="110">
        <v>47709</v>
      </c>
      <c r="L86" s="80">
        <v>3552</v>
      </c>
    </row>
    <row r="87" spans="1:12" x14ac:dyDescent="0.2">
      <c r="A87" s="111" t="s">
        <v>394</v>
      </c>
      <c r="B87" s="110">
        <v>9956</v>
      </c>
      <c r="C87" s="110">
        <v>14508</v>
      </c>
      <c r="D87" s="110">
        <v>5874</v>
      </c>
      <c r="E87" s="110">
        <v>1052</v>
      </c>
      <c r="F87" s="110">
        <v>5651</v>
      </c>
      <c r="G87" s="110">
        <v>13066</v>
      </c>
      <c r="H87" s="110">
        <v>-129</v>
      </c>
      <c r="I87" s="110">
        <v>48</v>
      </c>
      <c r="J87" s="110">
        <v>801</v>
      </c>
      <c r="K87" s="110">
        <v>50827</v>
      </c>
      <c r="L87" s="80">
        <v>6670</v>
      </c>
    </row>
    <row r="88" spans="1:12" x14ac:dyDescent="0.2">
      <c r="A88" s="111" t="s">
        <v>395</v>
      </c>
      <c r="B88" s="110">
        <v>7803</v>
      </c>
      <c r="C88" s="110">
        <v>12028</v>
      </c>
      <c r="D88" s="110">
        <v>4397</v>
      </c>
      <c r="E88" s="110">
        <v>630</v>
      </c>
      <c r="F88" s="110">
        <v>3725</v>
      </c>
      <c r="G88" s="110">
        <v>13931</v>
      </c>
      <c r="H88" s="110">
        <v>-129</v>
      </c>
      <c r="I88" s="110">
        <v>48</v>
      </c>
      <c r="J88" s="110">
        <v>801</v>
      </c>
      <c r="K88" s="110">
        <v>43234</v>
      </c>
      <c r="L88" s="80">
        <v>-923</v>
      </c>
    </row>
    <row r="89" spans="1:12" x14ac:dyDescent="0.2">
      <c r="A89" s="111" t="s">
        <v>396</v>
      </c>
      <c r="B89" s="110">
        <v>8698</v>
      </c>
      <c r="C89" s="110">
        <v>12641</v>
      </c>
      <c r="D89" s="110">
        <v>4516</v>
      </c>
      <c r="E89" s="110">
        <v>990</v>
      </c>
      <c r="F89" s="110">
        <v>5487</v>
      </c>
      <c r="G89" s="110">
        <v>14624</v>
      </c>
      <c r="H89" s="110">
        <v>-129</v>
      </c>
      <c r="I89" s="110">
        <v>48</v>
      </c>
      <c r="J89" s="110">
        <v>801</v>
      </c>
      <c r="K89" s="110">
        <v>47676</v>
      </c>
      <c r="L89" s="80">
        <v>3519</v>
      </c>
    </row>
    <row r="90" spans="1:12" x14ac:dyDescent="0.2">
      <c r="A90" s="111" t="s">
        <v>397</v>
      </c>
      <c r="B90" s="110">
        <v>7209</v>
      </c>
      <c r="C90" s="110">
        <v>12007</v>
      </c>
      <c r="D90" s="110">
        <v>4386</v>
      </c>
      <c r="E90" s="110">
        <v>685</v>
      </c>
      <c r="F90" s="110">
        <v>4534</v>
      </c>
      <c r="G90" s="110">
        <v>17979</v>
      </c>
      <c r="H90" s="110">
        <v>-129</v>
      </c>
      <c r="I90" s="110">
        <v>213</v>
      </c>
      <c r="J90" s="110">
        <v>801</v>
      </c>
      <c r="K90" s="110">
        <v>47685</v>
      </c>
      <c r="L90" s="80">
        <v>3528</v>
      </c>
    </row>
    <row r="91" spans="1:12" x14ac:dyDescent="0.2">
      <c r="A91" s="111" t="s">
        <v>398</v>
      </c>
      <c r="B91" s="110">
        <v>8643</v>
      </c>
      <c r="C91" s="110">
        <v>13201</v>
      </c>
      <c r="D91" s="110">
        <v>5232</v>
      </c>
      <c r="E91" s="110">
        <v>999</v>
      </c>
      <c r="F91" s="110">
        <v>4505</v>
      </c>
      <c r="G91" s="110">
        <v>14934</v>
      </c>
      <c r="H91" s="110">
        <v>916</v>
      </c>
      <c r="I91" s="110">
        <v>213</v>
      </c>
      <c r="J91" s="110">
        <v>801</v>
      </c>
      <c r="K91" s="110">
        <v>49444</v>
      </c>
      <c r="L91" s="80">
        <v>5287</v>
      </c>
    </row>
    <row r="92" spans="1:12" x14ac:dyDescent="0.2">
      <c r="A92" s="111" t="s">
        <v>399</v>
      </c>
      <c r="B92" s="110">
        <v>8911</v>
      </c>
      <c r="C92" s="110">
        <v>12789</v>
      </c>
      <c r="D92" s="110">
        <v>4227</v>
      </c>
      <c r="E92" s="110">
        <v>625</v>
      </c>
      <c r="F92" s="110">
        <v>4346</v>
      </c>
      <c r="G92" s="110">
        <v>10239</v>
      </c>
      <c r="H92" s="110">
        <v>-129</v>
      </c>
      <c r="I92" s="110">
        <v>120</v>
      </c>
      <c r="J92" s="110">
        <v>801</v>
      </c>
      <c r="K92" s="110">
        <v>41929</v>
      </c>
      <c r="L92" s="80">
        <v>-2228</v>
      </c>
    </row>
    <row r="93" spans="1:12" x14ac:dyDescent="0.2">
      <c r="A93" s="111" t="s">
        <v>400</v>
      </c>
      <c r="B93" s="110">
        <v>9996</v>
      </c>
      <c r="C93" s="110">
        <v>15383</v>
      </c>
      <c r="D93" s="110">
        <v>4638</v>
      </c>
      <c r="E93" s="110">
        <v>950</v>
      </c>
      <c r="F93" s="110">
        <v>3884</v>
      </c>
      <c r="G93" s="110">
        <v>11813</v>
      </c>
      <c r="H93" s="110">
        <v>-129</v>
      </c>
      <c r="I93" s="110">
        <v>48</v>
      </c>
      <c r="J93" s="110">
        <v>801</v>
      </c>
      <c r="K93" s="110">
        <v>47384</v>
      </c>
      <c r="L93" s="80">
        <v>3227</v>
      </c>
    </row>
    <row r="94" spans="1:12" ht="14.25" customHeight="1" x14ac:dyDescent="0.2">
      <c r="A94" s="17" t="s">
        <v>401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80"/>
    </row>
    <row r="95" spans="1:12" x14ac:dyDescent="0.2">
      <c r="A95" s="111" t="s">
        <v>402</v>
      </c>
      <c r="B95" s="110">
        <v>5275</v>
      </c>
      <c r="C95" s="110">
        <v>9475</v>
      </c>
      <c r="D95" s="110">
        <v>4063</v>
      </c>
      <c r="E95" s="110">
        <v>510</v>
      </c>
      <c r="F95" s="110">
        <v>3495</v>
      </c>
      <c r="G95" s="110">
        <v>19673</v>
      </c>
      <c r="H95" s="110">
        <v>-168</v>
      </c>
      <c r="I95" s="110">
        <v>48</v>
      </c>
      <c r="J95" s="110">
        <v>878</v>
      </c>
      <c r="K95" s="110">
        <v>43249</v>
      </c>
      <c r="L95" s="80">
        <v>-908</v>
      </c>
    </row>
    <row r="96" spans="1:12" x14ac:dyDescent="0.2">
      <c r="A96" s="111" t="s">
        <v>403</v>
      </c>
      <c r="B96" s="110">
        <v>7210</v>
      </c>
      <c r="C96" s="110">
        <v>12483</v>
      </c>
      <c r="D96" s="110">
        <v>5350</v>
      </c>
      <c r="E96" s="110">
        <v>888</v>
      </c>
      <c r="F96" s="110">
        <v>5311</v>
      </c>
      <c r="G96" s="110">
        <v>16440</v>
      </c>
      <c r="H96" s="110">
        <v>-168</v>
      </c>
      <c r="I96" s="110">
        <v>48</v>
      </c>
      <c r="J96" s="110">
        <v>878</v>
      </c>
      <c r="K96" s="110">
        <v>48440</v>
      </c>
      <c r="L96" s="80">
        <v>4283</v>
      </c>
    </row>
    <row r="97" spans="1:12" x14ac:dyDescent="0.2">
      <c r="A97" s="111" t="s">
        <v>404</v>
      </c>
      <c r="B97" s="110">
        <v>7879</v>
      </c>
      <c r="C97" s="110">
        <v>12129</v>
      </c>
      <c r="D97" s="110">
        <v>4765</v>
      </c>
      <c r="E97" s="110">
        <v>911</v>
      </c>
      <c r="F97" s="110">
        <v>6093</v>
      </c>
      <c r="G97" s="110">
        <v>16153</v>
      </c>
      <c r="H97" s="110">
        <v>-129</v>
      </c>
      <c r="I97" s="110">
        <v>48</v>
      </c>
      <c r="J97" s="110">
        <v>878</v>
      </c>
      <c r="K97" s="110">
        <v>48727</v>
      </c>
      <c r="L97" s="80">
        <v>4570</v>
      </c>
    </row>
    <row r="98" spans="1:12" x14ac:dyDescent="0.2">
      <c r="A98" s="111" t="s">
        <v>405</v>
      </c>
      <c r="B98" s="110">
        <v>7721</v>
      </c>
      <c r="C98" s="110">
        <v>13316</v>
      </c>
      <c r="D98" s="110">
        <v>5531</v>
      </c>
      <c r="E98" s="110">
        <v>1082</v>
      </c>
      <c r="F98" s="110">
        <v>6057</v>
      </c>
      <c r="G98" s="110">
        <v>15703</v>
      </c>
      <c r="H98" s="110">
        <v>1961</v>
      </c>
      <c r="I98" s="110">
        <v>213</v>
      </c>
      <c r="J98" s="110">
        <v>878</v>
      </c>
      <c r="K98" s="110">
        <v>52462</v>
      </c>
      <c r="L98" s="80">
        <v>8305</v>
      </c>
    </row>
    <row r="99" spans="1:12" x14ac:dyDescent="0.2">
      <c r="A99" s="111" t="s">
        <v>401</v>
      </c>
      <c r="B99" s="110">
        <v>8473</v>
      </c>
      <c r="C99" s="110">
        <v>11893</v>
      </c>
      <c r="D99" s="110">
        <v>3883</v>
      </c>
      <c r="E99" s="110">
        <v>578</v>
      </c>
      <c r="F99" s="110">
        <v>3970</v>
      </c>
      <c r="G99" s="110">
        <v>11432</v>
      </c>
      <c r="H99" s="110">
        <v>-92</v>
      </c>
      <c r="I99" s="110">
        <v>120</v>
      </c>
      <c r="J99" s="110">
        <v>878</v>
      </c>
      <c r="K99" s="110">
        <v>41135</v>
      </c>
      <c r="L99" s="80">
        <v>-3022</v>
      </c>
    </row>
    <row r="100" spans="1:12" x14ac:dyDescent="0.2">
      <c r="A100" s="111" t="s">
        <v>406</v>
      </c>
      <c r="B100" s="110">
        <v>7688</v>
      </c>
      <c r="C100" s="110">
        <v>12074</v>
      </c>
      <c r="D100" s="110">
        <v>4428</v>
      </c>
      <c r="E100" s="110">
        <v>712</v>
      </c>
      <c r="F100" s="110">
        <v>4417</v>
      </c>
      <c r="G100" s="110">
        <v>15056</v>
      </c>
      <c r="H100" s="110">
        <v>-168</v>
      </c>
      <c r="I100" s="110">
        <v>48</v>
      </c>
      <c r="J100" s="110">
        <v>878</v>
      </c>
      <c r="K100" s="110">
        <v>45133</v>
      </c>
      <c r="L100" s="80">
        <v>976</v>
      </c>
    </row>
    <row r="101" spans="1:12" x14ac:dyDescent="0.2">
      <c r="A101" s="111" t="s">
        <v>407</v>
      </c>
      <c r="B101" s="110">
        <v>8901</v>
      </c>
      <c r="C101" s="110">
        <v>13137</v>
      </c>
      <c r="D101" s="110">
        <v>4074</v>
      </c>
      <c r="E101" s="110">
        <v>383</v>
      </c>
      <c r="F101" s="110">
        <v>2454</v>
      </c>
      <c r="G101" s="110">
        <v>13395</v>
      </c>
      <c r="H101" s="110">
        <v>-168</v>
      </c>
      <c r="I101" s="110">
        <v>48</v>
      </c>
      <c r="J101" s="110">
        <v>878</v>
      </c>
      <c r="K101" s="110">
        <v>43102</v>
      </c>
      <c r="L101" s="80">
        <v>-1055</v>
      </c>
    </row>
    <row r="102" spans="1:12" x14ac:dyDescent="0.2">
      <c r="A102" s="111" t="s">
        <v>408</v>
      </c>
      <c r="B102" s="110">
        <v>8300</v>
      </c>
      <c r="C102" s="110">
        <v>12208</v>
      </c>
      <c r="D102" s="110">
        <v>4353</v>
      </c>
      <c r="E102" s="110">
        <v>803</v>
      </c>
      <c r="F102" s="110">
        <v>4830</v>
      </c>
      <c r="G102" s="110">
        <v>15270</v>
      </c>
      <c r="H102" s="110">
        <v>-168</v>
      </c>
      <c r="I102" s="110">
        <v>48</v>
      </c>
      <c r="J102" s="110">
        <v>878</v>
      </c>
      <c r="K102" s="110">
        <v>46522</v>
      </c>
      <c r="L102" s="80">
        <v>2365</v>
      </c>
    </row>
    <row r="103" spans="1:12" x14ac:dyDescent="0.2">
      <c r="A103" s="111" t="s">
        <v>409</v>
      </c>
      <c r="B103" s="110">
        <v>8007</v>
      </c>
      <c r="C103" s="110">
        <v>12028</v>
      </c>
      <c r="D103" s="110">
        <v>4598</v>
      </c>
      <c r="E103" s="110">
        <v>624</v>
      </c>
      <c r="F103" s="110">
        <v>4088</v>
      </c>
      <c r="G103" s="110">
        <v>13617</v>
      </c>
      <c r="H103" s="110">
        <v>-168</v>
      </c>
      <c r="I103" s="110">
        <v>48</v>
      </c>
      <c r="J103" s="110">
        <v>878</v>
      </c>
      <c r="K103" s="110">
        <v>43720</v>
      </c>
      <c r="L103" s="80">
        <v>-437</v>
      </c>
    </row>
    <row r="104" spans="1:12" x14ac:dyDescent="0.2">
      <c r="A104" s="111" t="s">
        <v>410</v>
      </c>
      <c r="B104" s="110">
        <v>7204</v>
      </c>
      <c r="C104" s="110">
        <v>11572</v>
      </c>
      <c r="D104" s="110">
        <v>4980</v>
      </c>
      <c r="E104" s="110">
        <v>586</v>
      </c>
      <c r="F104" s="110">
        <v>4138</v>
      </c>
      <c r="G104" s="110">
        <v>16326</v>
      </c>
      <c r="H104" s="110">
        <v>-3</v>
      </c>
      <c r="I104" s="110">
        <v>48</v>
      </c>
      <c r="J104" s="110">
        <v>878</v>
      </c>
      <c r="K104" s="110">
        <v>45729</v>
      </c>
      <c r="L104" s="80">
        <v>1572</v>
      </c>
    </row>
    <row r="105" spans="1:12" x14ac:dyDescent="0.2">
      <c r="A105" s="111" t="s">
        <v>411</v>
      </c>
      <c r="B105" s="110">
        <v>7647</v>
      </c>
      <c r="C105" s="110">
        <v>11869</v>
      </c>
      <c r="D105" s="110">
        <v>4654</v>
      </c>
      <c r="E105" s="110">
        <v>645</v>
      </c>
      <c r="F105" s="110">
        <v>3485</v>
      </c>
      <c r="G105" s="110">
        <v>14785</v>
      </c>
      <c r="H105" s="110">
        <v>-129</v>
      </c>
      <c r="I105" s="110">
        <v>48</v>
      </c>
      <c r="J105" s="110">
        <v>878</v>
      </c>
      <c r="K105" s="110">
        <v>43882</v>
      </c>
      <c r="L105" s="80">
        <v>-275</v>
      </c>
    </row>
    <row r="106" spans="1:12" x14ac:dyDescent="0.2">
      <c r="A106" s="111" t="s">
        <v>412</v>
      </c>
      <c r="B106" s="110">
        <v>7081</v>
      </c>
      <c r="C106" s="110">
        <v>11101</v>
      </c>
      <c r="D106" s="110">
        <v>4169</v>
      </c>
      <c r="E106" s="110">
        <v>544</v>
      </c>
      <c r="F106" s="110">
        <v>4381</v>
      </c>
      <c r="G106" s="110">
        <v>16665</v>
      </c>
      <c r="H106" s="110">
        <v>-168</v>
      </c>
      <c r="I106" s="110">
        <v>48</v>
      </c>
      <c r="J106" s="110">
        <v>878</v>
      </c>
      <c r="K106" s="110">
        <v>44699</v>
      </c>
      <c r="L106" s="80">
        <v>542</v>
      </c>
    </row>
    <row r="107" spans="1:12" ht="14.25" customHeight="1" x14ac:dyDescent="0.2">
      <c r="A107" s="17" t="s">
        <v>413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80"/>
    </row>
    <row r="108" spans="1:12" x14ac:dyDescent="0.2">
      <c r="A108" s="111" t="s">
        <v>413</v>
      </c>
      <c r="B108" s="110">
        <v>6998</v>
      </c>
      <c r="C108" s="110">
        <v>11545</v>
      </c>
      <c r="D108" s="110">
        <v>3874</v>
      </c>
      <c r="E108" s="110">
        <v>504</v>
      </c>
      <c r="F108" s="110">
        <v>3921</v>
      </c>
      <c r="G108" s="110">
        <v>14214</v>
      </c>
      <c r="H108" s="110">
        <v>-168</v>
      </c>
      <c r="I108" s="110">
        <v>48</v>
      </c>
      <c r="J108" s="110">
        <v>410</v>
      </c>
      <c r="K108" s="110">
        <v>41346</v>
      </c>
      <c r="L108" s="80">
        <v>-2811</v>
      </c>
    </row>
    <row r="109" spans="1:12" ht="14.25" customHeight="1" x14ac:dyDescent="0.2">
      <c r="A109" s="17" t="s">
        <v>414</v>
      </c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80"/>
    </row>
    <row r="110" spans="1:12" x14ac:dyDescent="0.2">
      <c r="A110" s="111" t="s">
        <v>415</v>
      </c>
      <c r="B110" s="110">
        <v>7597</v>
      </c>
      <c r="C110" s="110">
        <v>11627</v>
      </c>
      <c r="D110" s="110">
        <v>4126</v>
      </c>
      <c r="E110" s="110">
        <v>596</v>
      </c>
      <c r="F110" s="110">
        <v>4324</v>
      </c>
      <c r="G110" s="110">
        <v>14454</v>
      </c>
      <c r="H110" s="110">
        <v>-48</v>
      </c>
      <c r="I110" s="110">
        <v>48</v>
      </c>
      <c r="J110" s="110">
        <v>817</v>
      </c>
      <c r="K110" s="110">
        <v>43541</v>
      </c>
      <c r="L110" s="80">
        <v>-616</v>
      </c>
    </row>
    <row r="111" spans="1:12" x14ac:dyDescent="0.2">
      <c r="A111" s="111" t="s">
        <v>416</v>
      </c>
      <c r="B111" s="110">
        <v>7880</v>
      </c>
      <c r="C111" s="110">
        <v>12308</v>
      </c>
      <c r="D111" s="110">
        <v>4598</v>
      </c>
      <c r="E111" s="110">
        <v>487</v>
      </c>
      <c r="F111" s="110">
        <v>3876</v>
      </c>
      <c r="G111" s="110">
        <v>12515</v>
      </c>
      <c r="H111" s="110">
        <v>-48</v>
      </c>
      <c r="I111" s="110">
        <v>120</v>
      </c>
      <c r="J111" s="110">
        <v>817</v>
      </c>
      <c r="K111" s="110">
        <v>42553</v>
      </c>
      <c r="L111" s="80">
        <v>-1604</v>
      </c>
    </row>
    <row r="112" spans="1:12" x14ac:dyDescent="0.2">
      <c r="A112" s="111" t="s">
        <v>417</v>
      </c>
      <c r="B112" s="110">
        <v>7297</v>
      </c>
      <c r="C112" s="110">
        <v>11177</v>
      </c>
      <c r="D112" s="110">
        <v>4289</v>
      </c>
      <c r="E112" s="110">
        <v>698</v>
      </c>
      <c r="F112" s="110">
        <v>4682</v>
      </c>
      <c r="G112" s="110">
        <v>16179</v>
      </c>
      <c r="H112" s="110">
        <v>-48</v>
      </c>
      <c r="I112" s="110">
        <v>48</v>
      </c>
      <c r="J112" s="110">
        <v>817</v>
      </c>
      <c r="K112" s="110">
        <v>45139</v>
      </c>
      <c r="L112" s="80">
        <v>982</v>
      </c>
    </row>
    <row r="113" spans="1:12" x14ac:dyDescent="0.2">
      <c r="A113" s="111" t="s">
        <v>418</v>
      </c>
      <c r="B113" s="110">
        <v>8714</v>
      </c>
      <c r="C113" s="110">
        <v>13197</v>
      </c>
      <c r="D113" s="110">
        <v>4498</v>
      </c>
      <c r="E113" s="110">
        <v>789</v>
      </c>
      <c r="F113" s="110">
        <v>5474</v>
      </c>
      <c r="G113" s="110">
        <v>14613</v>
      </c>
      <c r="H113" s="110">
        <v>-48</v>
      </c>
      <c r="I113" s="110">
        <v>48</v>
      </c>
      <c r="J113" s="110">
        <v>817</v>
      </c>
      <c r="K113" s="110">
        <v>48102</v>
      </c>
      <c r="L113" s="80">
        <v>3945</v>
      </c>
    </row>
    <row r="114" spans="1:12" x14ac:dyDescent="0.2">
      <c r="A114" s="111" t="s">
        <v>419</v>
      </c>
      <c r="B114" s="110">
        <v>6957</v>
      </c>
      <c r="C114" s="110">
        <v>11347</v>
      </c>
      <c r="D114" s="110">
        <v>4384</v>
      </c>
      <c r="E114" s="110">
        <v>508</v>
      </c>
      <c r="F114" s="110">
        <v>3802</v>
      </c>
      <c r="G114" s="110">
        <v>14543</v>
      </c>
      <c r="H114" s="110">
        <v>-48</v>
      </c>
      <c r="I114" s="110">
        <v>48</v>
      </c>
      <c r="J114" s="110">
        <v>817</v>
      </c>
      <c r="K114" s="110">
        <v>42358</v>
      </c>
      <c r="L114" s="80">
        <v>-1799</v>
      </c>
    </row>
    <row r="115" spans="1:12" ht="14.25" customHeight="1" x14ac:dyDescent="0.2">
      <c r="A115" s="17" t="s">
        <v>420</v>
      </c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80"/>
    </row>
    <row r="116" spans="1:12" x14ac:dyDescent="0.2">
      <c r="A116" s="111" t="s">
        <v>421</v>
      </c>
      <c r="B116" s="110">
        <v>9259</v>
      </c>
      <c r="C116" s="110">
        <v>14246</v>
      </c>
      <c r="D116" s="110">
        <v>5452</v>
      </c>
      <c r="E116" s="110">
        <v>1054</v>
      </c>
      <c r="F116" s="110">
        <v>4895</v>
      </c>
      <c r="G116" s="110">
        <v>9311</v>
      </c>
      <c r="H116" s="110">
        <v>-48</v>
      </c>
      <c r="I116" s="110">
        <v>48</v>
      </c>
      <c r="J116" s="110">
        <v>1597</v>
      </c>
      <c r="K116" s="110">
        <v>45814</v>
      </c>
      <c r="L116" s="80">
        <v>1657</v>
      </c>
    </row>
    <row r="117" spans="1:12" x14ac:dyDescent="0.2">
      <c r="A117" s="111" t="s">
        <v>422</v>
      </c>
      <c r="B117" s="110">
        <v>7877</v>
      </c>
      <c r="C117" s="110">
        <v>13046</v>
      </c>
      <c r="D117" s="110">
        <v>4727</v>
      </c>
      <c r="E117" s="110">
        <v>678</v>
      </c>
      <c r="F117" s="110">
        <v>4497</v>
      </c>
      <c r="G117" s="110">
        <v>12890</v>
      </c>
      <c r="H117" s="110">
        <v>-48</v>
      </c>
      <c r="I117" s="110">
        <v>48</v>
      </c>
      <c r="J117" s="110">
        <v>1597</v>
      </c>
      <c r="K117" s="110">
        <v>45312</v>
      </c>
      <c r="L117" s="80">
        <v>1155</v>
      </c>
    </row>
    <row r="118" spans="1:12" x14ac:dyDescent="0.2">
      <c r="A118" s="111" t="s">
        <v>423</v>
      </c>
      <c r="B118" s="110">
        <v>10924</v>
      </c>
      <c r="C118" s="110">
        <v>13702</v>
      </c>
      <c r="D118" s="110">
        <v>4281</v>
      </c>
      <c r="E118" s="110">
        <v>993</v>
      </c>
      <c r="F118" s="110">
        <v>5552</v>
      </c>
      <c r="G118" s="110">
        <v>9682</v>
      </c>
      <c r="H118" s="110">
        <v>919</v>
      </c>
      <c r="I118" s="110">
        <v>136</v>
      </c>
      <c r="J118" s="110">
        <v>1597</v>
      </c>
      <c r="K118" s="110">
        <v>47786</v>
      </c>
      <c r="L118" s="80">
        <v>3629</v>
      </c>
    </row>
    <row r="119" spans="1:12" x14ac:dyDescent="0.2">
      <c r="A119" s="111" t="s">
        <v>424</v>
      </c>
      <c r="B119" s="110">
        <v>6697</v>
      </c>
      <c r="C119" s="110">
        <v>10614</v>
      </c>
      <c r="D119" s="110">
        <v>4094</v>
      </c>
      <c r="E119" s="110">
        <v>549</v>
      </c>
      <c r="F119" s="110">
        <v>3125</v>
      </c>
      <c r="G119" s="110">
        <v>17139</v>
      </c>
      <c r="H119" s="110">
        <v>217</v>
      </c>
      <c r="I119" s="110">
        <v>48</v>
      </c>
      <c r="J119" s="110">
        <v>1597</v>
      </c>
      <c r="K119" s="110">
        <v>44080</v>
      </c>
      <c r="L119" s="80">
        <v>-77</v>
      </c>
    </row>
    <row r="120" spans="1:12" x14ac:dyDescent="0.2">
      <c r="A120" s="111" t="s">
        <v>425</v>
      </c>
      <c r="B120" s="110">
        <v>9563</v>
      </c>
      <c r="C120" s="110">
        <v>13739</v>
      </c>
      <c r="D120" s="110">
        <v>4838</v>
      </c>
      <c r="E120" s="110">
        <v>731</v>
      </c>
      <c r="F120" s="110">
        <v>4551</v>
      </c>
      <c r="G120" s="110">
        <v>10408</v>
      </c>
      <c r="H120" s="110">
        <v>-48</v>
      </c>
      <c r="I120" s="110">
        <v>48</v>
      </c>
      <c r="J120" s="110">
        <v>1597</v>
      </c>
      <c r="K120" s="110">
        <v>45427</v>
      </c>
      <c r="L120" s="80">
        <v>1270</v>
      </c>
    </row>
    <row r="121" spans="1:12" x14ac:dyDescent="0.2">
      <c r="A121" s="111" t="s">
        <v>426</v>
      </c>
      <c r="B121" s="110">
        <v>8964</v>
      </c>
      <c r="C121" s="110">
        <v>12444</v>
      </c>
      <c r="D121" s="110">
        <v>4117</v>
      </c>
      <c r="E121" s="110">
        <v>917</v>
      </c>
      <c r="F121" s="110">
        <v>5613</v>
      </c>
      <c r="G121" s="110">
        <v>10818</v>
      </c>
      <c r="H121" s="110">
        <v>-48</v>
      </c>
      <c r="I121" s="110">
        <v>120</v>
      </c>
      <c r="J121" s="110">
        <v>1597</v>
      </c>
      <c r="K121" s="110">
        <v>44542</v>
      </c>
      <c r="L121" s="80">
        <v>385</v>
      </c>
    </row>
    <row r="122" spans="1:12" x14ac:dyDescent="0.2">
      <c r="A122" s="111" t="s">
        <v>427</v>
      </c>
      <c r="B122" s="110">
        <v>7927</v>
      </c>
      <c r="C122" s="110">
        <v>11991</v>
      </c>
      <c r="D122" s="110">
        <v>4513</v>
      </c>
      <c r="E122" s="110">
        <v>747</v>
      </c>
      <c r="F122" s="110">
        <v>4752</v>
      </c>
      <c r="G122" s="110">
        <v>13866</v>
      </c>
      <c r="H122" s="110">
        <v>-48</v>
      </c>
      <c r="I122" s="110">
        <v>48</v>
      </c>
      <c r="J122" s="110">
        <v>1597</v>
      </c>
      <c r="K122" s="110">
        <v>45393</v>
      </c>
      <c r="L122" s="80">
        <v>1236</v>
      </c>
    </row>
    <row r="123" spans="1:12" x14ac:dyDescent="0.2">
      <c r="A123" s="111" t="s">
        <v>428</v>
      </c>
      <c r="B123" s="110">
        <v>7906</v>
      </c>
      <c r="C123" s="110">
        <v>12937</v>
      </c>
      <c r="D123" s="110">
        <v>4289</v>
      </c>
      <c r="E123" s="110">
        <v>442</v>
      </c>
      <c r="F123" s="110">
        <v>3013</v>
      </c>
      <c r="G123" s="110">
        <v>13804</v>
      </c>
      <c r="H123" s="110">
        <v>-68</v>
      </c>
      <c r="I123" s="110">
        <v>48</v>
      </c>
      <c r="J123" s="110">
        <v>1597</v>
      </c>
      <c r="K123" s="110">
        <v>43968</v>
      </c>
      <c r="L123" s="80">
        <v>-189</v>
      </c>
    </row>
    <row r="124" spans="1:12" x14ac:dyDescent="0.2">
      <c r="A124" s="111" t="s">
        <v>429</v>
      </c>
      <c r="B124" s="110">
        <v>8731</v>
      </c>
      <c r="C124" s="110">
        <v>12145</v>
      </c>
      <c r="D124" s="110">
        <v>4278</v>
      </c>
      <c r="E124" s="110">
        <v>572</v>
      </c>
      <c r="F124" s="110">
        <v>3762</v>
      </c>
      <c r="G124" s="110">
        <v>12839</v>
      </c>
      <c r="H124" s="110">
        <v>-48</v>
      </c>
      <c r="I124" s="110">
        <v>48</v>
      </c>
      <c r="J124" s="110">
        <v>1597</v>
      </c>
      <c r="K124" s="110">
        <v>43924</v>
      </c>
      <c r="L124" s="80">
        <v>-233</v>
      </c>
    </row>
    <row r="125" spans="1:12" x14ac:dyDescent="0.2">
      <c r="A125" s="111" t="s">
        <v>430</v>
      </c>
      <c r="B125" s="110">
        <v>9001</v>
      </c>
      <c r="C125" s="110">
        <v>13585</v>
      </c>
      <c r="D125" s="110">
        <v>4878</v>
      </c>
      <c r="E125" s="110">
        <v>466</v>
      </c>
      <c r="F125" s="110">
        <v>3382</v>
      </c>
      <c r="G125" s="110">
        <v>11276</v>
      </c>
      <c r="H125" s="110">
        <v>-48</v>
      </c>
      <c r="I125" s="110">
        <v>48</v>
      </c>
      <c r="J125" s="110">
        <v>1597</v>
      </c>
      <c r="K125" s="110">
        <v>44185</v>
      </c>
      <c r="L125" s="80">
        <v>28</v>
      </c>
    </row>
    <row r="126" spans="1:12" x14ac:dyDescent="0.2">
      <c r="A126" s="111" t="s">
        <v>431</v>
      </c>
      <c r="B126" s="110">
        <v>8157</v>
      </c>
      <c r="C126" s="110">
        <v>12145</v>
      </c>
      <c r="D126" s="110">
        <v>4680</v>
      </c>
      <c r="E126" s="110">
        <v>782</v>
      </c>
      <c r="F126" s="110">
        <v>4263</v>
      </c>
      <c r="G126" s="110">
        <v>12678</v>
      </c>
      <c r="H126" s="110">
        <v>-48</v>
      </c>
      <c r="I126" s="110">
        <v>48</v>
      </c>
      <c r="J126" s="110">
        <v>1597</v>
      </c>
      <c r="K126" s="110">
        <v>44302</v>
      </c>
      <c r="L126" s="80">
        <v>145</v>
      </c>
    </row>
    <row r="127" spans="1:12" x14ac:dyDescent="0.2">
      <c r="A127" s="111" t="s">
        <v>432</v>
      </c>
      <c r="B127" s="110">
        <v>8454</v>
      </c>
      <c r="C127" s="110">
        <v>12636</v>
      </c>
      <c r="D127" s="110">
        <v>4472</v>
      </c>
      <c r="E127" s="110">
        <v>709</v>
      </c>
      <c r="F127" s="110">
        <v>5136</v>
      </c>
      <c r="G127" s="110">
        <v>12207</v>
      </c>
      <c r="H127" s="110">
        <v>-48</v>
      </c>
      <c r="I127" s="110">
        <v>120</v>
      </c>
      <c r="J127" s="110">
        <v>1597</v>
      </c>
      <c r="K127" s="110">
        <v>45283</v>
      </c>
      <c r="L127" s="80">
        <v>1126</v>
      </c>
    </row>
    <row r="128" spans="1:12" x14ac:dyDescent="0.2">
      <c r="A128" s="111" t="s">
        <v>433</v>
      </c>
      <c r="B128" s="110">
        <v>10312</v>
      </c>
      <c r="C128" s="110">
        <v>15504</v>
      </c>
      <c r="D128" s="110">
        <v>5205</v>
      </c>
      <c r="E128" s="110">
        <v>392</v>
      </c>
      <c r="F128" s="110">
        <v>3003</v>
      </c>
      <c r="G128" s="110">
        <v>8971</v>
      </c>
      <c r="H128" s="110">
        <v>-48</v>
      </c>
      <c r="I128" s="110">
        <v>136</v>
      </c>
      <c r="J128" s="110">
        <v>1597</v>
      </c>
      <c r="K128" s="110">
        <v>45072</v>
      </c>
      <c r="L128" s="80">
        <v>915</v>
      </c>
    </row>
    <row r="129" spans="1:12" x14ac:dyDescent="0.2">
      <c r="A129" s="111" t="s">
        <v>434</v>
      </c>
      <c r="B129" s="110">
        <v>9470</v>
      </c>
      <c r="C129" s="110">
        <v>12681</v>
      </c>
      <c r="D129" s="110">
        <v>4229</v>
      </c>
      <c r="E129" s="110">
        <v>943</v>
      </c>
      <c r="F129" s="110">
        <v>5322</v>
      </c>
      <c r="G129" s="110">
        <v>11296</v>
      </c>
      <c r="H129" s="110">
        <v>-87</v>
      </c>
      <c r="I129" s="110">
        <v>48</v>
      </c>
      <c r="J129" s="110">
        <v>1597</v>
      </c>
      <c r="K129" s="110">
        <v>45499</v>
      </c>
      <c r="L129" s="80">
        <v>1342</v>
      </c>
    </row>
    <row r="130" spans="1:12" x14ac:dyDescent="0.2">
      <c r="A130" s="111" t="s">
        <v>435</v>
      </c>
      <c r="B130" s="110">
        <v>10618</v>
      </c>
      <c r="C130" s="110">
        <v>17469</v>
      </c>
      <c r="D130" s="110">
        <v>4963</v>
      </c>
      <c r="E130" s="110">
        <v>238</v>
      </c>
      <c r="F130" s="110">
        <v>2224</v>
      </c>
      <c r="G130" s="110">
        <v>10694</v>
      </c>
      <c r="H130" s="110">
        <v>-87</v>
      </c>
      <c r="I130" s="110">
        <v>136</v>
      </c>
      <c r="J130" s="110">
        <v>1597</v>
      </c>
      <c r="K130" s="110">
        <v>47852</v>
      </c>
      <c r="L130" s="80">
        <v>3695</v>
      </c>
    </row>
    <row r="131" spans="1:12" x14ac:dyDescent="0.2">
      <c r="A131" s="111" t="s">
        <v>436</v>
      </c>
      <c r="B131" s="110">
        <v>8017</v>
      </c>
      <c r="C131" s="110">
        <v>11841</v>
      </c>
      <c r="D131" s="110">
        <v>3814</v>
      </c>
      <c r="E131" s="110">
        <v>674</v>
      </c>
      <c r="F131" s="110">
        <v>4409</v>
      </c>
      <c r="G131" s="110">
        <v>9026</v>
      </c>
      <c r="H131" s="110">
        <v>-48</v>
      </c>
      <c r="I131" s="110">
        <v>120</v>
      </c>
      <c r="J131" s="110">
        <v>1597</v>
      </c>
      <c r="K131" s="110">
        <v>39450</v>
      </c>
      <c r="L131" s="80">
        <v>-4707</v>
      </c>
    </row>
    <row r="132" spans="1:12" x14ac:dyDescent="0.2">
      <c r="A132" s="111" t="s">
        <v>437</v>
      </c>
      <c r="B132" s="110">
        <v>9806</v>
      </c>
      <c r="C132" s="110">
        <v>12080</v>
      </c>
      <c r="D132" s="110">
        <v>3374</v>
      </c>
      <c r="E132" s="110">
        <v>1158</v>
      </c>
      <c r="F132" s="110">
        <v>7615</v>
      </c>
      <c r="G132" s="110">
        <v>9394</v>
      </c>
      <c r="H132" s="110">
        <v>-87</v>
      </c>
      <c r="I132" s="110">
        <v>189</v>
      </c>
      <c r="J132" s="110">
        <v>1597</v>
      </c>
      <c r="K132" s="110">
        <v>45126</v>
      </c>
      <c r="L132" s="80">
        <v>969</v>
      </c>
    </row>
    <row r="133" spans="1:12" x14ac:dyDescent="0.2">
      <c r="A133" s="111" t="s">
        <v>438</v>
      </c>
      <c r="B133" s="110">
        <v>8010</v>
      </c>
      <c r="C133" s="110">
        <v>12890</v>
      </c>
      <c r="D133" s="110">
        <v>4366</v>
      </c>
      <c r="E133" s="110">
        <v>719</v>
      </c>
      <c r="F133" s="110">
        <v>4417</v>
      </c>
      <c r="G133" s="110">
        <v>15038</v>
      </c>
      <c r="H133" s="110">
        <v>-9</v>
      </c>
      <c r="I133" s="110">
        <v>48</v>
      </c>
      <c r="J133" s="110">
        <v>1597</v>
      </c>
      <c r="K133" s="110">
        <v>47076</v>
      </c>
      <c r="L133" s="80">
        <v>2919</v>
      </c>
    </row>
    <row r="134" spans="1:12" x14ac:dyDescent="0.2">
      <c r="A134" s="111" t="s">
        <v>439</v>
      </c>
      <c r="B134" s="110">
        <v>8904</v>
      </c>
      <c r="C134" s="110">
        <v>13707</v>
      </c>
      <c r="D134" s="110">
        <v>5410</v>
      </c>
      <c r="E134" s="110">
        <v>1257</v>
      </c>
      <c r="F134" s="110">
        <v>6260</v>
      </c>
      <c r="G134" s="110">
        <v>12182</v>
      </c>
      <c r="H134" s="110">
        <v>117</v>
      </c>
      <c r="I134" s="110">
        <v>48</v>
      </c>
      <c r="J134" s="110">
        <v>1597</v>
      </c>
      <c r="K134" s="110">
        <v>49482</v>
      </c>
      <c r="L134" s="80">
        <v>5325</v>
      </c>
    </row>
    <row r="135" spans="1:12" x14ac:dyDescent="0.2">
      <c r="A135" s="111" t="s">
        <v>440</v>
      </c>
      <c r="B135" s="110">
        <v>5976</v>
      </c>
      <c r="C135" s="110">
        <v>9741</v>
      </c>
      <c r="D135" s="110">
        <v>3696</v>
      </c>
      <c r="E135" s="110">
        <v>592</v>
      </c>
      <c r="F135" s="110">
        <v>4072</v>
      </c>
      <c r="G135" s="110">
        <v>18951</v>
      </c>
      <c r="H135" s="110">
        <v>-48</v>
      </c>
      <c r="I135" s="110">
        <v>48</v>
      </c>
      <c r="J135" s="110">
        <v>1597</v>
      </c>
      <c r="K135" s="110">
        <v>44625</v>
      </c>
      <c r="L135" s="80">
        <v>468</v>
      </c>
    </row>
    <row r="136" spans="1:12" x14ac:dyDescent="0.2">
      <c r="A136" s="111" t="s">
        <v>441</v>
      </c>
      <c r="B136" s="110">
        <v>8224</v>
      </c>
      <c r="C136" s="110">
        <v>11914</v>
      </c>
      <c r="D136" s="110">
        <v>4582</v>
      </c>
      <c r="E136" s="110">
        <v>531</v>
      </c>
      <c r="F136" s="110">
        <v>3646</v>
      </c>
      <c r="G136" s="110">
        <v>12436</v>
      </c>
      <c r="H136" s="110">
        <v>-48</v>
      </c>
      <c r="I136" s="110">
        <v>48</v>
      </c>
      <c r="J136" s="110">
        <v>1597</v>
      </c>
      <c r="K136" s="110">
        <v>42930</v>
      </c>
      <c r="L136" s="80">
        <v>-1227</v>
      </c>
    </row>
    <row r="137" spans="1:12" x14ac:dyDescent="0.2">
      <c r="A137" s="111" t="s">
        <v>442</v>
      </c>
      <c r="B137" s="110">
        <v>8687</v>
      </c>
      <c r="C137" s="110">
        <v>12692</v>
      </c>
      <c r="D137" s="110">
        <v>4734</v>
      </c>
      <c r="E137" s="110">
        <v>586</v>
      </c>
      <c r="F137" s="110">
        <v>3572</v>
      </c>
      <c r="G137" s="110">
        <v>10787</v>
      </c>
      <c r="H137" s="110">
        <v>-48</v>
      </c>
      <c r="I137" s="110">
        <v>136</v>
      </c>
      <c r="J137" s="110">
        <v>1597</v>
      </c>
      <c r="K137" s="110">
        <v>42743</v>
      </c>
      <c r="L137" s="80">
        <v>-1414</v>
      </c>
    </row>
    <row r="138" spans="1:12" x14ac:dyDescent="0.2">
      <c r="A138" s="111" t="s">
        <v>443</v>
      </c>
      <c r="B138" s="110">
        <v>11657</v>
      </c>
      <c r="C138" s="110">
        <v>16016</v>
      </c>
      <c r="D138" s="110">
        <v>4729</v>
      </c>
      <c r="E138" s="110">
        <v>370</v>
      </c>
      <c r="F138" s="110">
        <v>2647</v>
      </c>
      <c r="G138" s="110">
        <v>9268</v>
      </c>
      <c r="H138" s="110">
        <v>107</v>
      </c>
      <c r="I138" s="110">
        <v>136</v>
      </c>
      <c r="J138" s="110">
        <v>1597</v>
      </c>
      <c r="K138" s="110">
        <v>46527</v>
      </c>
      <c r="L138" s="80">
        <v>2370</v>
      </c>
    </row>
    <row r="139" spans="1:12" x14ac:dyDescent="0.2">
      <c r="A139" s="111" t="s">
        <v>444</v>
      </c>
      <c r="B139" s="110">
        <v>10005</v>
      </c>
      <c r="C139" s="110">
        <v>13704</v>
      </c>
      <c r="D139" s="110">
        <v>5173</v>
      </c>
      <c r="E139" s="110">
        <v>698</v>
      </c>
      <c r="F139" s="110">
        <v>3725</v>
      </c>
      <c r="G139" s="110">
        <v>9638</v>
      </c>
      <c r="H139" s="110">
        <v>-48</v>
      </c>
      <c r="I139" s="110">
        <v>48</v>
      </c>
      <c r="J139" s="110">
        <v>1597</v>
      </c>
      <c r="K139" s="110">
        <v>44540</v>
      </c>
      <c r="L139" s="80">
        <v>383</v>
      </c>
    </row>
    <row r="140" spans="1:12" x14ac:dyDescent="0.2">
      <c r="A140" s="111" t="s">
        <v>445</v>
      </c>
      <c r="B140" s="110">
        <v>11551</v>
      </c>
      <c r="C140" s="110">
        <v>15853</v>
      </c>
      <c r="D140" s="110">
        <v>4835</v>
      </c>
      <c r="E140" s="110">
        <v>380</v>
      </c>
      <c r="F140" s="110">
        <v>3054</v>
      </c>
      <c r="G140" s="110">
        <v>8725</v>
      </c>
      <c r="H140" s="110">
        <v>242</v>
      </c>
      <c r="I140" s="110">
        <v>136</v>
      </c>
      <c r="J140" s="110">
        <v>1597</v>
      </c>
      <c r="K140" s="110">
        <v>46373</v>
      </c>
      <c r="L140" s="80">
        <v>2216</v>
      </c>
    </row>
    <row r="141" spans="1:12" x14ac:dyDescent="0.2">
      <c r="A141" s="111" t="s">
        <v>446</v>
      </c>
      <c r="B141" s="110">
        <v>7714</v>
      </c>
      <c r="C141" s="110">
        <v>12197</v>
      </c>
      <c r="D141" s="110">
        <v>4901</v>
      </c>
      <c r="E141" s="110">
        <v>669</v>
      </c>
      <c r="F141" s="110">
        <v>4348</v>
      </c>
      <c r="G141" s="110">
        <v>14118</v>
      </c>
      <c r="H141" s="110">
        <v>-48</v>
      </c>
      <c r="I141" s="110">
        <v>48</v>
      </c>
      <c r="J141" s="110">
        <v>1597</v>
      </c>
      <c r="K141" s="110">
        <v>45544</v>
      </c>
      <c r="L141" s="80">
        <v>1387</v>
      </c>
    </row>
    <row r="142" spans="1:12" x14ac:dyDescent="0.2">
      <c r="A142" s="111" t="s">
        <v>447</v>
      </c>
      <c r="B142" s="110">
        <v>8744</v>
      </c>
      <c r="C142" s="110">
        <v>12324</v>
      </c>
      <c r="D142" s="110">
        <v>4254</v>
      </c>
      <c r="E142" s="110">
        <v>641</v>
      </c>
      <c r="F142" s="110">
        <v>4447</v>
      </c>
      <c r="G142" s="110">
        <v>11912</v>
      </c>
      <c r="H142" s="110">
        <v>-48</v>
      </c>
      <c r="I142" s="110">
        <v>136</v>
      </c>
      <c r="J142" s="110">
        <v>1597</v>
      </c>
      <c r="K142" s="110">
        <v>44007</v>
      </c>
      <c r="L142" s="80">
        <v>-150</v>
      </c>
    </row>
    <row r="143" spans="1:12" x14ac:dyDescent="0.2">
      <c r="A143" s="111" t="s">
        <v>448</v>
      </c>
      <c r="B143" s="110">
        <v>9704</v>
      </c>
      <c r="C143" s="110">
        <v>14531</v>
      </c>
      <c r="D143" s="110">
        <v>4751</v>
      </c>
      <c r="E143" s="110">
        <v>232</v>
      </c>
      <c r="F143" s="110">
        <v>2606</v>
      </c>
      <c r="G143" s="110">
        <v>11167</v>
      </c>
      <c r="H143" s="110">
        <v>-87</v>
      </c>
      <c r="I143" s="110">
        <v>136</v>
      </c>
      <c r="J143" s="110">
        <v>1597</v>
      </c>
      <c r="K143" s="110">
        <v>44637</v>
      </c>
      <c r="L143" s="80">
        <v>480</v>
      </c>
    </row>
    <row r="144" spans="1:12" x14ac:dyDescent="0.2">
      <c r="A144" s="111" t="s">
        <v>449</v>
      </c>
      <c r="B144" s="110">
        <v>7074</v>
      </c>
      <c r="C144" s="110">
        <v>10899</v>
      </c>
      <c r="D144" s="110">
        <v>3988</v>
      </c>
      <c r="E144" s="110">
        <v>395</v>
      </c>
      <c r="F144" s="110">
        <v>3153</v>
      </c>
      <c r="G144" s="110">
        <v>15293</v>
      </c>
      <c r="H144" s="110">
        <v>375</v>
      </c>
      <c r="I144" s="110">
        <v>48</v>
      </c>
      <c r="J144" s="110">
        <v>1597</v>
      </c>
      <c r="K144" s="110">
        <v>42822</v>
      </c>
      <c r="L144" s="80">
        <v>-1335</v>
      </c>
    </row>
    <row r="145" spans="1:12" x14ac:dyDescent="0.2">
      <c r="A145" s="111" t="s">
        <v>450</v>
      </c>
      <c r="B145" s="110">
        <v>9751</v>
      </c>
      <c r="C145" s="110">
        <v>15649</v>
      </c>
      <c r="D145" s="110">
        <v>5560</v>
      </c>
      <c r="E145" s="110">
        <v>992</v>
      </c>
      <c r="F145" s="110">
        <v>4635</v>
      </c>
      <c r="G145" s="110">
        <v>9138</v>
      </c>
      <c r="H145" s="110">
        <v>-48</v>
      </c>
      <c r="I145" s="110">
        <v>48</v>
      </c>
      <c r="J145" s="110">
        <v>1597</v>
      </c>
      <c r="K145" s="110">
        <v>47322</v>
      </c>
      <c r="L145" s="80">
        <v>3165</v>
      </c>
    </row>
    <row r="146" spans="1:12" x14ac:dyDescent="0.2">
      <c r="A146" s="111" t="s">
        <v>451</v>
      </c>
      <c r="B146" s="110">
        <v>8412</v>
      </c>
      <c r="C146" s="110">
        <v>12170</v>
      </c>
      <c r="D146" s="110">
        <v>4247</v>
      </c>
      <c r="E146" s="110">
        <v>475</v>
      </c>
      <c r="F146" s="110">
        <v>3358</v>
      </c>
      <c r="G146" s="110">
        <v>13938</v>
      </c>
      <c r="H146" s="110">
        <v>-48</v>
      </c>
      <c r="I146" s="110">
        <v>48</v>
      </c>
      <c r="J146" s="110">
        <v>1597</v>
      </c>
      <c r="K146" s="110">
        <v>44197</v>
      </c>
      <c r="L146" s="80">
        <v>40</v>
      </c>
    </row>
    <row r="147" spans="1:12" x14ac:dyDescent="0.2">
      <c r="A147" s="111" t="s">
        <v>452</v>
      </c>
      <c r="B147" s="110">
        <v>7961</v>
      </c>
      <c r="C147" s="110">
        <v>12647</v>
      </c>
      <c r="D147" s="110">
        <v>4946</v>
      </c>
      <c r="E147" s="110">
        <v>905</v>
      </c>
      <c r="F147" s="110">
        <v>4613</v>
      </c>
      <c r="G147" s="110">
        <v>13485</v>
      </c>
      <c r="H147" s="110">
        <v>-9</v>
      </c>
      <c r="I147" s="110">
        <v>48</v>
      </c>
      <c r="J147" s="110">
        <v>1597</v>
      </c>
      <c r="K147" s="110">
        <v>46193</v>
      </c>
      <c r="L147" s="80">
        <v>2036</v>
      </c>
    </row>
    <row r="148" spans="1:12" x14ac:dyDescent="0.2">
      <c r="A148" s="111" t="s">
        <v>453</v>
      </c>
      <c r="B148" s="110">
        <v>9575</v>
      </c>
      <c r="C148" s="110">
        <v>14321</v>
      </c>
      <c r="D148" s="110">
        <v>5754</v>
      </c>
      <c r="E148" s="110">
        <v>1054</v>
      </c>
      <c r="F148" s="110">
        <v>6173</v>
      </c>
      <c r="G148" s="110">
        <v>12122</v>
      </c>
      <c r="H148" s="110">
        <v>-48</v>
      </c>
      <c r="I148" s="110">
        <v>48</v>
      </c>
      <c r="J148" s="110">
        <v>1597</v>
      </c>
      <c r="K148" s="110">
        <v>50596</v>
      </c>
      <c r="L148" s="80">
        <v>6439</v>
      </c>
    </row>
    <row r="149" spans="1:12" ht="14.25" customHeight="1" x14ac:dyDescent="0.2">
      <c r="A149" s="17" t="s">
        <v>454</v>
      </c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80"/>
    </row>
    <row r="150" spans="1:12" x14ac:dyDescent="0.2">
      <c r="A150" s="111" t="s">
        <v>455</v>
      </c>
      <c r="B150" s="110">
        <v>8311</v>
      </c>
      <c r="C150" s="110">
        <v>12234</v>
      </c>
      <c r="D150" s="110">
        <v>4194</v>
      </c>
      <c r="E150" s="110">
        <v>601</v>
      </c>
      <c r="F150" s="110">
        <v>3561</v>
      </c>
      <c r="G150" s="110">
        <v>13386</v>
      </c>
      <c r="H150" s="110">
        <v>112</v>
      </c>
      <c r="I150" s="110">
        <v>48</v>
      </c>
      <c r="J150" s="110">
        <v>1041</v>
      </c>
      <c r="K150" s="110">
        <v>43488</v>
      </c>
      <c r="L150" s="80">
        <v>-669</v>
      </c>
    </row>
    <row r="151" spans="1:12" x14ac:dyDescent="0.2">
      <c r="A151" s="111" t="s">
        <v>456</v>
      </c>
      <c r="B151" s="110">
        <v>8504</v>
      </c>
      <c r="C151" s="110">
        <v>12228</v>
      </c>
      <c r="D151" s="110">
        <v>3959</v>
      </c>
      <c r="E151" s="110">
        <v>650</v>
      </c>
      <c r="F151" s="110">
        <v>4353</v>
      </c>
      <c r="G151" s="110">
        <v>11729</v>
      </c>
      <c r="H151" s="110">
        <v>-126</v>
      </c>
      <c r="I151" s="110">
        <v>120</v>
      </c>
      <c r="J151" s="110">
        <v>1041</v>
      </c>
      <c r="K151" s="110">
        <v>42458</v>
      </c>
      <c r="L151" s="80">
        <v>-1699</v>
      </c>
    </row>
    <row r="152" spans="1:12" x14ac:dyDescent="0.2">
      <c r="A152" s="111" t="s">
        <v>457</v>
      </c>
      <c r="B152" s="110">
        <v>8643</v>
      </c>
      <c r="C152" s="110">
        <v>14507</v>
      </c>
      <c r="D152" s="110">
        <v>5566</v>
      </c>
      <c r="E152" s="110">
        <v>941</v>
      </c>
      <c r="F152" s="110">
        <v>4989</v>
      </c>
      <c r="G152" s="110">
        <v>13643</v>
      </c>
      <c r="H152" s="110">
        <v>-87</v>
      </c>
      <c r="I152" s="110">
        <v>213</v>
      </c>
      <c r="J152" s="110">
        <v>1041</v>
      </c>
      <c r="K152" s="110">
        <v>49456</v>
      </c>
      <c r="L152" s="80">
        <v>5299</v>
      </c>
    </row>
    <row r="153" spans="1:12" x14ac:dyDescent="0.2">
      <c r="A153" s="111" t="s">
        <v>458</v>
      </c>
      <c r="B153" s="110">
        <v>9320</v>
      </c>
      <c r="C153" s="110">
        <v>14979</v>
      </c>
      <c r="D153" s="110">
        <v>5060</v>
      </c>
      <c r="E153" s="110">
        <v>332</v>
      </c>
      <c r="F153" s="110">
        <v>2967</v>
      </c>
      <c r="G153" s="110">
        <v>10281</v>
      </c>
      <c r="H153" s="110">
        <v>-126</v>
      </c>
      <c r="I153" s="110">
        <v>136</v>
      </c>
      <c r="J153" s="110">
        <v>1041</v>
      </c>
      <c r="K153" s="110">
        <v>43990</v>
      </c>
      <c r="L153" s="80">
        <v>-167</v>
      </c>
    </row>
    <row r="154" spans="1:12" x14ac:dyDescent="0.2">
      <c r="A154" s="111" t="s">
        <v>459</v>
      </c>
      <c r="B154" s="110">
        <v>8325</v>
      </c>
      <c r="C154" s="110">
        <v>12198</v>
      </c>
      <c r="D154" s="110">
        <v>4461</v>
      </c>
      <c r="E154" s="110">
        <v>582</v>
      </c>
      <c r="F154" s="110">
        <v>3767</v>
      </c>
      <c r="G154" s="110">
        <v>13395</v>
      </c>
      <c r="H154" s="110">
        <v>-126</v>
      </c>
      <c r="I154" s="110">
        <v>48</v>
      </c>
      <c r="J154" s="110">
        <v>1041</v>
      </c>
      <c r="K154" s="110">
        <v>43691</v>
      </c>
      <c r="L154" s="80">
        <v>-466</v>
      </c>
    </row>
    <row r="155" spans="1:12" x14ac:dyDescent="0.2">
      <c r="A155" s="111" t="s">
        <v>460</v>
      </c>
      <c r="B155" s="110">
        <v>8265</v>
      </c>
      <c r="C155" s="110">
        <v>12444</v>
      </c>
      <c r="D155" s="110">
        <v>4181</v>
      </c>
      <c r="E155" s="110">
        <v>427</v>
      </c>
      <c r="F155" s="110">
        <v>3239</v>
      </c>
      <c r="G155" s="110">
        <v>12605</v>
      </c>
      <c r="H155" s="110">
        <v>256</v>
      </c>
      <c r="I155" s="110">
        <v>48</v>
      </c>
      <c r="J155" s="110">
        <v>1041</v>
      </c>
      <c r="K155" s="110">
        <v>42506</v>
      </c>
      <c r="L155" s="80">
        <v>-1651</v>
      </c>
    </row>
    <row r="156" spans="1:12" ht="14.25" customHeight="1" x14ac:dyDescent="0.2">
      <c r="A156" s="17" t="s">
        <v>461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80"/>
    </row>
    <row r="157" spans="1:12" x14ac:dyDescent="0.2">
      <c r="A157" s="111" t="s">
        <v>462</v>
      </c>
      <c r="B157" s="110">
        <v>10354</v>
      </c>
      <c r="C157" s="110">
        <v>14554</v>
      </c>
      <c r="D157" s="110">
        <v>4983</v>
      </c>
      <c r="E157" s="110">
        <v>576</v>
      </c>
      <c r="F157" s="110">
        <v>3630</v>
      </c>
      <c r="G157" s="110">
        <v>8694</v>
      </c>
      <c r="H157" s="110">
        <v>20</v>
      </c>
      <c r="I157" s="110">
        <v>136</v>
      </c>
      <c r="J157" s="110">
        <v>1612</v>
      </c>
      <c r="K157" s="110">
        <v>44559</v>
      </c>
      <c r="L157" s="80">
        <v>402</v>
      </c>
    </row>
    <row r="158" spans="1:12" x14ac:dyDescent="0.2">
      <c r="A158" s="111" t="s">
        <v>463</v>
      </c>
      <c r="B158" s="110">
        <v>8938</v>
      </c>
      <c r="C158" s="110">
        <v>13082</v>
      </c>
      <c r="D158" s="110">
        <v>4265</v>
      </c>
      <c r="E158" s="110">
        <v>469</v>
      </c>
      <c r="F158" s="110">
        <v>3634</v>
      </c>
      <c r="G158" s="110">
        <v>12122</v>
      </c>
      <c r="H158" s="110">
        <v>20</v>
      </c>
      <c r="I158" s="110">
        <v>136</v>
      </c>
      <c r="J158" s="110">
        <v>1612</v>
      </c>
      <c r="K158" s="110">
        <v>44278</v>
      </c>
      <c r="L158" s="80">
        <v>121</v>
      </c>
    </row>
    <row r="159" spans="1:12" x14ac:dyDescent="0.2">
      <c r="A159" s="111" t="s">
        <v>464</v>
      </c>
      <c r="B159" s="110">
        <v>6602</v>
      </c>
      <c r="C159" s="110">
        <v>11460</v>
      </c>
      <c r="D159" s="110">
        <v>4556</v>
      </c>
      <c r="E159" s="110">
        <v>820</v>
      </c>
      <c r="F159" s="110">
        <v>5150</v>
      </c>
      <c r="G159" s="110">
        <v>18917</v>
      </c>
      <c r="H159" s="110">
        <v>-78</v>
      </c>
      <c r="I159" s="110">
        <v>213</v>
      </c>
      <c r="J159" s="110">
        <v>1612</v>
      </c>
      <c r="K159" s="110">
        <v>49252</v>
      </c>
      <c r="L159" s="80">
        <v>5095</v>
      </c>
    </row>
    <row r="160" spans="1:12" x14ac:dyDescent="0.2">
      <c r="A160" s="111" t="s">
        <v>465</v>
      </c>
      <c r="B160" s="110">
        <v>9280</v>
      </c>
      <c r="C160" s="110">
        <v>14684</v>
      </c>
      <c r="D160" s="110">
        <v>4805</v>
      </c>
      <c r="E160" s="110">
        <v>435</v>
      </c>
      <c r="F160" s="110">
        <v>2782</v>
      </c>
      <c r="G160" s="110">
        <v>10370</v>
      </c>
      <c r="H160" s="110">
        <v>-87</v>
      </c>
      <c r="I160" s="110">
        <v>136</v>
      </c>
      <c r="J160" s="110">
        <v>1612</v>
      </c>
      <c r="K160" s="110">
        <v>44017</v>
      </c>
      <c r="L160" s="80">
        <v>-140</v>
      </c>
    </row>
    <row r="161" spans="1:12" x14ac:dyDescent="0.2">
      <c r="A161" s="111" t="s">
        <v>466</v>
      </c>
      <c r="B161" s="110">
        <v>8675</v>
      </c>
      <c r="C161" s="110">
        <v>12765</v>
      </c>
      <c r="D161" s="110">
        <v>4260</v>
      </c>
      <c r="E161" s="110">
        <v>796</v>
      </c>
      <c r="F161" s="110">
        <v>4803</v>
      </c>
      <c r="G161" s="110">
        <v>11164</v>
      </c>
      <c r="H161" s="110">
        <v>-87</v>
      </c>
      <c r="I161" s="110">
        <v>120</v>
      </c>
      <c r="J161" s="110">
        <v>1612</v>
      </c>
      <c r="K161" s="110">
        <v>44108</v>
      </c>
      <c r="L161" s="80">
        <v>-49</v>
      </c>
    </row>
    <row r="162" spans="1:12" x14ac:dyDescent="0.2">
      <c r="A162" s="111" t="s">
        <v>467</v>
      </c>
      <c r="B162" s="110">
        <v>7213</v>
      </c>
      <c r="C162" s="110">
        <v>12098</v>
      </c>
      <c r="D162" s="110">
        <v>4871</v>
      </c>
      <c r="E162" s="110">
        <v>710</v>
      </c>
      <c r="F162" s="110">
        <v>4326</v>
      </c>
      <c r="G162" s="110">
        <v>15926</v>
      </c>
      <c r="H162" s="110">
        <v>2003</v>
      </c>
      <c r="I162" s="110">
        <v>213</v>
      </c>
      <c r="J162" s="110">
        <v>1612</v>
      </c>
      <c r="K162" s="110">
        <v>48972</v>
      </c>
      <c r="L162" s="80">
        <v>4815</v>
      </c>
    </row>
    <row r="163" spans="1:12" x14ac:dyDescent="0.2">
      <c r="A163" s="111" t="s">
        <v>468</v>
      </c>
      <c r="B163" s="110">
        <v>8222</v>
      </c>
      <c r="C163" s="110">
        <v>12544</v>
      </c>
      <c r="D163" s="110">
        <v>4384</v>
      </c>
      <c r="E163" s="110">
        <v>612</v>
      </c>
      <c r="F163" s="110">
        <v>4183</v>
      </c>
      <c r="G163" s="110">
        <v>14140</v>
      </c>
      <c r="H163" s="110">
        <v>78</v>
      </c>
      <c r="I163" s="110">
        <v>48</v>
      </c>
      <c r="J163" s="110">
        <v>1612</v>
      </c>
      <c r="K163" s="110">
        <v>45823</v>
      </c>
      <c r="L163" s="80">
        <v>1666</v>
      </c>
    </row>
    <row r="164" spans="1:12" x14ac:dyDescent="0.2">
      <c r="A164" s="111" t="s">
        <v>469</v>
      </c>
      <c r="B164" s="110">
        <v>9034</v>
      </c>
      <c r="C164" s="110">
        <v>13124</v>
      </c>
      <c r="D164" s="110">
        <v>4947</v>
      </c>
      <c r="E164" s="110">
        <v>724</v>
      </c>
      <c r="F164" s="110">
        <v>4640</v>
      </c>
      <c r="G164" s="110">
        <v>13566</v>
      </c>
      <c r="H164" s="110">
        <v>-87</v>
      </c>
      <c r="I164" s="110">
        <v>48</v>
      </c>
      <c r="J164" s="110">
        <v>1612</v>
      </c>
      <c r="K164" s="110">
        <v>47608</v>
      </c>
      <c r="L164" s="80">
        <v>3451</v>
      </c>
    </row>
    <row r="165" spans="1:12" x14ac:dyDescent="0.2">
      <c r="A165" s="111" t="s">
        <v>470</v>
      </c>
      <c r="B165" s="110">
        <v>7421</v>
      </c>
      <c r="C165" s="110">
        <v>12328</v>
      </c>
      <c r="D165" s="110">
        <v>5131</v>
      </c>
      <c r="E165" s="110">
        <v>698</v>
      </c>
      <c r="F165" s="110">
        <v>4461</v>
      </c>
      <c r="G165" s="110">
        <v>14570</v>
      </c>
      <c r="H165" s="110">
        <v>78</v>
      </c>
      <c r="I165" s="110">
        <v>213</v>
      </c>
      <c r="J165" s="110">
        <v>1612</v>
      </c>
      <c r="K165" s="110">
        <v>46512</v>
      </c>
      <c r="L165" s="80">
        <v>2355</v>
      </c>
    </row>
    <row r="166" spans="1:12" x14ac:dyDescent="0.2">
      <c r="A166" s="111" t="s">
        <v>471</v>
      </c>
      <c r="B166" s="110">
        <v>6971</v>
      </c>
      <c r="C166" s="110">
        <v>11615</v>
      </c>
      <c r="D166" s="110">
        <v>4374</v>
      </c>
      <c r="E166" s="110">
        <v>462</v>
      </c>
      <c r="F166" s="110">
        <v>2970</v>
      </c>
      <c r="G166" s="110">
        <v>14802</v>
      </c>
      <c r="H166" s="110">
        <v>78</v>
      </c>
      <c r="I166" s="110">
        <v>48</v>
      </c>
      <c r="J166" s="110">
        <v>1612</v>
      </c>
      <c r="K166" s="110">
        <v>42932</v>
      </c>
      <c r="L166" s="80">
        <v>-1225</v>
      </c>
    </row>
    <row r="167" spans="1:12" x14ac:dyDescent="0.2">
      <c r="A167" s="111" t="s">
        <v>472</v>
      </c>
      <c r="B167" s="110">
        <v>6304</v>
      </c>
      <c r="C167" s="110">
        <v>9951</v>
      </c>
      <c r="D167" s="110">
        <v>5086</v>
      </c>
      <c r="E167" s="110">
        <v>836</v>
      </c>
      <c r="F167" s="110">
        <v>5168</v>
      </c>
      <c r="G167" s="110">
        <v>17398</v>
      </c>
      <c r="H167" s="110">
        <v>139</v>
      </c>
      <c r="I167" s="110">
        <v>48</v>
      </c>
      <c r="J167" s="110">
        <v>1612</v>
      </c>
      <c r="K167" s="110">
        <v>46542</v>
      </c>
      <c r="L167" s="80">
        <v>2385</v>
      </c>
    </row>
    <row r="168" spans="1:12" x14ac:dyDescent="0.2">
      <c r="A168" s="111" t="s">
        <v>473</v>
      </c>
      <c r="B168" s="110">
        <v>8704</v>
      </c>
      <c r="C168" s="110">
        <v>11101</v>
      </c>
      <c r="D168" s="110">
        <v>3521</v>
      </c>
      <c r="E168" s="110">
        <v>889</v>
      </c>
      <c r="F168" s="110">
        <v>6944</v>
      </c>
      <c r="G168" s="110">
        <v>9119</v>
      </c>
      <c r="H168" s="110">
        <v>-20</v>
      </c>
      <c r="I168" s="110">
        <v>261</v>
      </c>
      <c r="J168" s="110">
        <v>1612</v>
      </c>
      <c r="K168" s="110">
        <v>42131</v>
      </c>
      <c r="L168" s="80">
        <v>-2026</v>
      </c>
    </row>
    <row r="169" spans="1:12" x14ac:dyDescent="0.2">
      <c r="A169" s="111" t="s">
        <v>474</v>
      </c>
      <c r="B169" s="110">
        <v>7722</v>
      </c>
      <c r="C169" s="110">
        <v>12319</v>
      </c>
      <c r="D169" s="110">
        <v>4804</v>
      </c>
      <c r="E169" s="110">
        <v>541</v>
      </c>
      <c r="F169" s="110">
        <v>3519</v>
      </c>
      <c r="G169" s="110">
        <v>12844</v>
      </c>
      <c r="H169" s="110">
        <v>-87</v>
      </c>
      <c r="I169" s="110">
        <v>48</v>
      </c>
      <c r="J169" s="110">
        <v>1612</v>
      </c>
      <c r="K169" s="110">
        <v>43322</v>
      </c>
      <c r="L169" s="80">
        <v>-835</v>
      </c>
    </row>
    <row r="170" spans="1:12" x14ac:dyDescent="0.2">
      <c r="A170" s="111" t="s">
        <v>475</v>
      </c>
      <c r="B170" s="110">
        <v>7437</v>
      </c>
      <c r="C170" s="110">
        <v>12470</v>
      </c>
      <c r="D170" s="110">
        <v>4521</v>
      </c>
      <c r="E170" s="110">
        <v>638</v>
      </c>
      <c r="F170" s="110">
        <v>3521</v>
      </c>
      <c r="G170" s="110">
        <v>13523</v>
      </c>
      <c r="H170" s="110">
        <v>-87</v>
      </c>
      <c r="I170" s="110">
        <v>48</v>
      </c>
      <c r="J170" s="110">
        <v>1612</v>
      </c>
      <c r="K170" s="110">
        <v>43683</v>
      </c>
      <c r="L170" s="80">
        <v>-474</v>
      </c>
    </row>
    <row r="171" spans="1:12" x14ac:dyDescent="0.2">
      <c r="A171" s="111" t="s">
        <v>476</v>
      </c>
      <c r="B171" s="110">
        <v>7882</v>
      </c>
      <c r="C171" s="110">
        <v>11626</v>
      </c>
      <c r="D171" s="110">
        <v>4511</v>
      </c>
      <c r="E171" s="110">
        <v>376</v>
      </c>
      <c r="F171" s="110">
        <v>3394</v>
      </c>
      <c r="G171" s="110">
        <v>14238</v>
      </c>
      <c r="H171" s="110">
        <v>-87</v>
      </c>
      <c r="I171" s="110">
        <v>48</v>
      </c>
      <c r="J171" s="110">
        <v>1612</v>
      </c>
      <c r="K171" s="110">
        <v>43600</v>
      </c>
      <c r="L171" s="80">
        <v>-557</v>
      </c>
    </row>
    <row r="172" spans="1:12" x14ac:dyDescent="0.2">
      <c r="A172" s="111" t="s">
        <v>477</v>
      </c>
      <c r="B172" s="110">
        <v>10504</v>
      </c>
      <c r="C172" s="110">
        <v>16860</v>
      </c>
      <c r="D172" s="110">
        <v>4987</v>
      </c>
      <c r="E172" s="110">
        <v>383</v>
      </c>
      <c r="F172" s="110">
        <v>2921</v>
      </c>
      <c r="G172" s="110">
        <v>8202</v>
      </c>
      <c r="H172" s="110">
        <v>-20</v>
      </c>
      <c r="I172" s="110">
        <v>136</v>
      </c>
      <c r="J172" s="110">
        <v>1612</v>
      </c>
      <c r="K172" s="110">
        <v>45585</v>
      </c>
      <c r="L172" s="80">
        <v>1428</v>
      </c>
    </row>
    <row r="173" spans="1:12" x14ac:dyDescent="0.2">
      <c r="A173" s="111" t="s">
        <v>478</v>
      </c>
      <c r="B173" s="110">
        <v>6843</v>
      </c>
      <c r="C173" s="110">
        <v>10998</v>
      </c>
      <c r="D173" s="110">
        <v>4166</v>
      </c>
      <c r="E173" s="110">
        <v>479</v>
      </c>
      <c r="F173" s="110">
        <v>3238</v>
      </c>
      <c r="G173" s="110">
        <v>15588</v>
      </c>
      <c r="H173" s="110">
        <v>78</v>
      </c>
      <c r="I173" s="110">
        <v>48</v>
      </c>
      <c r="J173" s="110">
        <v>1612</v>
      </c>
      <c r="K173" s="110">
        <v>43050</v>
      </c>
      <c r="L173" s="80">
        <v>-1107</v>
      </c>
    </row>
    <row r="174" spans="1:12" x14ac:dyDescent="0.2">
      <c r="A174" s="111" t="s">
        <v>479</v>
      </c>
      <c r="B174" s="110">
        <v>9268</v>
      </c>
      <c r="C174" s="110">
        <v>13311</v>
      </c>
      <c r="D174" s="110">
        <v>4328</v>
      </c>
      <c r="E174" s="110">
        <v>449</v>
      </c>
      <c r="F174" s="110">
        <v>3433</v>
      </c>
      <c r="G174" s="110">
        <v>11124</v>
      </c>
      <c r="H174" s="110">
        <v>655</v>
      </c>
      <c r="I174" s="110">
        <v>136</v>
      </c>
      <c r="J174" s="110">
        <v>1612</v>
      </c>
      <c r="K174" s="110">
        <v>44316</v>
      </c>
      <c r="L174" s="80">
        <v>159</v>
      </c>
    </row>
    <row r="175" spans="1:12" x14ac:dyDescent="0.2">
      <c r="A175" s="111" t="s">
        <v>480</v>
      </c>
      <c r="B175" s="110">
        <v>10874</v>
      </c>
      <c r="C175" s="110">
        <v>15976</v>
      </c>
      <c r="D175" s="110">
        <v>5027</v>
      </c>
      <c r="E175" s="110">
        <v>369</v>
      </c>
      <c r="F175" s="110">
        <v>2894</v>
      </c>
      <c r="G175" s="110">
        <v>8987</v>
      </c>
      <c r="H175" s="110">
        <v>-20</v>
      </c>
      <c r="I175" s="110">
        <v>136</v>
      </c>
      <c r="J175" s="110">
        <v>1612</v>
      </c>
      <c r="K175" s="110">
        <v>45855</v>
      </c>
      <c r="L175" s="80">
        <v>1698</v>
      </c>
    </row>
    <row r="176" spans="1:12" x14ac:dyDescent="0.2">
      <c r="A176" s="111" t="s">
        <v>481</v>
      </c>
      <c r="B176" s="110">
        <v>7788</v>
      </c>
      <c r="C176" s="110">
        <v>12111</v>
      </c>
      <c r="D176" s="110">
        <v>4259</v>
      </c>
      <c r="E176" s="110">
        <v>504</v>
      </c>
      <c r="F176" s="110">
        <v>3851</v>
      </c>
      <c r="G176" s="110">
        <v>12859</v>
      </c>
      <c r="H176" s="110">
        <v>-87</v>
      </c>
      <c r="I176" s="110">
        <v>48</v>
      </c>
      <c r="J176" s="110">
        <v>1612</v>
      </c>
      <c r="K176" s="110">
        <v>42945</v>
      </c>
      <c r="L176" s="80">
        <v>-1212</v>
      </c>
    </row>
    <row r="177" spans="1:12" x14ac:dyDescent="0.2">
      <c r="A177" s="111" t="s">
        <v>482</v>
      </c>
      <c r="B177" s="110">
        <v>9418</v>
      </c>
      <c r="C177" s="110">
        <v>12601</v>
      </c>
      <c r="D177" s="110">
        <v>4427</v>
      </c>
      <c r="E177" s="110">
        <v>676</v>
      </c>
      <c r="F177" s="110">
        <v>4192</v>
      </c>
      <c r="G177" s="110">
        <v>10185</v>
      </c>
      <c r="H177" s="110">
        <v>20</v>
      </c>
      <c r="I177" s="110">
        <v>136</v>
      </c>
      <c r="J177" s="110">
        <v>1612</v>
      </c>
      <c r="K177" s="110">
        <v>43267</v>
      </c>
      <c r="L177" s="80">
        <v>-890</v>
      </c>
    </row>
    <row r="178" spans="1:12" x14ac:dyDescent="0.2">
      <c r="A178" s="111" t="s">
        <v>483</v>
      </c>
      <c r="B178" s="110">
        <v>6799</v>
      </c>
      <c r="C178" s="110">
        <v>10840</v>
      </c>
      <c r="D178" s="110">
        <v>4097</v>
      </c>
      <c r="E178" s="110">
        <v>638</v>
      </c>
      <c r="F178" s="110">
        <v>4647</v>
      </c>
      <c r="G178" s="110">
        <v>16621</v>
      </c>
      <c r="H178" s="110">
        <v>-126</v>
      </c>
      <c r="I178" s="110">
        <v>48</v>
      </c>
      <c r="J178" s="110">
        <v>1612</v>
      </c>
      <c r="K178" s="110">
        <v>45176</v>
      </c>
      <c r="L178" s="80">
        <v>1019</v>
      </c>
    </row>
    <row r="179" spans="1:12" x14ac:dyDescent="0.2">
      <c r="A179" s="111" t="s">
        <v>484</v>
      </c>
      <c r="B179" s="110">
        <v>7788</v>
      </c>
      <c r="C179" s="110">
        <v>10994</v>
      </c>
      <c r="D179" s="110">
        <v>4431</v>
      </c>
      <c r="E179" s="110">
        <v>446</v>
      </c>
      <c r="F179" s="110">
        <v>3668</v>
      </c>
      <c r="G179" s="110">
        <v>14886</v>
      </c>
      <c r="H179" s="110">
        <v>-87</v>
      </c>
      <c r="I179" s="110">
        <v>48</v>
      </c>
      <c r="J179" s="110">
        <v>1612</v>
      </c>
      <c r="K179" s="110">
        <v>43786</v>
      </c>
      <c r="L179" s="80">
        <v>-371</v>
      </c>
    </row>
    <row r="180" spans="1:12" x14ac:dyDescent="0.2">
      <c r="A180" s="111" t="s">
        <v>485</v>
      </c>
      <c r="B180" s="110">
        <v>8224</v>
      </c>
      <c r="C180" s="110">
        <v>13093</v>
      </c>
      <c r="D180" s="110">
        <v>4616</v>
      </c>
      <c r="E180" s="110">
        <v>611</v>
      </c>
      <c r="F180" s="110">
        <v>3752</v>
      </c>
      <c r="G180" s="110">
        <v>12921</v>
      </c>
      <c r="H180" s="110">
        <v>-87</v>
      </c>
      <c r="I180" s="110">
        <v>48</v>
      </c>
      <c r="J180" s="110">
        <v>1612</v>
      </c>
      <c r="K180" s="110">
        <v>44790</v>
      </c>
      <c r="L180" s="80">
        <v>633</v>
      </c>
    </row>
    <row r="181" spans="1:12" x14ac:dyDescent="0.2">
      <c r="A181" s="111" t="s">
        <v>486</v>
      </c>
      <c r="B181" s="110">
        <v>7782</v>
      </c>
      <c r="C181" s="110">
        <v>11597</v>
      </c>
      <c r="D181" s="110">
        <v>4770</v>
      </c>
      <c r="E181" s="110">
        <v>878</v>
      </c>
      <c r="F181" s="110">
        <v>4956</v>
      </c>
      <c r="G181" s="110">
        <v>16783</v>
      </c>
      <c r="H181" s="110">
        <v>-87</v>
      </c>
      <c r="I181" s="110">
        <v>48</v>
      </c>
      <c r="J181" s="110">
        <v>1612</v>
      </c>
      <c r="K181" s="110">
        <v>48339</v>
      </c>
      <c r="L181" s="80">
        <v>4182</v>
      </c>
    </row>
    <row r="182" spans="1:12" x14ac:dyDescent="0.2">
      <c r="A182" s="111" t="s">
        <v>487</v>
      </c>
      <c r="B182" s="110">
        <v>8304</v>
      </c>
      <c r="C182" s="110">
        <v>12609</v>
      </c>
      <c r="D182" s="110">
        <v>4864</v>
      </c>
      <c r="E182" s="110">
        <v>648</v>
      </c>
      <c r="F182" s="110">
        <v>4252</v>
      </c>
      <c r="G182" s="110">
        <v>14251</v>
      </c>
      <c r="H182" s="110">
        <v>-87</v>
      </c>
      <c r="I182" s="110">
        <v>48</v>
      </c>
      <c r="J182" s="110">
        <v>1612</v>
      </c>
      <c r="K182" s="110">
        <v>46501</v>
      </c>
      <c r="L182" s="80">
        <v>2344</v>
      </c>
    </row>
    <row r="183" spans="1:12" x14ac:dyDescent="0.2">
      <c r="A183" s="111" t="s">
        <v>488</v>
      </c>
      <c r="B183" s="110">
        <v>9597</v>
      </c>
      <c r="C183" s="110">
        <v>13182</v>
      </c>
      <c r="D183" s="110">
        <v>4201</v>
      </c>
      <c r="E183" s="110">
        <v>520</v>
      </c>
      <c r="F183" s="110">
        <v>3633</v>
      </c>
      <c r="G183" s="110">
        <v>8716</v>
      </c>
      <c r="H183" s="110">
        <v>-20</v>
      </c>
      <c r="I183" s="110">
        <v>136</v>
      </c>
      <c r="J183" s="110">
        <v>1612</v>
      </c>
      <c r="K183" s="110">
        <v>41577</v>
      </c>
      <c r="L183" s="80">
        <v>-2580</v>
      </c>
    </row>
    <row r="184" spans="1:12" x14ac:dyDescent="0.2">
      <c r="A184" s="111" t="s">
        <v>489</v>
      </c>
      <c r="B184" s="110">
        <v>6370</v>
      </c>
      <c r="C184" s="110">
        <v>11070</v>
      </c>
      <c r="D184" s="110">
        <v>4002</v>
      </c>
      <c r="E184" s="110">
        <v>429</v>
      </c>
      <c r="F184" s="110">
        <v>3140</v>
      </c>
      <c r="G184" s="110">
        <v>15324</v>
      </c>
      <c r="H184" s="110">
        <v>-126</v>
      </c>
      <c r="I184" s="110">
        <v>48</v>
      </c>
      <c r="J184" s="110">
        <v>1612</v>
      </c>
      <c r="K184" s="110">
        <v>41869</v>
      </c>
      <c r="L184" s="80">
        <v>-2288</v>
      </c>
    </row>
    <row r="185" spans="1:12" x14ac:dyDescent="0.2">
      <c r="A185" s="111" t="s">
        <v>490</v>
      </c>
      <c r="B185" s="110">
        <v>10431</v>
      </c>
      <c r="C185" s="110">
        <v>14688</v>
      </c>
      <c r="D185" s="110">
        <v>4432</v>
      </c>
      <c r="E185" s="110">
        <v>558</v>
      </c>
      <c r="F185" s="110">
        <v>3623</v>
      </c>
      <c r="G185" s="110">
        <v>9422</v>
      </c>
      <c r="H185" s="110">
        <v>-20</v>
      </c>
      <c r="I185" s="110">
        <v>136</v>
      </c>
      <c r="J185" s="110">
        <v>1612</v>
      </c>
      <c r="K185" s="110">
        <v>44882</v>
      </c>
      <c r="L185" s="80">
        <v>725</v>
      </c>
    </row>
    <row r="186" spans="1:12" x14ac:dyDescent="0.2">
      <c r="A186" s="111" t="s">
        <v>491</v>
      </c>
      <c r="B186" s="110">
        <v>7991</v>
      </c>
      <c r="C186" s="110">
        <v>11997</v>
      </c>
      <c r="D186" s="110">
        <v>4698</v>
      </c>
      <c r="E186" s="110">
        <v>754</v>
      </c>
      <c r="F186" s="110">
        <v>4470</v>
      </c>
      <c r="G186" s="110">
        <v>12543</v>
      </c>
      <c r="H186" s="110">
        <v>-87</v>
      </c>
      <c r="I186" s="110">
        <v>48</v>
      </c>
      <c r="J186" s="110">
        <v>1612</v>
      </c>
      <c r="K186" s="110">
        <v>44026</v>
      </c>
      <c r="L186" s="80">
        <v>-131</v>
      </c>
    </row>
    <row r="187" spans="1:12" x14ac:dyDescent="0.2">
      <c r="A187" s="111" t="s">
        <v>492</v>
      </c>
      <c r="B187" s="110">
        <v>8695</v>
      </c>
      <c r="C187" s="110">
        <v>11449</v>
      </c>
      <c r="D187" s="110">
        <v>3956</v>
      </c>
      <c r="E187" s="110">
        <v>540</v>
      </c>
      <c r="F187" s="110">
        <v>3765</v>
      </c>
      <c r="G187" s="110">
        <v>11012</v>
      </c>
      <c r="H187" s="110">
        <v>-87</v>
      </c>
      <c r="I187" s="110">
        <v>48</v>
      </c>
      <c r="J187" s="110">
        <v>1612</v>
      </c>
      <c r="K187" s="110">
        <v>40990</v>
      </c>
      <c r="L187" s="80">
        <v>-3167</v>
      </c>
    </row>
    <row r="188" spans="1:12" x14ac:dyDescent="0.2">
      <c r="A188" s="111" t="s">
        <v>493</v>
      </c>
      <c r="B188" s="110">
        <v>5642</v>
      </c>
      <c r="C188" s="110">
        <v>8473</v>
      </c>
      <c r="D188" s="110">
        <v>3554</v>
      </c>
      <c r="E188" s="110">
        <v>551</v>
      </c>
      <c r="F188" s="110">
        <v>2965</v>
      </c>
      <c r="G188" s="110">
        <v>18052</v>
      </c>
      <c r="H188" s="110">
        <v>-126</v>
      </c>
      <c r="I188" s="110">
        <v>48</v>
      </c>
      <c r="J188" s="110">
        <v>1612</v>
      </c>
      <c r="K188" s="110">
        <v>40771</v>
      </c>
      <c r="L188" s="80">
        <v>-3386</v>
      </c>
    </row>
    <row r="189" spans="1:12" x14ac:dyDescent="0.2">
      <c r="A189" s="111" t="s">
        <v>494</v>
      </c>
      <c r="B189" s="110">
        <v>8797</v>
      </c>
      <c r="C189" s="110">
        <v>13902</v>
      </c>
      <c r="D189" s="110">
        <v>5035</v>
      </c>
      <c r="E189" s="110">
        <v>449</v>
      </c>
      <c r="F189" s="110">
        <v>3171</v>
      </c>
      <c r="G189" s="110">
        <v>10424</v>
      </c>
      <c r="H189" s="110">
        <v>-20</v>
      </c>
      <c r="I189" s="110">
        <v>136</v>
      </c>
      <c r="J189" s="110">
        <v>1612</v>
      </c>
      <c r="K189" s="110">
        <v>43506</v>
      </c>
      <c r="L189" s="80">
        <v>-651</v>
      </c>
    </row>
    <row r="190" spans="1:12" x14ac:dyDescent="0.2">
      <c r="A190" s="111" t="s">
        <v>495</v>
      </c>
      <c r="B190" s="110">
        <v>8837</v>
      </c>
      <c r="C190" s="110">
        <v>12673</v>
      </c>
      <c r="D190" s="110">
        <v>4000</v>
      </c>
      <c r="E190" s="110">
        <v>1214</v>
      </c>
      <c r="F190" s="110">
        <v>3716</v>
      </c>
      <c r="G190" s="110">
        <v>13166</v>
      </c>
      <c r="H190" s="110">
        <v>-126</v>
      </c>
      <c r="I190" s="110">
        <v>48</v>
      </c>
      <c r="J190" s="110">
        <v>1612</v>
      </c>
      <c r="K190" s="110">
        <v>45140</v>
      </c>
      <c r="L190" s="80">
        <v>983</v>
      </c>
    </row>
    <row r="191" spans="1:12" x14ac:dyDescent="0.2">
      <c r="A191" s="111" t="s">
        <v>496</v>
      </c>
      <c r="B191" s="110">
        <v>8310</v>
      </c>
      <c r="C191" s="110">
        <v>12783</v>
      </c>
      <c r="D191" s="110">
        <v>4451</v>
      </c>
      <c r="E191" s="110">
        <v>731</v>
      </c>
      <c r="F191" s="110">
        <v>4213</v>
      </c>
      <c r="G191" s="110">
        <v>13499</v>
      </c>
      <c r="H191" s="110">
        <v>-87</v>
      </c>
      <c r="I191" s="110">
        <v>213</v>
      </c>
      <c r="J191" s="110">
        <v>1612</v>
      </c>
      <c r="K191" s="110">
        <v>45725</v>
      </c>
      <c r="L191" s="80">
        <v>1568</v>
      </c>
    </row>
    <row r="192" spans="1:12" x14ac:dyDescent="0.2">
      <c r="A192" s="111" t="s">
        <v>497</v>
      </c>
      <c r="B192" s="110">
        <v>7281</v>
      </c>
      <c r="C192" s="110">
        <v>11435</v>
      </c>
      <c r="D192" s="110">
        <v>4400</v>
      </c>
      <c r="E192" s="110">
        <v>599</v>
      </c>
      <c r="F192" s="110">
        <v>3474</v>
      </c>
      <c r="G192" s="110">
        <v>15892</v>
      </c>
      <c r="H192" s="110">
        <v>-126</v>
      </c>
      <c r="I192" s="110">
        <v>48</v>
      </c>
      <c r="J192" s="110">
        <v>1612</v>
      </c>
      <c r="K192" s="110">
        <v>44615</v>
      </c>
      <c r="L192" s="80">
        <v>458</v>
      </c>
    </row>
    <row r="193" spans="1:12" x14ac:dyDescent="0.2">
      <c r="A193" s="111" t="s">
        <v>498</v>
      </c>
      <c r="B193" s="110">
        <v>8115</v>
      </c>
      <c r="C193" s="110">
        <v>12074</v>
      </c>
      <c r="D193" s="110">
        <v>4658</v>
      </c>
      <c r="E193" s="110">
        <v>742</v>
      </c>
      <c r="F193" s="110">
        <v>4319</v>
      </c>
      <c r="G193" s="110">
        <v>13780</v>
      </c>
      <c r="H193" s="110">
        <v>-87</v>
      </c>
      <c r="I193" s="110">
        <v>48</v>
      </c>
      <c r="J193" s="110">
        <v>1612</v>
      </c>
      <c r="K193" s="110">
        <v>45261</v>
      </c>
      <c r="L193" s="80">
        <v>1104</v>
      </c>
    </row>
    <row r="194" spans="1:12" x14ac:dyDescent="0.2">
      <c r="A194" s="111" t="s">
        <v>499</v>
      </c>
      <c r="B194" s="110">
        <v>8037</v>
      </c>
      <c r="C194" s="110">
        <v>11722</v>
      </c>
      <c r="D194" s="110">
        <v>4353</v>
      </c>
      <c r="E194" s="110">
        <v>540</v>
      </c>
      <c r="F194" s="110">
        <v>3959</v>
      </c>
      <c r="G194" s="110">
        <v>13909</v>
      </c>
      <c r="H194" s="110">
        <v>-87</v>
      </c>
      <c r="I194" s="110">
        <v>48</v>
      </c>
      <c r="J194" s="110">
        <v>1612</v>
      </c>
      <c r="K194" s="110">
        <v>44093</v>
      </c>
      <c r="L194" s="80">
        <v>-64</v>
      </c>
    </row>
    <row r="195" spans="1:12" x14ac:dyDescent="0.2">
      <c r="A195" s="111" t="s">
        <v>500</v>
      </c>
      <c r="B195" s="110">
        <v>8188</v>
      </c>
      <c r="C195" s="110">
        <v>11550</v>
      </c>
      <c r="D195" s="110">
        <v>4099</v>
      </c>
      <c r="E195" s="110">
        <v>410</v>
      </c>
      <c r="F195" s="110">
        <v>2544</v>
      </c>
      <c r="G195" s="110">
        <v>13680</v>
      </c>
      <c r="H195" s="110">
        <v>-20</v>
      </c>
      <c r="I195" s="110">
        <v>48</v>
      </c>
      <c r="J195" s="110">
        <v>1612</v>
      </c>
      <c r="K195" s="110">
        <v>42111</v>
      </c>
      <c r="L195" s="80">
        <v>-2046</v>
      </c>
    </row>
    <row r="196" spans="1:12" x14ac:dyDescent="0.2">
      <c r="A196" s="111" t="s">
        <v>501</v>
      </c>
      <c r="B196" s="110">
        <v>7675</v>
      </c>
      <c r="C196" s="110">
        <v>12961</v>
      </c>
      <c r="D196" s="110">
        <v>4679</v>
      </c>
      <c r="E196" s="110">
        <v>702</v>
      </c>
      <c r="F196" s="110">
        <v>3698</v>
      </c>
      <c r="G196" s="110">
        <v>13597</v>
      </c>
      <c r="H196" s="110">
        <v>-47</v>
      </c>
      <c r="I196" s="110">
        <v>48</v>
      </c>
      <c r="J196" s="110">
        <v>1612</v>
      </c>
      <c r="K196" s="110">
        <v>44925</v>
      </c>
      <c r="L196" s="80">
        <v>768</v>
      </c>
    </row>
    <row r="197" spans="1:12" x14ac:dyDescent="0.2">
      <c r="A197" s="111" t="s">
        <v>502</v>
      </c>
      <c r="B197" s="110">
        <v>8701</v>
      </c>
      <c r="C197" s="110">
        <v>12759</v>
      </c>
      <c r="D197" s="110">
        <v>4492</v>
      </c>
      <c r="E197" s="110">
        <v>754</v>
      </c>
      <c r="F197" s="110">
        <v>5299</v>
      </c>
      <c r="G197" s="110">
        <v>10925</v>
      </c>
      <c r="H197" s="110">
        <v>-87</v>
      </c>
      <c r="I197" s="110">
        <v>48</v>
      </c>
      <c r="J197" s="110">
        <v>1612</v>
      </c>
      <c r="K197" s="110">
        <v>44503</v>
      </c>
      <c r="L197" s="80">
        <v>346</v>
      </c>
    </row>
    <row r="198" spans="1:12" x14ac:dyDescent="0.2">
      <c r="A198" s="111" t="s">
        <v>503</v>
      </c>
      <c r="B198" s="110">
        <v>7164</v>
      </c>
      <c r="C198" s="110">
        <v>11528</v>
      </c>
      <c r="D198" s="110">
        <v>4815</v>
      </c>
      <c r="E198" s="110">
        <v>744</v>
      </c>
      <c r="F198" s="110">
        <v>4604</v>
      </c>
      <c r="G198" s="110">
        <v>14476</v>
      </c>
      <c r="H198" s="110">
        <v>-87</v>
      </c>
      <c r="I198" s="110">
        <v>48</v>
      </c>
      <c r="J198" s="110">
        <v>1612</v>
      </c>
      <c r="K198" s="110">
        <v>44904</v>
      </c>
      <c r="L198" s="80">
        <v>747</v>
      </c>
    </row>
    <row r="199" spans="1:12" x14ac:dyDescent="0.2">
      <c r="A199" s="111" t="s">
        <v>504</v>
      </c>
      <c r="B199" s="110">
        <v>8999</v>
      </c>
      <c r="C199" s="110">
        <v>12723</v>
      </c>
      <c r="D199" s="110">
        <v>4469</v>
      </c>
      <c r="E199" s="110">
        <v>683</v>
      </c>
      <c r="F199" s="110">
        <v>4525</v>
      </c>
      <c r="G199" s="110">
        <v>12659</v>
      </c>
      <c r="H199" s="110">
        <v>-126</v>
      </c>
      <c r="I199" s="110">
        <v>48</v>
      </c>
      <c r="J199" s="110">
        <v>1612</v>
      </c>
      <c r="K199" s="110">
        <v>45592</v>
      </c>
      <c r="L199" s="80">
        <v>1435</v>
      </c>
    </row>
    <row r="200" spans="1:12" x14ac:dyDescent="0.2">
      <c r="A200" s="111" t="s">
        <v>505</v>
      </c>
      <c r="B200" s="110">
        <v>8164</v>
      </c>
      <c r="C200" s="110">
        <v>12373</v>
      </c>
      <c r="D200" s="110">
        <v>4477</v>
      </c>
      <c r="E200" s="110">
        <v>586</v>
      </c>
      <c r="F200" s="110">
        <v>3458</v>
      </c>
      <c r="G200" s="110">
        <v>13393</v>
      </c>
      <c r="H200" s="110">
        <v>-47</v>
      </c>
      <c r="I200" s="110">
        <v>48</v>
      </c>
      <c r="J200" s="110">
        <v>1612</v>
      </c>
      <c r="K200" s="110">
        <v>44064</v>
      </c>
      <c r="L200" s="80">
        <v>-93</v>
      </c>
    </row>
    <row r="201" spans="1:12" x14ac:dyDescent="0.2">
      <c r="A201" s="111" t="s">
        <v>506</v>
      </c>
      <c r="B201" s="110">
        <v>7771</v>
      </c>
      <c r="C201" s="110">
        <v>12152</v>
      </c>
      <c r="D201" s="110">
        <v>4934</v>
      </c>
      <c r="E201" s="110">
        <v>669</v>
      </c>
      <c r="F201" s="110">
        <v>4099</v>
      </c>
      <c r="G201" s="110">
        <v>13630</v>
      </c>
      <c r="H201" s="110">
        <v>-87</v>
      </c>
      <c r="I201" s="110">
        <v>48</v>
      </c>
      <c r="J201" s="110">
        <v>1612</v>
      </c>
      <c r="K201" s="110">
        <v>44828</v>
      </c>
      <c r="L201" s="80">
        <v>671</v>
      </c>
    </row>
    <row r="202" spans="1:12" x14ac:dyDescent="0.2">
      <c r="A202" s="111" t="s">
        <v>507</v>
      </c>
      <c r="B202" s="110">
        <v>9690</v>
      </c>
      <c r="C202" s="110">
        <v>13493</v>
      </c>
      <c r="D202" s="110">
        <v>4827</v>
      </c>
      <c r="E202" s="110">
        <v>676</v>
      </c>
      <c r="F202" s="110">
        <v>3390</v>
      </c>
      <c r="G202" s="110">
        <v>10876</v>
      </c>
      <c r="H202" s="110">
        <v>505</v>
      </c>
      <c r="I202" s="110">
        <v>48</v>
      </c>
      <c r="J202" s="110">
        <v>1612</v>
      </c>
      <c r="K202" s="110">
        <v>45117</v>
      </c>
      <c r="L202" s="80">
        <v>960</v>
      </c>
    </row>
    <row r="203" spans="1:12" x14ac:dyDescent="0.2">
      <c r="A203" s="111" t="s">
        <v>508</v>
      </c>
      <c r="B203" s="110">
        <v>8612</v>
      </c>
      <c r="C203" s="110">
        <v>12884</v>
      </c>
      <c r="D203" s="110">
        <v>4586</v>
      </c>
      <c r="E203" s="110">
        <v>649</v>
      </c>
      <c r="F203" s="110">
        <v>4793</v>
      </c>
      <c r="G203" s="110">
        <v>12909</v>
      </c>
      <c r="H203" s="110">
        <v>-87</v>
      </c>
      <c r="I203" s="110">
        <v>48</v>
      </c>
      <c r="J203" s="110">
        <v>1612</v>
      </c>
      <c r="K203" s="110">
        <v>46006</v>
      </c>
      <c r="L203" s="80">
        <v>1849</v>
      </c>
    </row>
    <row r="204" spans="1:12" x14ac:dyDescent="0.2">
      <c r="A204" s="111" t="s">
        <v>509</v>
      </c>
      <c r="B204" s="110">
        <v>7106</v>
      </c>
      <c r="C204" s="110">
        <v>11836</v>
      </c>
      <c r="D204" s="110">
        <v>4867</v>
      </c>
      <c r="E204" s="110">
        <v>671</v>
      </c>
      <c r="F204" s="110">
        <v>5318</v>
      </c>
      <c r="G204" s="110">
        <v>15912</v>
      </c>
      <c r="H204" s="110">
        <v>-87</v>
      </c>
      <c r="I204" s="110">
        <v>48</v>
      </c>
      <c r="J204" s="110">
        <v>1612</v>
      </c>
      <c r="K204" s="110">
        <v>47283</v>
      </c>
      <c r="L204" s="80">
        <v>3126</v>
      </c>
    </row>
    <row r="205" spans="1:12" x14ac:dyDescent="0.2">
      <c r="A205" s="111" t="s">
        <v>510</v>
      </c>
      <c r="B205" s="110">
        <v>7367</v>
      </c>
      <c r="C205" s="110">
        <v>12837</v>
      </c>
      <c r="D205" s="110">
        <v>5065</v>
      </c>
      <c r="E205" s="110">
        <v>367</v>
      </c>
      <c r="F205" s="110">
        <v>2481</v>
      </c>
      <c r="G205" s="110">
        <v>12742</v>
      </c>
      <c r="H205" s="110">
        <v>-20</v>
      </c>
      <c r="I205" s="110">
        <v>136</v>
      </c>
      <c r="J205" s="110">
        <v>1612</v>
      </c>
      <c r="K205" s="110">
        <v>42587</v>
      </c>
      <c r="L205" s="80">
        <v>-1570</v>
      </c>
    </row>
    <row r="206" spans="1:12" ht="14.25" customHeight="1" x14ac:dyDescent="0.2">
      <c r="A206" s="17" t="s">
        <v>511</v>
      </c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80"/>
    </row>
    <row r="207" spans="1:12" x14ac:dyDescent="0.2">
      <c r="A207" s="111" t="s">
        <v>512</v>
      </c>
      <c r="B207" s="110">
        <v>7619</v>
      </c>
      <c r="C207" s="110">
        <v>11615</v>
      </c>
      <c r="D207" s="110">
        <v>3972</v>
      </c>
      <c r="E207" s="110">
        <v>547</v>
      </c>
      <c r="F207" s="110">
        <v>3996</v>
      </c>
      <c r="G207" s="110">
        <v>16033</v>
      </c>
      <c r="H207" s="110">
        <v>-13</v>
      </c>
      <c r="I207" s="110">
        <v>144</v>
      </c>
      <c r="J207" s="110">
        <v>1005</v>
      </c>
      <c r="K207" s="110">
        <v>44918</v>
      </c>
      <c r="L207" s="80">
        <v>761</v>
      </c>
    </row>
    <row r="208" spans="1:12" x14ac:dyDescent="0.2">
      <c r="A208" s="111" t="s">
        <v>513</v>
      </c>
      <c r="B208" s="110">
        <v>8259</v>
      </c>
      <c r="C208" s="110">
        <v>12219</v>
      </c>
      <c r="D208" s="110">
        <v>3962</v>
      </c>
      <c r="E208" s="110">
        <v>1209</v>
      </c>
      <c r="F208" s="110">
        <v>4041</v>
      </c>
      <c r="G208" s="110">
        <v>15476</v>
      </c>
      <c r="H208" s="110">
        <v>-13</v>
      </c>
      <c r="I208" s="110">
        <v>309</v>
      </c>
      <c r="J208" s="110">
        <v>1005</v>
      </c>
      <c r="K208" s="110">
        <v>46467</v>
      </c>
      <c r="L208" s="80">
        <v>2310</v>
      </c>
    </row>
    <row r="209" spans="1:12" x14ac:dyDescent="0.2">
      <c r="A209" s="111" t="s">
        <v>514</v>
      </c>
      <c r="B209" s="110">
        <v>7573</v>
      </c>
      <c r="C209" s="110">
        <v>11328</v>
      </c>
      <c r="D209" s="110">
        <v>5743</v>
      </c>
      <c r="E209" s="110">
        <v>1010</v>
      </c>
      <c r="F209" s="110">
        <v>6353</v>
      </c>
      <c r="G209" s="110">
        <v>18278</v>
      </c>
      <c r="H209" s="110">
        <v>1032</v>
      </c>
      <c r="I209" s="110">
        <v>309</v>
      </c>
      <c r="J209" s="110">
        <v>1005</v>
      </c>
      <c r="K209" s="110">
        <v>52631</v>
      </c>
      <c r="L209" s="80">
        <v>8474</v>
      </c>
    </row>
    <row r="210" spans="1:12" x14ac:dyDescent="0.2">
      <c r="A210" s="111" t="s">
        <v>515</v>
      </c>
      <c r="B210" s="110">
        <v>9592</v>
      </c>
      <c r="C210" s="110">
        <v>12721</v>
      </c>
      <c r="D210" s="110">
        <v>5384</v>
      </c>
      <c r="E210" s="110">
        <v>429</v>
      </c>
      <c r="F210" s="110">
        <v>3518</v>
      </c>
      <c r="G210" s="110">
        <v>12206</v>
      </c>
      <c r="H210" s="110">
        <v>-13</v>
      </c>
      <c r="I210" s="110">
        <v>144</v>
      </c>
      <c r="J210" s="110">
        <v>1005</v>
      </c>
      <c r="K210" s="110">
        <v>44986</v>
      </c>
      <c r="L210" s="80">
        <v>829</v>
      </c>
    </row>
    <row r="211" spans="1:12" x14ac:dyDescent="0.2">
      <c r="A211" s="111" t="s">
        <v>516</v>
      </c>
      <c r="B211" s="110">
        <v>7672</v>
      </c>
      <c r="C211" s="110">
        <v>11264</v>
      </c>
      <c r="D211" s="110">
        <v>4160</v>
      </c>
      <c r="E211" s="110">
        <v>662</v>
      </c>
      <c r="F211" s="110">
        <v>4769</v>
      </c>
      <c r="G211" s="110">
        <v>15108</v>
      </c>
      <c r="H211" s="110">
        <v>-53</v>
      </c>
      <c r="I211" s="110">
        <v>144</v>
      </c>
      <c r="J211" s="110">
        <v>1005</v>
      </c>
      <c r="K211" s="110">
        <v>44731</v>
      </c>
      <c r="L211" s="80">
        <v>574</v>
      </c>
    </row>
    <row r="212" spans="1:12" x14ac:dyDescent="0.2">
      <c r="A212" s="111" t="s">
        <v>517</v>
      </c>
      <c r="B212" s="110">
        <v>5722</v>
      </c>
      <c r="C212" s="110">
        <v>9967</v>
      </c>
      <c r="D212" s="110">
        <v>4335</v>
      </c>
      <c r="E212" s="110">
        <v>634</v>
      </c>
      <c r="F212" s="110">
        <v>4504</v>
      </c>
      <c r="G212" s="110">
        <v>18534</v>
      </c>
      <c r="H212" s="110">
        <v>2213</v>
      </c>
      <c r="I212" s="110">
        <v>309</v>
      </c>
      <c r="J212" s="110">
        <v>1005</v>
      </c>
      <c r="K212" s="110">
        <v>47223</v>
      </c>
      <c r="L212" s="80">
        <v>3066</v>
      </c>
    </row>
    <row r="213" spans="1:12" x14ac:dyDescent="0.2">
      <c r="A213" s="111" t="s">
        <v>518</v>
      </c>
      <c r="B213" s="110">
        <v>11474</v>
      </c>
      <c r="C213" s="110">
        <v>15312</v>
      </c>
      <c r="D213" s="110">
        <v>4169</v>
      </c>
      <c r="E213" s="110">
        <v>230</v>
      </c>
      <c r="F213" s="110">
        <v>2359</v>
      </c>
      <c r="G213" s="110">
        <v>9880</v>
      </c>
      <c r="H213" s="110">
        <v>-13</v>
      </c>
      <c r="I213" s="110">
        <v>144</v>
      </c>
      <c r="J213" s="110">
        <v>1005</v>
      </c>
      <c r="K213" s="110">
        <v>44560</v>
      </c>
      <c r="L213" s="80">
        <v>403</v>
      </c>
    </row>
    <row r="214" spans="1:12" x14ac:dyDescent="0.2">
      <c r="A214" s="111" t="s">
        <v>519</v>
      </c>
      <c r="B214" s="110">
        <v>7953</v>
      </c>
      <c r="C214" s="110">
        <v>10937</v>
      </c>
      <c r="D214" s="110">
        <v>3720</v>
      </c>
      <c r="E214" s="110">
        <v>494</v>
      </c>
      <c r="F214" s="110">
        <v>4344</v>
      </c>
      <c r="G214" s="110">
        <v>11603</v>
      </c>
      <c r="H214" s="110">
        <v>-13</v>
      </c>
      <c r="I214" s="110">
        <v>213</v>
      </c>
      <c r="J214" s="110">
        <v>1005</v>
      </c>
      <c r="K214" s="110">
        <v>40256</v>
      </c>
      <c r="L214" s="80">
        <v>-3901</v>
      </c>
    </row>
    <row r="215" spans="1:12" x14ac:dyDescent="0.2">
      <c r="A215" s="111" t="s">
        <v>520</v>
      </c>
      <c r="B215" s="110">
        <v>8962</v>
      </c>
      <c r="C215" s="110">
        <v>13007</v>
      </c>
      <c r="D215" s="110">
        <v>4657</v>
      </c>
      <c r="E215" s="110">
        <v>434</v>
      </c>
      <c r="F215" s="110">
        <v>3515</v>
      </c>
      <c r="G215" s="110">
        <v>12934</v>
      </c>
      <c r="H215" s="110">
        <v>-13</v>
      </c>
      <c r="I215" s="110">
        <v>144</v>
      </c>
      <c r="J215" s="110">
        <v>1005</v>
      </c>
      <c r="K215" s="110">
        <v>44645</v>
      </c>
      <c r="L215" s="80">
        <v>488</v>
      </c>
    </row>
    <row r="216" spans="1:12" x14ac:dyDescent="0.2">
      <c r="A216" s="111" t="s">
        <v>521</v>
      </c>
      <c r="B216" s="110">
        <v>7311</v>
      </c>
      <c r="C216" s="110">
        <v>11271</v>
      </c>
      <c r="D216" s="110">
        <v>4059</v>
      </c>
      <c r="E216" s="110">
        <v>676</v>
      </c>
      <c r="F216" s="110">
        <v>4734</v>
      </c>
      <c r="G216" s="110">
        <v>15487</v>
      </c>
      <c r="H216" s="110">
        <v>-13</v>
      </c>
      <c r="I216" s="110">
        <v>144</v>
      </c>
      <c r="J216" s="110">
        <v>1005</v>
      </c>
      <c r="K216" s="110">
        <v>44674</v>
      </c>
      <c r="L216" s="80">
        <v>517</v>
      </c>
    </row>
    <row r="217" spans="1:12" x14ac:dyDescent="0.2">
      <c r="A217" s="111" t="s">
        <v>522</v>
      </c>
      <c r="B217" s="110">
        <v>7136</v>
      </c>
      <c r="C217" s="110">
        <v>11731</v>
      </c>
      <c r="D217" s="110">
        <v>4027</v>
      </c>
      <c r="E217" s="110">
        <v>731</v>
      </c>
      <c r="F217" s="110">
        <v>4594</v>
      </c>
      <c r="G217" s="110">
        <v>20159</v>
      </c>
      <c r="H217" s="110">
        <v>152</v>
      </c>
      <c r="I217" s="110">
        <v>144</v>
      </c>
      <c r="J217" s="110">
        <v>1005</v>
      </c>
      <c r="K217" s="110">
        <v>49679</v>
      </c>
      <c r="L217" s="80">
        <v>5522</v>
      </c>
    </row>
    <row r="218" spans="1:12" x14ac:dyDescent="0.2">
      <c r="A218" s="111" t="s">
        <v>523</v>
      </c>
      <c r="B218" s="110">
        <v>6734</v>
      </c>
      <c r="C218" s="110">
        <v>11226</v>
      </c>
      <c r="D218" s="110">
        <v>5126</v>
      </c>
      <c r="E218" s="110">
        <v>599</v>
      </c>
      <c r="F218" s="110">
        <v>4690</v>
      </c>
      <c r="G218" s="110">
        <v>15086</v>
      </c>
      <c r="H218" s="110">
        <v>1077</v>
      </c>
      <c r="I218" s="110">
        <v>309</v>
      </c>
      <c r="J218" s="110">
        <v>1005</v>
      </c>
      <c r="K218" s="110">
        <v>45852</v>
      </c>
      <c r="L218" s="80">
        <v>1695</v>
      </c>
    </row>
    <row r="219" spans="1:12" x14ac:dyDescent="0.2">
      <c r="A219" s="111" t="s">
        <v>524</v>
      </c>
      <c r="B219" s="110">
        <v>7862</v>
      </c>
      <c r="C219" s="110">
        <v>11259</v>
      </c>
      <c r="D219" s="110">
        <v>4804</v>
      </c>
      <c r="E219" s="110">
        <v>502</v>
      </c>
      <c r="F219" s="110">
        <v>3661</v>
      </c>
      <c r="G219" s="110">
        <v>15026</v>
      </c>
      <c r="H219" s="110">
        <v>-13</v>
      </c>
      <c r="I219" s="110">
        <v>309</v>
      </c>
      <c r="J219" s="110">
        <v>1005</v>
      </c>
      <c r="K219" s="110">
        <v>44415</v>
      </c>
      <c r="L219" s="80">
        <v>258</v>
      </c>
    </row>
    <row r="220" spans="1:12" x14ac:dyDescent="0.2">
      <c r="A220" s="111" t="s">
        <v>525</v>
      </c>
      <c r="B220" s="110">
        <v>7250</v>
      </c>
      <c r="C220" s="110">
        <v>11625</v>
      </c>
      <c r="D220" s="110">
        <v>4592</v>
      </c>
      <c r="E220" s="110">
        <v>708</v>
      </c>
      <c r="F220" s="110">
        <v>5215</v>
      </c>
      <c r="G220" s="110">
        <v>16479</v>
      </c>
      <c r="H220" s="110">
        <v>-53</v>
      </c>
      <c r="I220" s="110">
        <v>309</v>
      </c>
      <c r="J220" s="110">
        <v>1005</v>
      </c>
      <c r="K220" s="110">
        <v>47130</v>
      </c>
      <c r="L220" s="80">
        <v>2973</v>
      </c>
    </row>
    <row r="221" spans="1:12" x14ac:dyDescent="0.2">
      <c r="A221" s="111" t="s">
        <v>526</v>
      </c>
      <c r="B221" s="110">
        <v>6417</v>
      </c>
      <c r="C221" s="110">
        <v>10987</v>
      </c>
      <c r="D221" s="110">
        <v>3842</v>
      </c>
      <c r="E221" s="110">
        <v>604</v>
      </c>
      <c r="F221" s="110">
        <v>3816</v>
      </c>
      <c r="G221" s="110">
        <v>19620</v>
      </c>
      <c r="H221" s="110">
        <v>2064</v>
      </c>
      <c r="I221" s="110">
        <v>309</v>
      </c>
      <c r="J221" s="110">
        <v>1005</v>
      </c>
      <c r="K221" s="110">
        <v>48664</v>
      </c>
      <c r="L221" s="80">
        <v>4507</v>
      </c>
    </row>
    <row r="222" spans="1:12" x14ac:dyDescent="0.2">
      <c r="A222" s="111" t="s">
        <v>527</v>
      </c>
      <c r="B222" s="110">
        <v>7621</v>
      </c>
      <c r="C222" s="110">
        <v>12009</v>
      </c>
      <c r="D222" s="110">
        <v>5225</v>
      </c>
      <c r="E222" s="110">
        <v>963</v>
      </c>
      <c r="F222" s="110">
        <v>3630</v>
      </c>
      <c r="G222" s="110">
        <v>14884</v>
      </c>
      <c r="H222" s="110">
        <v>1032</v>
      </c>
      <c r="I222" s="110">
        <v>474</v>
      </c>
      <c r="J222" s="110">
        <v>1005</v>
      </c>
      <c r="K222" s="110">
        <v>46843</v>
      </c>
      <c r="L222" s="80">
        <v>2686</v>
      </c>
    </row>
    <row r="223" spans="1:12" ht="14.25" customHeight="1" x14ac:dyDescent="0.2">
      <c r="A223" s="17" t="s">
        <v>528</v>
      </c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80"/>
    </row>
    <row r="224" spans="1:12" x14ac:dyDescent="0.2">
      <c r="A224" s="111" t="s">
        <v>529</v>
      </c>
      <c r="B224" s="110">
        <v>7083</v>
      </c>
      <c r="C224" s="110">
        <v>11455</v>
      </c>
      <c r="D224" s="110">
        <v>4176</v>
      </c>
      <c r="E224" s="110">
        <v>542</v>
      </c>
      <c r="F224" s="110">
        <v>3392</v>
      </c>
      <c r="G224" s="110">
        <v>14437</v>
      </c>
      <c r="H224" s="110">
        <v>70</v>
      </c>
      <c r="I224" s="110">
        <v>48</v>
      </c>
      <c r="J224" s="110">
        <v>959</v>
      </c>
      <c r="K224" s="110">
        <v>42162</v>
      </c>
      <c r="L224" s="80">
        <v>-1995</v>
      </c>
    </row>
    <row r="225" spans="1:12" x14ac:dyDescent="0.2">
      <c r="A225" s="111" t="s">
        <v>530</v>
      </c>
      <c r="B225" s="110">
        <v>7064</v>
      </c>
      <c r="C225" s="110">
        <v>10975</v>
      </c>
      <c r="D225" s="110">
        <v>5031</v>
      </c>
      <c r="E225" s="110">
        <v>762</v>
      </c>
      <c r="F225" s="110">
        <v>5463</v>
      </c>
      <c r="G225" s="110">
        <v>15557</v>
      </c>
      <c r="H225" s="110">
        <v>70</v>
      </c>
      <c r="I225" s="110">
        <v>48</v>
      </c>
      <c r="J225" s="110">
        <v>959</v>
      </c>
      <c r="K225" s="110">
        <v>45929</v>
      </c>
      <c r="L225" s="80">
        <v>1772</v>
      </c>
    </row>
    <row r="226" spans="1:12" x14ac:dyDescent="0.2">
      <c r="A226" s="111" t="s">
        <v>531</v>
      </c>
      <c r="B226" s="110">
        <v>9245</v>
      </c>
      <c r="C226" s="110">
        <v>13093</v>
      </c>
      <c r="D226" s="110">
        <v>4463</v>
      </c>
      <c r="E226" s="110">
        <v>793</v>
      </c>
      <c r="F226" s="110">
        <v>4329</v>
      </c>
      <c r="G226" s="110">
        <v>12265</v>
      </c>
      <c r="H226" s="110">
        <v>-8</v>
      </c>
      <c r="I226" s="110">
        <v>48</v>
      </c>
      <c r="J226" s="110">
        <v>959</v>
      </c>
      <c r="K226" s="110">
        <v>45187</v>
      </c>
      <c r="L226" s="80">
        <v>1030</v>
      </c>
    </row>
    <row r="227" spans="1:12" x14ac:dyDescent="0.2">
      <c r="A227" s="111" t="s">
        <v>532</v>
      </c>
      <c r="B227" s="110">
        <v>7767</v>
      </c>
      <c r="C227" s="110">
        <v>11402</v>
      </c>
      <c r="D227" s="110">
        <v>4895</v>
      </c>
      <c r="E227" s="110">
        <v>875</v>
      </c>
      <c r="F227" s="110">
        <v>6723</v>
      </c>
      <c r="G227" s="110">
        <v>17640</v>
      </c>
      <c r="H227" s="110">
        <v>2658</v>
      </c>
      <c r="I227" s="110">
        <v>378</v>
      </c>
      <c r="J227" s="110">
        <v>959</v>
      </c>
      <c r="K227" s="110">
        <v>53297</v>
      </c>
      <c r="L227" s="80">
        <v>9140</v>
      </c>
    </row>
    <row r="228" spans="1:12" x14ac:dyDescent="0.2">
      <c r="A228" s="111" t="s">
        <v>533</v>
      </c>
      <c r="B228" s="110">
        <v>7244</v>
      </c>
      <c r="C228" s="110">
        <v>11216</v>
      </c>
      <c r="D228" s="110">
        <v>4650</v>
      </c>
      <c r="E228" s="110">
        <v>686</v>
      </c>
      <c r="F228" s="110">
        <v>4997</v>
      </c>
      <c r="G228" s="110">
        <v>14805</v>
      </c>
      <c r="H228" s="110">
        <v>70</v>
      </c>
      <c r="I228" s="110">
        <v>48</v>
      </c>
      <c r="J228" s="110">
        <v>959</v>
      </c>
      <c r="K228" s="110">
        <v>44675</v>
      </c>
      <c r="L228" s="80">
        <v>518</v>
      </c>
    </row>
    <row r="229" spans="1:12" x14ac:dyDescent="0.2">
      <c r="A229" s="111" t="s">
        <v>534</v>
      </c>
      <c r="B229" s="110">
        <v>9510</v>
      </c>
      <c r="C229" s="110">
        <v>14098</v>
      </c>
      <c r="D229" s="110">
        <v>4583</v>
      </c>
      <c r="E229" s="110">
        <v>583</v>
      </c>
      <c r="F229" s="110">
        <v>3714</v>
      </c>
      <c r="G229" s="110">
        <v>10558</v>
      </c>
      <c r="H229" s="110">
        <v>-8</v>
      </c>
      <c r="I229" s="110">
        <v>48</v>
      </c>
      <c r="J229" s="110">
        <v>959</v>
      </c>
      <c r="K229" s="110">
        <v>44045</v>
      </c>
      <c r="L229" s="80">
        <v>-112</v>
      </c>
    </row>
    <row r="230" spans="1:12" x14ac:dyDescent="0.2">
      <c r="A230" s="111" t="s">
        <v>535</v>
      </c>
      <c r="B230" s="110">
        <v>8073</v>
      </c>
      <c r="C230" s="110">
        <v>11032</v>
      </c>
      <c r="D230" s="110">
        <v>4803</v>
      </c>
      <c r="E230" s="110">
        <v>737</v>
      </c>
      <c r="F230" s="110">
        <v>4832</v>
      </c>
      <c r="G230" s="110">
        <v>17579</v>
      </c>
      <c r="H230" s="110">
        <v>157</v>
      </c>
      <c r="I230" s="110">
        <v>213</v>
      </c>
      <c r="J230" s="110">
        <v>959</v>
      </c>
      <c r="K230" s="110">
        <v>48385</v>
      </c>
      <c r="L230" s="80">
        <v>4228</v>
      </c>
    </row>
    <row r="231" spans="1:12" x14ac:dyDescent="0.2">
      <c r="A231" s="111" t="s">
        <v>536</v>
      </c>
      <c r="B231" s="110">
        <v>10908</v>
      </c>
      <c r="C231" s="110">
        <v>14947</v>
      </c>
      <c r="D231" s="110">
        <v>4069</v>
      </c>
      <c r="E231" s="110">
        <v>473</v>
      </c>
      <c r="F231" s="110">
        <v>2849</v>
      </c>
      <c r="G231" s="110">
        <v>11035</v>
      </c>
      <c r="H231" s="110">
        <v>450</v>
      </c>
      <c r="I231" s="110">
        <v>48</v>
      </c>
      <c r="J231" s="110">
        <v>959</v>
      </c>
      <c r="K231" s="110">
        <v>45738</v>
      </c>
      <c r="L231" s="80">
        <v>1581</v>
      </c>
    </row>
    <row r="232" spans="1:12" x14ac:dyDescent="0.2">
      <c r="A232" s="111" t="s">
        <v>537</v>
      </c>
      <c r="B232" s="110">
        <v>7942</v>
      </c>
      <c r="C232" s="110">
        <v>12292</v>
      </c>
      <c r="D232" s="110">
        <v>4374</v>
      </c>
      <c r="E232" s="110">
        <v>724</v>
      </c>
      <c r="F232" s="110">
        <v>4998</v>
      </c>
      <c r="G232" s="110">
        <v>14058</v>
      </c>
      <c r="H232" s="110">
        <v>70</v>
      </c>
      <c r="I232" s="110">
        <v>48</v>
      </c>
      <c r="J232" s="110">
        <v>959</v>
      </c>
      <c r="K232" s="110">
        <v>45465</v>
      </c>
      <c r="L232" s="80">
        <v>1308</v>
      </c>
    </row>
    <row r="233" spans="1:12" x14ac:dyDescent="0.2">
      <c r="A233" s="111" t="s">
        <v>538</v>
      </c>
      <c r="B233" s="110">
        <v>5608</v>
      </c>
      <c r="C233" s="110">
        <v>9639</v>
      </c>
      <c r="D233" s="110">
        <v>4399</v>
      </c>
      <c r="E233" s="110">
        <v>930</v>
      </c>
      <c r="F233" s="110">
        <v>6008</v>
      </c>
      <c r="G233" s="110">
        <v>17965</v>
      </c>
      <c r="H233" s="110">
        <v>2802</v>
      </c>
      <c r="I233" s="110">
        <v>213</v>
      </c>
      <c r="J233" s="110">
        <v>959</v>
      </c>
      <c r="K233" s="110">
        <v>48523</v>
      </c>
      <c r="L233" s="80">
        <v>4366</v>
      </c>
    </row>
    <row r="234" spans="1:12" x14ac:dyDescent="0.2">
      <c r="A234" s="111" t="s">
        <v>539</v>
      </c>
      <c r="B234" s="110">
        <v>8149</v>
      </c>
      <c r="C234" s="110">
        <v>12814</v>
      </c>
      <c r="D234" s="110">
        <v>4409</v>
      </c>
      <c r="E234" s="110">
        <v>603</v>
      </c>
      <c r="F234" s="110">
        <v>4216</v>
      </c>
      <c r="G234" s="110">
        <v>14156</v>
      </c>
      <c r="H234" s="110">
        <v>70</v>
      </c>
      <c r="I234" s="110">
        <v>48</v>
      </c>
      <c r="J234" s="110">
        <v>959</v>
      </c>
      <c r="K234" s="110">
        <v>45424</v>
      </c>
      <c r="L234" s="80">
        <v>1267</v>
      </c>
    </row>
    <row r="235" spans="1:12" x14ac:dyDescent="0.2">
      <c r="A235" s="111" t="s">
        <v>528</v>
      </c>
      <c r="B235" s="110">
        <v>8804</v>
      </c>
      <c r="C235" s="110">
        <v>12580</v>
      </c>
      <c r="D235" s="110">
        <v>3967</v>
      </c>
      <c r="E235" s="110">
        <v>664</v>
      </c>
      <c r="F235" s="110">
        <v>5262</v>
      </c>
      <c r="G235" s="110">
        <v>9967</v>
      </c>
      <c r="H235" s="110">
        <v>-8</v>
      </c>
      <c r="I235" s="110">
        <v>120</v>
      </c>
      <c r="J235" s="110">
        <v>959</v>
      </c>
      <c r="K235" s="110">
        <v>42315</v>
      </c>
      <c r="L235" s="80">
        <v>-1842</v>
      </c>
    </row>
    <row r="236" spans="1:12" ht="14.25" customHeight="1" x14ac:dyDescent="0.2">
      <c r="A236" s="17" t="s">
        <v>540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80"/>
    </row>
    <row r="237" spans="1:12" x14ac:dyDescent="0.2">
      <c r="A237" s="111" t="s">
        <v>541</v>
      </c>
      <c r="B237" s="110">
        <v>7720</v>
      </c>
      <c r="C237" s="110">
        <v>10757</v>
      </c>
      <c r="D237" s="110">
        <v>4704</v>
      </c>
      <c r="E237" s="110">
        <v>592</v>
      </c>
      <c r="F237" s="110">
        <v>4654</v>
      </c>
      <c r="G237" s="110">
        <v>14891</v>
      </c>
      <c r="H237" s="110">
        <v>-8</v>
      </c>
      <c r="I237" s="110">
        <v>48</v>
      </c>
      <c r="J237" s="110">
        <v>524</v>
      </c>
      <c r="K237" s="110">
        <v>43882</v>
      </c>
      <c r="L237" s="80">
        <v>-275</v>
      </c>
    </row>
    <row r="238" spans="1:12" x14ac:dyDescent="0.2">
      <c r="A238" s="111" t="s">
        <v>542</v>
      </c>
      <c r="B238" s="110">
        <v>8528</v>
      </c>
      <c r="C238" s="110">
        <v>13002</v>
      </c>
      <c r="D238" s="110">
        <v>4287</v>
      </c>
      <c r="E238" s="110">
        <v>942</v>
      </c>
      <c r="F238" s="110">
        <v>5483</v>
      </c>
      <c r="G238" s="110">
        <v>14757</v>
      </c>
      <c r="H238" s="110">
        <v>32</v>
      </c>
      <c r="I238" s="110">
        <v>48</v>
      </c>
      <c r="J238" s="110">
        <v>399</v>
      </c>
      <c r="K238" s="110">
        <v>47478</v>
      </c>
      <c r="L238" s="80">
        <v>3321</v>
      </c>
    </row>
    <row r="239" spans="1:12" x14ac:dyDescent="0.2">
      <c r="A239" s="111" t="s">
        <v>543</v>
      </c>
      <c r="B239" s="110">
        <v>8538</v>
      </c>
      <c r="C239" s="110">
        <v>12666</v>
      </c>
      <c r="D239" s="110">
        <v>4377</v>
      </c>
      <c r="E239" s="110">
        <v>667</v>
      </c>
      <c r="F239" s="110">
        <v>4468</v>
      </c>
      <c r="G239" s="110">
        <v>13856</v>
      </c>
      <c r="H239" s="110">
        <v>-8</v>
      </c>
      <c r="I239" s="110">
        <v>48</v>
      </c>
      <c r="J239" s="110">
        <v>470</v>
      </c>
      <c r="K239" s="110">
        <v>45082</v>
      </c>
      <c r="L239" s="80">
        <v>925</v>
      </c>
    </row>
    <row r="240" spans="1:12" x14ac:dyDescent="0.2">
      <c r="A240" s="111" t="s">
        <v>544</v>
      </c>
      <c r="B240" s="110">
        <v>8748</v>
      </c>
      <c r="C240" s="110">
        <v>12728</v>
      </c>
      <c r="D240" s="110">
        <v>5377</v>
      </c>
      <c r="E240" s="110">
        <v>815</v>
      </c>
      <c r="F240" s="110">
        <v>4945</v>
      </c>
      <c r="G240" s="110">
        <v>12234</v>
      </c>
      <c r="H240" s="110">
        <v>-8</v>
      </c>
      <c r="I240" s="110">
        <v>48</v>
      </c>
      <c r="J240" s="110">
        <v>467</v>
      </c>
      <c r="K240" s="110">
        <v>45354</v>
      </c>
      <c r="L240" s="80">
        <v>1197</v>
      </c>
    </row>
    <row r="241" spans="1:12" x14ac:dyDescent="0.2">
      <c r="A241" s="111" t="s">
        <v>545</v>
      </c>
      <c r="B241" s="110">
        <v>8250</v>
      </c>
      <c r="C241" s="110">
        <v>12386</v>
      </c>
      <c r="D241" s="110">
        <v>4608</v>
      </c>
      <c r="E241" s="110">
        <v>775</v>
      </c>
      <c r="F241" s="110">
        <v>5304</v>
      </c>
      <c r="G241" s="110">
        <v>14208</v>
      </c>
      <c r="H241" s="110">
        <v>-8</v>
      </c>
      <c r="I241" s="110">
        <v>48</v>
      </c>
      <c r="J241" s="110">
        <v>573</v>
      </c>
      <c r="K241" s="110">
        <v>46144</v>
      </c>
      <c r="L241" s="80">
        <v>1987</v>
      </c>
    </row>
    <row r="242" spans="1:12" x14ac:dyDescent="0.2">
      <c r="A242" s="111" t="s">
        <v>546</v>
      </c>
      <c r="B242" s="110">
        <v>7487</v>
      </c>
      <c r="C242" s="110">
        <v>11654</v>
      </c>
      <c r="D242" s="110">
        <v>4895</v>
      </c>
      <c r="E242" s="110">
        <v>770</v>
      </c>
      <c r="F242" s="110">
        <v>5150</v>
      </c>
      <c r="G242" s="110">
        <v>15310</v>
      </c>
      <c r="H242" s="110">
        <v>197</v>
      </c>
      <c r="I242" s="110">
        <v>48</v>
      </c>
      <c r="J242" s="110">
        <v>605</v>
      </c>
      <c r="K242" s="110">
        <v>46116</v>
      </c>
      <c r="L242" s="80">
        <v>1959</v>
      </c>
    </row>
    <row r="243" spans="1:12" x14ac:dyDescent="0.2">
      <c r="A243" s="111" t="s">
        <v>547</v>
      </c>
      <c r="B243" s="110">
        <v>8050</v>
      </c>
      <c r="C243" s="110">
        <v>12788</v>
      </c>
      <c r="D243" s="110">
        <v>4341</v>
      </c>
      <c r="E243" s="110">
        <v>679</v>
      </c>
      <c r="F243" s="110">
        <v>4226</v>
      </c>
      <c r="G243" s="110">
        <v>13916</v>
      </c>
      <c r="H243" s="110">
        <v>32</v>
      </c>
      <c r="I243" s="110">
        <v>48</v>
      </c>
      <c r="J243" s="110">
        <v>688</v>
      </c>
      <c r="K243" s="110">
        <v>44768</v>
      </c>
      <c r="L243" s="80">
        <v>611</v>
      </c>
    </row>
    <row r="244" spans="1:12" x14ac:dyDescent="0.2">
      <c r="A244" s="111" t="s">
        <v>548</v>
      </c>
      <c r="B244" s="110">
        <v>6440</v>
      </c>
      <c r="C244" s="110">
        <v>11044</v>
      </c>
      <c r="D244" s="110">
        <v>3990</v>
      </c>
      <c r="E244" s="110">
        <v>659</v>
      </c>
      <c r="F244" s="110">
        <v>4494</v>
      </c>
      <c r="G244" s="110">
        <v>16021</v>
      </c>
      <c r="H244" s="110">
        <v>2082</v>
      </c>
      <c r="I244" s="110">
        <v>213</v>
      </c>
      <c r="J244" s="110">
        <v>840</v>
      </c>
      <c r="K244" s="110">
        <v>45783</v>
      </c>
      <c r="L244" s="80">
        <v>1626</v>
      </c>
    </row>
    <row r="245" spans="1:12" x14ac:dyDescent="0.2">
      <c r="A245" s="111" t="s">
        <v>549</v>
      </c>
      <c r="B245" s="110">
        <v>8462</v>
      </c>
      <c r="C245" s="110">
        <v>12333</v>
      </c>
      <c r="D245" s="110">
        <v>4415</v>
      </c>
      <c r="E245" s="110">
        <v>601</v>
      </c>
      <c r="F245" s="110">
        <v>3670</v>
      </c>
      <c r="G245" s="110">
        <v>12954</v>
      </c>
      <c r="H245" s="110">
        <v>-8</v>
      </c>
      <c r="I245" s="110">
        <v>48</v>
      </c>
      <c r="J245" s="110">
        <v>593</v>
      </c>
      <c r="K245" s="110">
        <v>43068</v>
      </c>
      <c r="L245" s="80">
        <v>-1089</v>
      </c>
    </row>
    <row r="246" spans="1:12" x14ac:dyDescent="0.2">
      <c r="A246" s="111" t="s">
        <v>550</v>
      </c>
      <c r="B246" s="110">
        <v>8852</v>
      </c>
      <c r="C246" s="110">
        <v>12285</v>
      </c>
      <c r="D246" s="110">
        <v>4307</v>
      </c>
      <c r="E246" s="110">
        <v>751</v>
      </c>
      <c r="F246" s="110">
        <v>5260</v>
      </c>
      <c r="G246" s="110">
        <v>10932</v>
      </c>
      <c r="H246" s="110">
        <v>-8</v>
      </c>
      <c r="I246" s="110">
        <v>120</v>
      </c>
      <c r="J246" s="110">
        <v>1261</v>
      </c>
      <c r="K246" s="110">
        <v>43760</v>
      </c>
      <c r="L246" s="80">
        <v>-397</v>
      </c>
    </row>
    <row r="247" spans="1:12" ht="14.25" customHeight="1" x14ac:dyDescent="0.2">
      <c r="A247" s="17" t="s">
        <v>551</v>
      </c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80"/>
    </row>
    <row r="248" spans="1:12" x14ac:dyDescent="0.2">
      <c r="A248" s="111" t="s">
        <v>552</v>
      </c>
      <c r="B248" s="110">
        <v>8404</v>
      </c>
      <c r="C248" s="110">
        <v>11765</v>
      </c>
      <c r="D248" s="110">
        <v>4091</v>
      </c>
      <c r="E248" s="110">
        <v>812</v>
      </c>
      <c r="F248" s="110">
        <v>4988</v>
      </c>
      <c r="G248" s="110">
        <v>14733</v>
      </c>
      <c r="H248" s="110">
        <v>-13</v>
      </c>
      <c r="I248" s="110">
        <v>144</v>
      </c>
      <c r="J248" s="110">
        <v>997</v>
      </c>
      <c r="K248" s="110">
        <v>45921</v>
      </c>
      <c r="L248" s="80">
        <v>1764</v>
      </c>
    </row>
    <row r="249" spans="1:12" x14ac:dyDescent="0.2">
      <c r="A249" s="111" t="s">
        <v>553</v>
      </c>
      <c r="B249" s="110">
        <v>9047</v>
      </c>
      <c r="C249" s="110">
        <v>13025</v>
      </c>
      <c r="D249" s="110">
        <v>4937</v>
      </c>
      <c r="E249" s="110">
        <v>826</v>
      </c>
      <c r="F249" s="110">
        <v>6203</v>
      </c>
      <c r="G249" s="110">
        <v>11066</v>
      </c>
      <c r="H249" s="110">
        <v>25</v>
      </c>
      <c r="I249" s="110">
        <v>144</v>
      </c>
      <c r="J249" s="110">
        <v>997</v>
      </c>
      <c r="K249" s="110">
        <v>46270</v>
      </c>
      <c r="L249" s="80">
        <v>2113</v>
      </c>
    </row>
    <row r="250" spans="1:12" x14ac:dyDescent="0.2">
      <c r="A250" s="111" t="s">
        <v>554</v>
      </c>
      <c r="B250" s="110">
        <v>8651</v>
      </c>
      <c r="C250" s="110">
        <v>12470</v>
      </c>
      <c r="D250" s="110">
        <v>4355</v>
      </c>
      <c r="E250" s="110">
        <v>435</v>
      </c>
      <c r="F250" s="110">
        <v>3895</v>
      </c>
      <c r="G250" s="110">
        <v>12068</v>
      </c>
      <c r="H250" s="110">
        <v>25</v>
      </c>
      <c r="I250" s="110">
        <v>213</v>
      </c>
      <c r="J250" s="110">
        <v>997</v>
      </c>
      <c r="K250" s="110">
        <v>43109</v>
      </c>
      <c r="L250" s="80">
        <v>-1048</v>
      </c>
    </row>
    <row r="251" spans="1:12" x14ac:dyDescent="0.2">
      <c r="A251" s="111" t="s">
        <v>555</v>
      </c>
      <c r="B251" s="110">
        <v>9031</v>
      </c>
      <c r="C251" s="110">
        <v>13589</v>
      </c>
      <c r="D251" s="110">
        <v>4565</v>
      </c>
      <c r="E251" s="110">
        <v>376</v>
      </c>
      <c r="F251" s="110">
        <v>2679</v>
      </c>
      <c r="G251" s="110">
        <v>12584</v>
      </c>
      <c r="H251" s="110">
        <v>25</v>
      </c>
      <c r="I251" s="110">
        <v>144</v>
      </c>
      <c r="J251" s="110">
        <v>997</v>
      </c>
      <c r="K251" s="110">
        <v>43990</v>
      </c>
      <c r="L251" s="80">
        <v>-167</v>
      </c>
    </row>
    <row r="252" spans="1:12" x14ac:dyDescent="0.2">
      <c r="A252" s="111" t="s">
        <v>556</v>
      </c>
      <c r="B252" s="110">
        <v>7742</v>
      </c>
      <c r="C252" s="110">
        <v>11516</v>
      </c>
      <c r="D252" s="110">
        <v>4861</v>
      </c>
      <c r="E252" s="110">
        <v>731</v>
      </c>
      <c r="F252" s="110">
        <v>4846</v>
      </c>
      <c r="G252" s="110">
        <v>14757</v>
      </c>
      <c r="H252" s="110">
        <v>-13</v>
      </c>
      <c r="I252" s="110">
        <v>144</v>
      </c>
      <c r="J252" s="110">
        <v>997</v>
      </c>
      <c r="K252" s="110">
        <v>45581</v>
      </c>
      <c r="L252" s="80">
        <v>1424</v>
      </c>
    </row>
    <row r="253" spans="1:12" x14ac:dyDescent="0.2">
      <c r="A253" s="111" t="s">
        <v>557</v>
      </c>
      <c r="B253" s="110">
        <v>7301</v>
      </c>
      <c r="C253" s="110">
        <v>11160</v>
      </c>
      <c r="D253" s="110">
        <v>4110</v>
      </c>
      <c r="E253" s="110">
        <v>414</v>
      </c>
      <c r="F253" s="110">
        <v>2999</v>
      </c>
      <c r="G253" s="110">
        <v>15505</v>
      </c>
      <c r="H253" s="110">
        <v>25</v>
      </c>
      <c r="I253" s="110">
        <v>309</v>
      </c>
      <c r="J253" s="110">
        <v>997</v>
      </c>
      <c r="K253" s="110">
        <v>42820</v>
      </c>
      <c r="L253" s="80">
        <v>-1337</v>
      </c>
    </row>
    <row r="254" spans="1:12" x14ac:dyDescent="0.2">
      <c r="A254" s="111" t="s">
        <v>558</v>
      </c>
      <c r="B254" s="110">
        <v>8890</v>
      </c>
      <c r="C254" s="110">
        <v>12182</v>
      </c>
      <c r="D254" s="110">
        <v>4256</v>
      </c>
      <c r="E254" s="110">
        <v>838</v>
      </c>
      <c r="F254" s="110">
        <v>5517</v>
      </c>
      <c r="G254" s="110">
        <v>14940</v>
      </c>
      <c r="H254" s="110">
        <v>25</v>
      </c>
      <c r="I254" s="110">
        <v>144</v>
      </c>
      <c r="J254" s="110">
        <v>997</v>
      </c>
      <c r="K254" s="110">
        <v>47789</v>
      </c>
      <c r="L254" s="80">
        <v>3632</v>
      </c>
    </row>
    <row r="255" spans="1:12" x14ac:dyDescent="0.2">
      <c r="A255" s="111" t="s">
        <v>559</v>
      </c>
      <c r="B255" s="110">
        <v>6702</v>
      </c>
      <c r="C255" s="110">
        <v>11553</v>
      </c>
      <c r="D255" s="110">
        <v>4098</v>
      </c>
      <c r="E255" s="110">
        <v>666</v>
      </c>
      <c r="F255" s="110">
        <v>3322</v>
      </c>
      <c r="G255" s="110">
        <v>15790</v>
      </c>
      <c r="H255" s="110">
        <v>1149</v>
      </c>
      <c r="I255" s="110">
        <v>474</v>
      </c>
      <c r="J255" s="110">
        <v>997</v>
      </c>
      <c r="K255" s="110">
        <v>44751</v>
      </c>
      <c r="L255" s="80">
        <v>594</v>
      </c>
    </row>
    <row r="256" spans="1:12" x14ac:dyDescent="0.2">
      <c r="A256" s="111" t="s">
        <v>560</v>
      </c>
      <c r="B256" s="110">
        <v>7030</v>
      </c>
      <c r="C256" s="110">
        <v>11634</v>
      </c>
      <c r="D256" s="110">
        <v>4073</v>
      </c>
      <c r="E256" s="110">
        <v>505</v>
      </c>
      <c r="F256" s="110">
        <v>3694</v>
      </c>
      <c r="G256" s="110">
        <v>14745</v>
      </c>
      <c r="H256" s="110">
        <v>1070</v>
      </c>
      <c r="I256" s="110">
        <v>309</v>
      </c>
      <c r="J256" s="110">
        <v>997</v>
      </c>
      <c r="K256" s="110">
        <v>44057</v>
      </c>
      <c r="L256" s="80">
        <v>-100</v>
      </c>
    </row>
    <row r="257" spans="1:12" x14ac:dyDescent="0.2">
      <c r="A257" s="111" t="s">
        <v>561</v>
      </c>
      <c r="B257" s="110">
        <v>6299</v>
      </c>
      <c r="C257" s="110">
        <v>10165</v>
      </c>
      <c r="D257" s="110">
        <v>4873</v>
      </c>
      <c r="E257" s="110">
        <v>779</v>
      </c>
      <c r="F257" s="110">
        <v>4541</v>
      </c>
      <c r="G257" s="110">
        <v>16482</v>
      </c>
      <c r="H257" s="110">
        <v>2115</v>
      </c>
      <c r="I257" s="110">
        <v>309</v>
      </c>
      <c r="J257" s="110">
        <v>997</v>
      </c>
      <c r="K257" s="110">
        <v>46560</v>
      </c>
      <c r="L257" s="80">
        <v>2403</v>
      </c>
    </row>
    <row r="258" spans="1:12" x14ac:dyDescent="0.2">
      <c r="A258" s="111" t="s">
        <v>562</v>
      </c>
      <c r="B258" s="110">
        <v>5567</v>
      </c>
      <c r="C258" s="110">
        <v>9832</v>
      </c>
      <c r="D258" s="110">
        <v>4825</v>
      </c>
      <c r="E258" s="110">
        <v>468</v>
      </c>
      <c r="F258" s="110">
        <v>3227</v>
      </c>
      <c r="G258" s="110">
        <v>19538</v>
      </c>
      <c r="H258" s="110">
        <v>1070</v>
      </c>
      <c r="I258" s="110">
        <v>309</v>
      </c>
      <c r="J258" s="110">
        <v>997</v>
      </c>
      <c r="K258" s="110">
        <v>45833</v>
      </c>
      <c r="L258" s="80">
        <v>1676</v>
      </c>
    </row>
    <row r="259" spans="1:12" x14ac:dyDescent="0.2">
      <c r="A259" s="111" t="s">
        <v>563</v>
      </c>
      <c r="B259" s="110">
        <v>7216</v>
      </c>
      <c r="C259" s="110">
        <v>11623</v>
      </c>
      <c r="D259" s="110">
        <v>4091</v>
      </c>
      <c r="E259" s="110">
        <v>491</v>
      </c>
      <c r="F259" s="110">
        <v>3716</v>
      </c>
      <c r="G259" s="110">
        <v>14346</v>
      </c>
      <c r="H259" s="110">
        <v>25</v>
      </c>
      <c r="I259" s="110">
        <v>309</v>
      </c>
      <c r="J259" s="110">
        <v>997</v>
      </c>
      <c r="K259" s="110">
        <v>42814</v>
      </c>
      <c r="L259" s="80">
        <v>-1343</v>
      </c>
    </row>
    <row r="260" spans="1:12" x14ac:dyDescent="0.2">
      <c r="A260" s="111" t="s">
        <v>564</v>
      </c>
      <c r="B260" s="110">
        <v>8283</v>
      </c>
      <c r="C260" s="110">
        <v>11607</v>
      </c>
      <c r="D260" s="110">
        <v>4349</v>
      </c>
      <c r="E260" s="110">
        <v>476</v>
      </c>
      <c r="F260" s="110">
        <v>3251</v>
      </c>
      <c r="G260" s="110">
        <v>13337</v>
      </c>
      <c r="H260" s="110">
        <v>-13</v>
      </c>
      <c r="I260" s="110">
        <v>144</v>
      </c>
      <c r="J260" s="110">
        <v>997</v>
      </c>
      <c r="K260" s="110">
        <v>42431</v>
      </c>
      <c r="L260" s="80">
        <v>-1726</v>
      </c>
    </row>
    <row r="261" spans="1:12" x14ac:dyDescent="0.2">
      <c r="A261" s="111" t="s">
        <v>565</v>
      </c>
      <c r="B261" s="110">
        <v>6534</v>
      </c>
      <c r="C261" s="110">
        <v>11821</v>
      </c>
      <c r="D261" s="110">
        <v>4845</v>
      </c>
      <c r="E261" s="110">
        <v>647</v>
      </c>
      <c r="F261" s="110">
        <v>3741</v>
      </c>
      <c r="G261" s="110">
        <v>16738</v>
      </c>
      <c r="H261" s="110">
        <v>2115</v>
      </c>
      <c r="I261" s="110">
        <v>474</v>
      </c>
      <c r="J261" s="110">
        <v>997</v>
      </c>
      <c r="K261" s="110">
        <v>47912</v>
      </c>
      <c r="L261" s="80">
        <v>3755</v>
      </c>
    </row>
    <row r="262" spans="1:12" x14ac:dyDescent="0.2">
      <c r="A262" s="111" t="s">
        <v>566</v>
      </c>
      <c r="B262" s="110">
        <v>6088</v>
      </c>
      <c r="C262" s="110">
        <v>12154</v>
      </c>
      <c r="D262" s="110">
        <v>5444</v>
      </c>
      <c r="E262" s="110">
        <v>578</v>
      </c>
      <c r="F262" s="110">
        <v>3072</v>
      </c>
      <c r="G262" s="110">
        <v>18626</v>
      </c>
      <c r="H262" s="110">
        <v>2277</v>
      </c>
      <c r="I262" s="110">
        <v>474</v>
      </c>
      <c r="J262" s="110">
        <v>997</v>
      </c>
      <c r="K262" s="110">
        <v>49710</v>
      </c>
      <c r="L262" s="80">
        <v>5553</v>
      </c>
    </row>
    <row r="263" spans="1:12" ht="14.25" customHeight="1" x14ac:dyDescent="0.2">
      <c r="A263" s="17" t="s">
        <v>567</v>
      </c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80"/>
    </row>
    <row r="264" spans="1:12" x14ac:dyDescent="0.2">
      <c r="A264" s="111" t="s">
        <v>568</v>
      </c>
      <c r="B264" s="110">
        <v>8290</v>
      </c>
      <c r="C264" s="110">
        <v>11959</v>
      </c>
      <c r="D264" s="110">
        <v>4598</v>
      </c>
      <c r="E264" s="110">
        <v>654</v>
      </c>
      <c r="F264" s="110">
        <v>4726</v>
      </c>
      <c r="G264" s="110">
        <v>15145</v>
      </c>
      <c r="H264" s="110">
        <v>92</v>
      </c>
      <c r="I264" s="110">
        <v>144</v>
      </c>
      <c r="J264" s="110">
        <v>831</v>
      </c>
      <c r="K264" s="110">
        <v>46439</v>
      </c>
      <c r="L264" s="80">
        <v>2282</v>
      </c>
    </row>
    <row r="265" spans="1:12" x14ac:dyDescent="0.2">
      <c r="A265" s="111" t="s">
        <v>569</v>
      </c>
      <c r="B265" s="110">
        <v>8439</v>
      </c>
      <c r="C265" s="110">
        <v>11895</v>
      </c>
      <c r="D265" s="110">
        <v>4478</v>
      </c>
      <c r="E265" s="110">
        <v>656</v>
      </c>
      <c r="F265" s="110">
        <v>5223</v>
      </c>
      <c r="G265" s="110">
        <v>11421</v>
      </c>
      <c r="H265" s="110">
        <v>54</v>
      </c>
      <c r="I265" s="110">
        <v>213</v>
      </c>
      <c r="J265" s="110">
        <v>831</v>
      </c>
      <c r="K265" s="110">
        <v>43210</v>
      </c>
      <c r="L265" s="80">
        <v>-947</v>
      </c>
    </row>
    <row r="266" spans="1:12" x14ac:dyDescent="0.2">
      <c r="A266" s="111" t="s">
        <v>570</v>
      </c>
      <c r="B266" s="110">
        <v>7528</v>
      </c>
      <c r="C266" s="110">
        <v>10880</v>
      </c>
      <c r="D266" s="110">
        <v>4778</v>
      </c>
      <c r="E266" s="110">
        <v>683</v>
      </c>
      <c r="F266" s="110">
        <v>4428</v>
      </c>
      <c r="G266" s="110">
        <v>15048</v>
      </c>
      <c r="H266" s="110">
        <v>92</v>
      </c>
      <c r="I266" s="110">
        <v>144</v>
      </c>
      <c r="J266" s="110">
        <v>831</v>
      </c>
      <c r="K266" s="110">
        <v>44412</v>
      </c>
      <c r="L266" s="80">
        <v>255</v>
      </c>
    </row>
    <row r="267" spans="1:12" x14ac:dyDescent="0.2">
      <c r="A267" s="111" t="s">
        <v>571</v>
      </c>
      <c r="B267" s="110">
        <v>7174</v>
      </c>
      <c r="C267" s="110">
        <v>11846</v>
      </c>
      <c r="D267" s="110">
        <v>4877</v>
      </c>
      <c r="E267" s="110">
        <v>489</v>
      </c>
      <c r="F267" s="110">
        <v>3969</v>
      </c>
      <c r="G267" s="110">
        <v>14390</v>
      </c>
      <c r="H267" s="110">
        <v>92</v>
      </c>
      <c r="I267" s="110">
        <v>144</v>
      </c>
      <c r="J267" s="110">
        <v>831</v>
      </c>
      <c r="K267" s="110">
        <v>43812</v>
      </c>
      <c r="L267" s="80">
        <v>-345</v>
      </c>
    </row>
    <row r="268" spans="1:12" x14ac:dyDescent="0.2">
      <c r="A268" s="111" t="s">
        <v>572</v>
      </c>
      <c r="B268" s="110">
        <v>6784</v>
      </c>
      <c r="C268" s="110">
        <v>11841</v>
      </c>
      <c r="D268" s="110">
        <v>4934</v>
      </c>
      <c r="E268" s="110">
        <v>557</v>
      </c>
      <c r="F268" s="110">
        <v>4271</v>
      </c>
      <c r="G268" s="110">
        <v>16378</v>
      </c>
      <c r="H268" s="110">
        <v>1177</v>
      </c>
      <c r="I268" s="110">
        <v>309</v>
      </c>
      <c r="J268" s="110">
        <v>831</v>
      </c>
      <c r="K268" s="110">
        <v>47082</v>
      </c>
      <c r="L268" s="80">
        <v>2925</v>
      </c>
    </row>
    <row r="269" spans="1:12" x14ac:dyDescent="0.2">
      <c r="A269" s="111" t="s">
        <v>573</v>
      </c>
      <c r="B269" s="110">
        <v>7522</v>
      </c>
      <c r="C269" s="110">
        <v>13358</v>
      </c>
      <c r="D269" s="110">
        <v>4977</v>
      </c>
      <c r="E269" s="110">
        <v>533</v>
      </c>
      <c r="F269" s="110">
        <v>3988</v>
      </c>
      <c r="G269" s="110">
        <v>15223</v>
      </c>
      <c r="H269" s="110">
        <v>1137</v>
      </c>
      <c r="I269" s="110">
        <v>309</v>
      </c>
      <c r="J269" s="110">
        <v>831</v>
      </c>
      <c r="K269" s="110">
        <v>47878</v>
      </c>
      <c r="L269" s="80">
        <v>3721</v>
      </c>
    </row>
    <row r="270" spans="1:12" x14ac:dyDescent="0.2">
      <c r="A270" s="111" t="s">
        <v>574</v>
      </c>
      <c r="B270" s="110">
        <v>7336</v>
      </c>
      <c r="C270" s="110">
        <v>11023</v>
      </c>
      <c r="D270" s="110">
        <v>4754</v>
      </c>
      <c r="E270" s="110">
        <v>802</v>
      </c>
      <c r="F270" s="110">
        <v>4765</v>
      </c>
      <c r="G270" s="110">
        <v>15835</v>
      </c>
      <c r="H270" s="110">
        <v>2144</v>
      </c>
      <c r="I270" s="110">
        <v>309</v>
      </c>
      <c r="J270" s="110">
        <v>831</v>
      </c>
      <c r="K270" s="110">
        <v>47799</v>
      </c>
      <c r="L270" s="80">
        <v>3642</v>
      </c>
    </row>
    <row r="271" spans="1:12" x14ac:dyDescent="0.2">
      <c r="A271" s="111" t="s">
        <v>575</v>
      </c>
      <c r="B271" s="110">
        <v>7601</v>
      </c>
      <c r="C271" s="110">
        <v>11610</v>
      </c>
      <c r="D271" s="110">
        <v>4054</v>
      </c>
      <c r="E271" s="110">
        <v>634</v>
      </c>
      <c r="F271" s="110">
        <v>3663</v>
      </c>
      <c r="G271" s="110">
        <v>15308</v>
      </c>
      <c r="H271" s="110">
        <v>1177</v>
      </c>
      <c r="I271" s="110">
        <v>309</v>
      </c>
      <c r="J271" s="110">
        <v>831</v>
      </c>
      <c r="K271" s="110">
        <v>45187</v>
      </c>
      <c r="L271" s="80">
        <v>1030</v>
      </c>
    </row>
    <row r="272" spans="1:12" x14ac:dyDescent="0.2">
      <c r="A272" s="111" t="s">
        <v>576</v>
      </c>
      <c r="B272" s="110">
        <v>7888</v>
      </c>
      <c r="C272" s="110">
        <v>12029</v>
      </c>
      <c r="D272" s="110">
        <v>5015</v>
      </c>
      <c r="E272" s="110">
        <v>789</v>
      </c>
      <c r="F272" s="110">
        <v>5294</v>
      </c>
      <c r="G272" s="110">
        <v>13503</v>
      </c>
      <c r="H272" s="110">
        <v>54</v>
      </c>
      <c r="I272" s="110">
        <v>144</v>
      </c>
      <c r="J272" s="110">
        <v>831</v>
      </c>
      <c r="K272" s="110">
        <v>45547</v>
      </c>
      <c r="L272" s="80">
        <v>1390</v>
      </c>
    </row>
    <row r="273" spans="1:12" x14ac:dyDescent="0.2">
      <c r="A273" s="111" t="s">
        <v>577</v>
      </c>
      <c r="B273" s="110">
        <v>7496</v>
      </c>
      <c r="C273" s="110">
        <v>11474</v>
      </c>
      <c r="D273" s="110">
        <v>4234</v>
      </c>
      <c r="E273" s="110">
        <v>693</v>
      </c>
      <c r="F273" s="110">
        <v>5056</v>
      </c>
      <c r="G273" s="110">
        <v>15972</v>
      </c>
      <c r="H273" s="110">
        <v>92</v>
      </c>
      <c r="I273" s="110">
        <v>144</v>
      </c>
      <c r="J273" s="110">
        <v>831</v>
      </c>
      <c r="K273" s="110">
        <v>45992</v>
      </c>
      <c r="L273" s="80">
        <v>1835</v>
      </c>
    </row>
    <row r="274" spans="1:12" ht="14.25" customHeight="1" x14ac:dyDescent="0.2">
      <c r="A274" s="17" t="s">
        <v>578</v>
      </c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80"/>
    </row>
    <row r="275" spans="1:12" x14ac:dyDescent="0.2">
      <c r="A275" s="111" t="s">
        <v>579</v>
      </c>
      <c r="B275" s="110">
        <v>7744</v>
      </c>
      <c r="C275" s="110">
        <v>11815</v>
      </c>
      <c r="D275" s="110">
        <v>4882</v>
      </c>
      <c r="E275" s="110">
        <v>713</v>
      </c>
      <c r="F275" s="110">
        <v>4658</v>
      </c>
      <c r="G275" s="110">
        <v>14697</v>
      </c>
      <c r="H275" s="110">
        <v>130</v>
      </c>
      <c r="I275" s="110">
        <v>144</v>
      </c>
      <c r="J275" s="110">
        <v>557</v>
      </c>
      <c r="K275" s="110">
        <v>45340</v>
      </c>
      <c r="L275" s="80">
        <v>1183</v>
      </c>
    </row>
    <row r="276" spans="1:12" x14ac:dyDescent="0.2">
      <c r="A276" s="111" t="s">
        <v>580</v>
      </c>
      <c r="B276" s="110">
        <v>6655</v>
      </c>
      <c r="C276" s="110">
        <v>10865</v>
      </c>
      <c r="D276" s="110">
        <v>5154</v>
      </c>
      <c r="E276" s="110">
        <v>706</v>
      </c>
      <c r="F276" s="110">
        <v>5046</v>
      </c>
      <c r="G276" s="110">
        <v>17136</v>
      </c>
      <c r="H276" s="110">
        <v>553</v>
      </c>
      <c r="I276" s="110">
        <v>309</v>
      </c>
      <c r="J276" s="110">
        <v>531</v>
      </c>
      <c r="K276" s="110">
        <v>46955</v>
      </c>
      <c r="L276" s="80">
        <v>2798</v>
      </c>
    </row>
    <row r="277" spans="1:12" x14ac:dyDescent="0.2">
      <c r="A277" s="111" t="s">
        <v>581</v>
      </c>
      <c r="B277" s="110">
        <v>7439</v>
      </c>
      <c r="C277" s="110">
        <v>11757</v>
      </c>
      <c r="D277" s="110">
        <v>4663</v>
      </c>
      <c r="E277" s="110">
        <v>635</v>
      </c>
      <c r="F277" s="110">
        <v>4619</v>
      </c>
      <c r="G277" s="110">
        <v>18005</v>
      </c>
      <c r="H277" s="110">
        <v>2180</v>
      </c>
      <c r="I277" s="110">
        <v>309</v>
      </c>
      <c r="J277" s="110">
        <v>664</v>
      </c>
      <c r="K277" s="110">
        <v>50271</v>
      </c>
      <c r="L277" s="80">
        <v>6114</v>
      </c>
    </row>
    <row r="278" spans="1:12" x14ac:dyDescent="0.2">
      <c r="A278" s="111" t="s">
        <v>582</v>
      </c>
      <c r="B278" s="110">
        <v>8087</v>
      </c>
      <c r="C278" s="110">
        <v>12002</v>
      </c>
      <c r="D278" s="110">
        <v>4625</v>
      </c>
      <c r="E278" s="110">
        <v>515</v>
      </c>
      <c r="F278" s="110">
        <v>4614</v>
      </c>
      <c r="G278" s="110">
        <v>12281</v>
      </c>
      <c r="H278" s="110">
        <v>130</v>
      </c>
      <c r="I278" s="110">
        <v>213</v>
      </c>
      <c r="J278" s="110">
        <v>822</v>
      </c>
      <c r="K278" s="110">
        <v>43289</v>
      </c>
      <c r="L278" s="80">
        <v>-868</v>
      </c>
    </row>
    <row r="279" spans="1:12" x14ac:dyDescent="0.2">
      <c r="A279" s="111" t="s">
        <v>583</v>
      </c>
      <c r="B279" s="110">
        <v>7813</v>
      </c>
      <c r="C279" s="110">
        <v>11947</v>
      </c>
      <c r="D279" s="110">
        <v>4910</v>
      </c>
      <c r="E279" s="110">
        <v>590</v>
      </c>
      <c r="F279" s="110">
        <v>4264</v>
      </c>
      <c r="G279" s="110">
        <v>12607</v>
      </c>
      <c r="H279" s="110">
        <v>130</v>
      </c>
      <c r="I279" s="110">
        <v>144</v>
      </c>
      <c r="J279" s="110">
        <v>478</v>
      </c>
      <c r="K279" s="110">
        <v>42883</v>
      </c>
      <c r="L279" s="80">
        <v>-1274</v>
      </c>
    </row>
    <row r="280" spans="1:12" x14ac:dyDescent="0.2">
      <c r="A280" s="111" t="s">
        <v>584</v>
      </c>
      <c r="B280" s="110">
        <v>6346</v>
      </c>
      <c r="C280" s="110">
        <v>11047</v>
      </c>
      <c r="D280" s="110">
        <v>5182</v>
      </c>
      <c r="E280" s="110">
        <v>553</v>
      </c>
      <c r="F280" s="110">
        <v>4016</v>
      </c>
      <c r="G280" s="110">
        <v>17419</v>
      </c>
      <c r="H280" s="110">
        <v>2459</v>
      </c>
      <c r="I280" s="110">
        <v>474</v>
      </c>
      <c r="J280" s="110">
        <v>638</v>
      </c>
      <c r="K280" s="110">
        <v>48134</v>
      </c>
      <c r="L280" s="80">
        <v>3977</v>
      </c>
    </row>
    <row r="281" spans="1:12" x14ac:dyDescent="0.2">
      <c r="A281" s="111" t="s">
        <v>585</v>
      </c>
      <c r="B281" s="110">
        <v>8180</v>
      </c>
      <c r="C281" s="110">
        <v>12555</v>
      </c>
      <c r="D281" s="110">
        <v>4588</v>
      </c>
      <c r="E281" s="110">
        <v>429</v>
      </c>
      <c r="F281" s="110">
        <v>3823</v>
      </c>
      <c r="G281" s="110">
        <v>14057</v>
      </c>
      <c r="H281" s="110">
        <v>130</v>
      </c>
      <c r="I281" s="110">
        <v>378</v>
      </c>
      <c r="J281" s="110">
        <v>742</v>
      </c>
      <c r="K281" s="110">
        <v>44882</v>
      </c>
      <c r="L281" s="80">
        <v>725</v>
      </c>
    </row>
    <row r="282" spans="1:12" ht="14.25" customHeight="1" x14ac:dyDescent="0.2">
      <c r="A282" s="17" t="s">
        <v>586</v>
      </c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80"/>
    </row>
    <row r="283" spans="1:12" x14ac:dyDescent="0.2">
      <c r="A283" s="111" t="s">
        <v>587</v>
      </c>
      <c r="B283" s="110">
        <v>7764</v>
      </c>
      <c r="C283" s="110">
        <v>12443</v>
      </c>
      <c r="D283" s="110">
        <v>5099</v>
      </c>
      <c r="E283" s="110">
        <v>484</v>
      </c>
      <c r="F283" s="110">
        <v>3343</v>
      </c>
      <c r="G283" s="110">
        <v>19156</v>
      </c>
      <c r="H283" s="110">
        <v>2490</v>
      </c>
      <c r="I283" s="110">
        <v>515</v>
      </c>
      <c r="J283" s="110">
        <v>881</v>
      </c>
      <c r="K283" s="110">
        <v>52175</v>
      </c>
      <c r="L283" s="80">
        <v>8018</v>
      </c>
    </row>
    <row r="284" spans="1:12" x14ac:dyDescent="0.2">
      <c r="A284" s="111" t="s">
        <v>588</v>
      </c>
      <c r="B284" s="110">
        <v>7501</v>
      </c>
      <c r="C284" s="110">
        <v>11687</v>
      </c>
      <c r="D284" s="110">
        <v>5055</v>
      </c>
      <c r="E284" s="110">
        <v>549</v>
      </c>
      <c r="F284" s="110">
        <v>4408</v>
      </c>
      <c r="G284" s="110">
        <v>17686</v>
      </c>
      <c r="H284" s="110">
        <v>3904</v>
      </c>
      <c r="I284" s="110">
        <v>515</v>
      </c>
      <c r="J284" s="110">
        <v>881</v>
      </c>
      <c r="K284" s="110">
        <v>52186</v>
      </c>
      <c r="L284" s="80">
        <v>8029</v>
      </c>
    </row>
    <row r="285" spans="1:12" x14ac:dyDescent="0.2">
      <c r="A285" s="111" t="s">
        <v>589</v>
      </c>
      <c r="B285" s="110">
        <v>5924</v>
      </c>
      <c r="C285" s="110">
        <v>10908</v>
      </c>
      <c r="D285" s="110">
        <v>4766</v>
      </c>
      <c r="E285" s="110">
        <v>605</v>
      </c>
      <c r="F285" s="110">
        <v>3130</v>
      </c>
      <c r="G285" s="110">
        <v>19361</v>
      </c>
      <c r="H285" s="110">
        <v>1588</v>
      </c>
      <c r="I285" s="110">
        <v>1024</v>
      </c>
      <c r="J285" s="110">
        <v>881</v>
      </c>
      <c r="K285" s="110">
        <v>48187</v>
      </c>
      <c r="L285" s="80">
        <v>4030</v>
      </c>
    </row>
    <row r="286" spans="1:12" x14ac:dyDescent="0.2">
      <c r="A286" s="111" t="s">
        <v>590</v>
      </c>
      <c r="B286" s="110">
        <v>9710</v>
      </c>
      <c r="C286" s="110">
        <v>16244</v>
      </c>
      <c r="D286" s="110">
        <v>5458</v>
      </c>
      <c r="E286" s="110">
        <v>364</v>
      </c>
      <c r="F286" s="110">
        <v>2742</v>
      </c>
      <c r="G286" s="110">
        <v>12060</v>
      </c>
      <c r="H286" s="110">
        <v>1253</v>
      </c>
      <c r="I286" s="110">
        <v>350</v>
      </c>
      <c r="J286" s="110">
        <v>881</v>
      </c>
      <c r="K286" s="110">
        <v>49062</v>
      </c>
      <c r="L286" s="80">
        <v>4905</v>
      </c>
    </row>
    <row r="287" spans="1:12" x14ac:dyDescent="0.2">
      <c r="A287" s="111" t="s">
        <v>591</v>
      </c>
      <c r="B287" s="110">
        <v>6769</v>
      </c>
      <c r="C287" s="110">
        <v>12508</v>
      </c>
      <c r="D287" s="110">
        <v>5126</v>
      </c>
      <c r="E287" s="110">
        <v>625</v>
      </c>
      <c r="F287" s="110">
        <v>4097</v>
      </c>
      <c r="G287" s="110">
        <v>20384</v>
      </c>
      <c r="H287" s="110">
        <v>3226</v>
      </c>
      <c r="I287" s="110">
        <v>955</v>
      </c>
      <c r="J287" s="110">
        <v>881</v>
      </c>
      <c r="K287" s="110">
        <v>54571</v>
      </c>
      <c r="L287" s="80">
        <v>10414</v>
      </c>
    </row>
    <row r="288" spans="1:12" x14ac:dyDescent="0.2">
      <c r="A288" s="111" t="s">
        <v>592</v>
      </c>
      <c r="B288" s="110">
        <v>7467</v>
      </c>
      <c r="C288" s="110">
        <v>11725</v>
      </c>
      <c r="D288" s="110">
        <v>4821</v>
      </c>
      <c r="E288" s="110">
        <v>607</v>
      </c>
      <c r="F288" s="110">
        <v>3997</v>
      </c>
      <c r="G288" s="110">
        <v>19646</v>
      </c>
      <c r="H288" s="110">
        <v>1997</v>
      </c>
      <c r="I288" s="110">
        <v>515</v>
      </c>
      <c r="J288" s="110">
        <v>881</v>
      </c>
      <c r="K288" s="110">
        <v>51656</v>
      </c>
      <c r="L288" s="80">
        <v>7499</v>
      </c>
    </row>
    <row r="289" spans="1:12" x14ac:dyDescent="0.2">
      <c r="A289" s="111" t="s">
        <v>593</v>
      </c>
      <c r="B289" s="110">
        <v>9211</v>
      </c>
      <c r="C289" s="110">
        <v>13928</v>
      </c>
      <c r="D289" s="110">
        <v>4516</v>
      </c>
      <c r="E289" s="110">
        <v>671</v>
      </c>
      <c r="F289" s="110">
        <v>2998</v>
      </c>
      <c r="G289" s="110">
        <v>9922</v>
      </c>
      <c r="H289" s="110">
        <v>1636</v>
      </c>
      <c r="I289" s="110">
        <v>515</v>
      </c>
      <c r="J289" s="110">
        <v>881</v>
      </c>
      <c r="K289" s="110">
        <v>44278</v>
      </c>
      <c r="L289" s="80">
        <v>121</v>
      </c>
    </row>
    <row r="290" spans="1:12" x14ac:dyDescent="0.2">
      <c r="A290" s="111" t="s">
        <v>594</v>
      </c>
      <c r="B290" s="110">
        <v>8333</v>
      </c>
      <c r="C290" s="110">
        <v>11958</v>
      </c>
      <c r="D290" s="110">
        <v>4035</v>
      </c>
      <c r="E290" s="110">
        <v>463</v>
      </c>
      <c r="F290" s="110">
        <v>3880</v>
      </c>
      <c r="G290" s="110">
        <v>12253</v>
      </c>
      <c r="H290" s="110">
        <v>169</v>
      </c>
      <c r="I290" s="110">
        <v>254</v>
      </c>
      <c r="J290" s="110">
        <v>881</v>
      </c>
      <c r="K290" s="110">
        <v>42226</v>
      </c>
      <c r="L290" s="80">
        <v>-1931</v>
      </c>
    </row>
    <row r="291" spans="1:12" ht="14.25" customHeight="1" x14ac:dyDescent="0.2">
      <c r="A291" s="17" t="s">
        <v>595</v>
      </c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80"/>
    </row>
    <row r="292" spans="1:12" x14ac:dyDescent="0.2">
      <c r="A292" s="111" t="s">
        <v>596</v>
      </c>
      <c r="B292" s="110">
        <v>7375</v>
      </c>
      <c r="C292" s="110">
        <v>12433</v>
      </c>
      <c r="D292" s="110">
        <v>5898</v>
      </c>
      <c r="E292" s="110">
        <v>519</v>
      </c>
      <c r="F292" s="110">
        <v>3293</v>
      </c>
      <c r="G292" s="110">
        <v>22268</v>
      </c>
      <c r="H292" s="110">
        <v>2497</v>
      </c>
      <c r="I292" s="110">
        <v>515</v>
      </c>
      <c r="J292" s="110">
        <v>744</v>
      </c>
      <c r="K292" s="110">
        <v>55542</v>
      </c>
      <c r="L292" s="80">
        <v>11385</v>
      </c>
    </row>
    <row r="293" spans="1:12" x14ac:dyDescent="0.2">
      <c r="A293" s="111" t="s">
        <v>597</v>
      </c>
      <c r="B293" s="110">
        <v>5957</v>
      </c>
      <c r="C293" s="110">
        <v>12488</v>
      </c>
      <c r="D293" s="110">
        <v>3994</v>
      </c>
      <c r="E293" s="110">
        <v>461</v>
      </c>
      <c r="F293" s="110">
        <v>3673</v>
      </c>
      <c r="G293" s="110">
        <v>24346</v>
      </c>
      <c r="H293" s="110">
        <v>4584</v>
      </c>
      <c r="I293" s="110">
        <v>955</v>
      </c>
      <c r="J293" s="110">
        <v>767</v>
      </c>
      <c r="K293" s="110">
        <v>57225</v>
      </c>
      <c r="L293" s="80">
        <v>13068</v>
      </c>
    </row>
    <row r="294" spans="1:12" x14ac:dyDescent="0.2">
      <c r="A294" s="111" t="s">
        <v>598</v>
      </c>
      <c r="B294" s="110">
        <v>8864</v>
      </c>
      <c r="C294" s="110">
        <v>12732</v>
      </c>
      <c r="D294" s="110">
        <v>4574</v>
      </c>
      <c r="E294" s="110">
        <v>545</v>
      </c>
      <c r="F294" s="110">
        <v>3777</v>
      </c>
      <c r="G294" s="110">
        <v>15449</v>
      </c>
      <c r="H294" s="110">
        <v>1298</v>
      </c>
      <c r="I294" s="110">
        <v>515</v>
      </c>
      <c r="J294" s="110">
        <v>472</v>
      </c>
      <c r="K294" s="110">
        <v>48226</v>
      </c>
      <c r="L294" s="80">
        <v>4069</v>
      </c>
    </row>
    <row r="295" spans="1:12" x14ac:dyDescent="0.2">
      <c r="A295" s="111" t="s">
        <v>599</v>
      </c>
      <c r="B295" s="110">
        <v>7201</v>
      </c>
      <c r="C295" s="110">
        <v>12405</v>
      </c>
      <c r="D295" s="110">
        <v>6584</v>
      </c>
      <c r="E295" s="110">
        <v>570</v>
      </c>
      <c r="F295" s="110">
        <v>3485</v>
      </c>
      <c r="G295" s="110">
        <v>17404</v>
      </c>
      <c r="H295" s="110">
        <v>3509</v>
      </c>
      <c r="I295" s="110">
        <v>955</v>
      </c>
      <c r="J295" s="110">
        <v>601</v>
      </c>
      <c r="K295" s="110">
        <v>52714</v>
      </c>
      <c r="L295" s="80">
        <v>8557</v>
      </c>
    </row>
    <row r="296" spans="1:12" x14ac:dyDescent="0.2">
      <c r="A296" s="111" t="s">
        <v>600</v>
      </c>
      <c r="B296" s="110">
        <v>7103</v>
      </c>
      <c r="C296" s="110">
        <v>11464</v>
      </c>
      <c r="D296" s="110">
        <v>5385</v>
      </c>
      <c r="E296" s="110">
        <v>519</v>
      </c>
      <c r="F296" s="110">
        <v>3760</v>
      </c>
      <c r="G296" s="110">
        <v>16336</v>
      </c>
      <c r="H296" s="110">
        <v>2265</v>
      </c>
      <c r="I296" s="110">
        <v>515</v>
      </c>
      <c r="J296" s="110">
        <v>522</v>
      </c>
      <c r="K296" s="110">
        <v>47869</v>
      </c>
      <c r="L296" s="80">
        <v>3712</v>
      </c>
    </row>
    <row r="297" spans="1:12" x14ac:dyDescent="0.2">
      <c r="A297" s="111" t="s">
        <v>601</v>
      </c>
      <c r="B297" s="110">
        <v>6967</v>
      </c>
      <c r="C297" s="110">
        <v>13504</v>
      </c>
      <c r="D297" s="110">
        <v>5222</v>
      </c>
      <c r="E297" s="110">
        <v>475</v>
      </c>
      <c r="F297" s="110">
        <v>3609</v>
      </c>
      <c r="G297" s="110">
        <v>18703</v>
      </c>
      <c r="H297" s="110">
        <v>3650</v>
      </c>
      <c r="I297" s="110">
        <v>955</v>
      </c>
      <c r="J297" s="110">
        <v>561</v>
      </c>
      <c r="K297" s="110">
        <v>53646</v>
      </c>
      <c r="L297" s="80">
        <v>9489</v>
      </c>
    </row>
    <row r="298" spans="1:12" x14ac:dyDescent="0.2">
      <c r="A298" s="111" t="s">
        <v>602</v>
      </c>
      <c r="B298" s="110">
        <v>8340</v>
      </c>
      <c r="C298" s="110">
        <v>12666</v>
      </c>
      <c r="D298" s="110">
        <v>4447</v>
      </c>
      <c r="E298" s="110">
        <v>482</v>
      </c>
      <c r="F298" s="110">
        <v>3021</v>
      </c>
      <c r="G298" s="110">
        <v>15628</v>
      </c>
      <c r="H298" s="110">
        <v>2304</v>
      </c>
      <c r="I298" s="110">
        <v>515</v>
      </c>
      <c r="J298" s="110">
        <v>517</v>
      </c>
      <c r="K298" s="110">
        <v>47920</v>
      </c>
      <c r="L298" s="80">
        <v>3763</v>
      </c>
    </row>
    <row r="299" spans="1:12" x14ac:dyDescent="0.2">
      <c r="A299" s="111" t="s">
        <v>603</v>
      </c>
      <c r="B299" s="110">
        <v>7740</v>
      </c>
      <c r="C299" s="110">
        <v>11800</v>
      </c>
      <c r="D299" s="110">
        <v>4517</v>
      </c>
      <c r="E299" s="110">
        <v>438</v>
      </c>
      <c r="F299" s="110">
        <v>3723</v>
      </c>
      <c r="G299" s="110">
        <v>13214</v>
      </c>
      <c r="H299" s="110">
        <v>214</v>
      </c>
      <c r="I299" s="110">
        <v>419</v>
      </c>
      <c r="J299" s="110">
        <v>652</v>
      </c>
      <c r="K299" s="110">
        <v>42717</v>
      </c>
      <c r="L299" s="80">
        <v>-1440</v>
      </c>
    </row>
    <row r="300" spans="1:12" x14ac:dyDescent="0.2">
      <c r="A300" s="111" t="s">
        <v>604</v>
      </c>
      <c r="B300" s="110">
        <v>7215</v>
      </c>
      <c r="C300" s="110">
        <v>12493</v>
      </c>
      <c r="D300" s="110">
        <v>4285</v>
      </c>
      <c r="E300" s="110">
        <v>550</v>
      </c>
      <c r="F300" s="110">
        <v>3309</v>
      </c>
      <c r="G300" s="110">
        <v>21233</v>
      </c>
      <c r="H300" s="110">
        <v>4170</v>
      </c>
      <c r="I300" s="110">
        <v>955</v>
      </c>
      <c r="J300" s="110">
        <v>1053</v>
      </c>
      <c r="K300" s="110">
        <v>55263</v>
      </c>
      <c r="L300" s="80">
        <v>11106</v>
      </c>
    </row>
    <row r="301" spans="1:12" x14ac:dyDescent="0.2">
      <c r="A301" s="111" t="s">
        <v>605</v>
      </c>
      <c r="B301" s="110">
        <v>7398</v>
      </c>
      <c r="C301" s="110">
        <v>12333</v>
      </c>
      <c r="D301" s="110">
        <v>4344</v>
      </c>
      <c r="E301" s="110">
        <v>561</v>
      </c>
      <c r="F301" s="110">
        <v>3302</v>
      </c>
      <c r="G301" s="110">
        <v>19822</v>
      </c>
      <c r="H301" s="110">
        <v>3021</v>
      </c>
      <c r="I301" s="110">
        <v>955</v>
      </c>
      <c r="J301" s="110">
        <v>814</v>
      </c>
      <c r="K301" s="110">
        <v>52550</v>
      </c>
      <c r="L301" s="80">
        <v>8393</v>
      </c>
    </row>
    <row r="302" spans="1:12" x14ac:dyDescent="0.2">
      <c r="A302" s="111" t="s">
        <v>606</v>
      </c>
      <c r="B302" s="110">
        <v>8571</v>
      </c>
      <c r="C302" s="110">
        <v>11488</v>
      </c>
      <c r="D302" s="110">
        <v>3624</v>
      </c>
      <c r="E302" s="110">
        <v>480</v>
      </c>
      <c r="F302" s="110">
        <v>4204</v>
      </c>
      <c r="G302" s="110">
        <v>8821</v>
      </c>
      <c r="H302" s="110">
        <v>175</v>
      </c>
      <c r="I302" s="110">
        <v>254</v>
      </c>
      <c r="J302" s="110">
        <v>757</v>
      </c>
      <c r="K302" s="110">
        <v>38374</v>
      </c>
      <c r="L302" s="80">
        <v>-5783</v>
      </c>
    </row>
    <row r="303" spans="1:12" x14ac:dyDescent="0.2">
      <c r="A303" s="111" t="s">
        <v>607</v>
      </c>
      <c r="B303" s="110">
        <v>6528</v>
      </c>
      <c r="C303" s="110">
        <v>12643</v>
      </c>
      <c r="D303" s="110">
        <v>6074</v>
      </c>
      <c r="E303" s="110">
        <v>489</v>
      </c>
      <c r="F303" s="110">
        <v>3853</v>
      </c>
      <c r="G303" s="110">
        <v>18638</v>
      </c>
      <c r="H303" s="110">
        <v>3653</v>
      </c>
      <c r="I303" s="110">
        <v>955</v>
      </c>
      <c r="J303" s="110">
        <v>844</v>
      </c>
      <c r="K303" s="110">
        <v>53677</v>
      </c>
      <c r="L303" s="80">
        <v>9520</v>
      </c>
    </row>
    <row r="304" spans="1:12" x14ac:dyDescent="0.2">
      <c r="A304" s="111" t="s">
        <v>608</v>
      </c>
      <c r="B304" s="110">
        <v>7898</v>
      </c>
      <c r="C304" s="110">
        <v>13445</v>
      </c>
      <c r="D304" s="110">
        <v>5553</v>
      </c>
      <c r="E304" s="110">
        <v>487</v>
      </c>
      <c r="F304" s="110">
        <v>3140</v>
      </c>
      <c r="G304" s="110">
        <v>17565</v>
      </c>
      <c r="H304" s="110">
        <v>2343</v>
      </c>
      <c r="I304" s="110">
        <v>515</v>
      </c>
      <c r="J304" s="110">
        <v>576</v>
      </c>
      <c r="K304" s="110">
        <v>51522</v>
      </c>
      <c r="L304" s="80">
        <v>7365</v>
      </c>
    </row>
    <row r="305" spans="1:12" x14ac:dyDescent="0.2">
      <c r="A305" s="111" t="s">
        <v>609</v>
      </c>
      <c r="B305" s="110">
        <v>9902</v>
      </c>
      <c r="C305" s="110">
        <v>13206</v>
      </c>
      <c r="D305" s="110">
        <v>5893</v>
      </c>
      <c r="E305" s="110">
        <v>478</v>
      </c>
      <c r="F305" s="110">
        <v>3205</v>
      </c>
      <c r="G305" s="110">
        <v>12193</v>
      </c>
      <c r="H305" s="110">
        <v>214</v>
      </c>
      <c r="I305" s="110">
        <v>185</v>
      </c>
      <c r="J305" s="110">
        <v>426</v>
      </c>
      <c r="K305" s="110">
        <v>45702</v>
      </c>
      <c r="L305" s="80">
        <v>1545</v>
      </c>
    </row>
    <row r="306" spans="1:12" x14ac:dyDescent="0.2">
      <c r="A306" s="111" t="s">
        <v>610</v>
      </c>
      <c r="B306" s="110">
        <v>7206</v>
      </c>
      <c r="C306" s="110">
        <v>11220</v>
      </c>
      <c r="D306" s="110">
        <v>5414</v>
      </c>
      <c r="E306" s="110">
        <v>678</v>
      </c>
      <c r="F306" s="110">
        <v>3071</v>
      </c>
      <c r="G306" s="110">
        <v>21420</v>
      </c>
      <c r="H306" s="110">
        <v>3483</v>
      </c>
      <c r="I306" s="110">
        <v>1024</v>
      </c>
      <c r="J306" s="110">
        <v>763</v>
      </c>
      <c r="K306" s="110">
        <v>54279</v>
      </c>
      <c r="L306" s="80">
        <v>10122</v>
      </c>
    </row>
    <row r="307" spans="1:12" ht="14.25" customHeight="1" x14ac:dyDescent="0.2">
      <c r="A307" s="17" t="s">
        <v>611</v>
      </c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80"/>
    </row>
    <row r="308" spans="1:12" x14ac:dyDescent="0.2">
      <c r="A308" s="111" t="s">
        <v>612</v>
      </c>
      <c r="B308" s="110">
        <v>6244</v>
      </c>
      <c r="C308" s="110">
        <v>11319</v>
      </c>
      <c r="D308" s="110">
        <v>4816</v>
      </c>
      <c r="E308" s="110">
        <v>541</v>
      </c>
      <c r="F308" s="110">
        <v>3033</v>
      </c>
      <c r="G308" s="110">
        <v>22852</v>
      </c>
      <c r="H308" s="110">
        <v>4824</v>
      </c>
      <c r="I308" s="110">
        <v>955</v>
      </c>
      <c r="J308" s="110">
        <v>1578</v>
      </c>
      <c r="K308" s="110">
        <v>56162</v>
      </c>
      <c r="L308" s="80">
        <v>12005</v>
      </c>
    </row>
    <row r="309" spans="1:12" x14ac:dyDescent="0.2">
      <c r="A309" s="111" t="s">
        <v>613</v>
      </c>
      <c r="B309" s="110">
        <v>7169</v>
      </c>
      <c r="C309" s="110">
        <v>10675</v>
      </c>
      <c r="D309" s="110">
        <v>4704</v>
      </c>
      <c r="E309" s="110">
        <v>514</v>
      </c>
      <c r="F309" s="110">
        <v>3357</v>
      </c>
      <c r="G309" s="110">
        <v>18369</v>
      </c>
      <c r="H309" s="110">
        <v>3158</v>
      </c>
      <c r="I309" s="110">
        <v>955</v>
      </c>
      <c r="J309" s="110">
        <v>928</v>
      </c>
      <c r="K309" s="110">
        <v>49829</v>
      </c>
      <c r="L309" s="80">
        <v>5672</v>
      </c>
    </row>
    <row r="310" spans="1:12" x14ac:dyDescent="0.2">
      <c r="A310" s="111" t="s">
        <v>614</v>
      </c>
      <c r="B310" s="110">
        <v>7457</v>
      </c>
      <c r="C310" s="110">
        <v>10585</v>
      </c>
      <c r="D310" s="110">
        <v>4415</v>
      </c>
      <c r="E310" s="110">
        <v>536</v>
      </c>
      <c r="F310" s="110">
        <v>3615</v>
      </c>
      <c r="G310" s="110">
        <v>14138</v>
      </c>
      <c r="H310" s="110">
        <v>253</v>
      </c>
      <c r="I310" s="110">
        <v>350</v>
      </c>
      <c r="J310" s="110">
        <v>769</v>
      </c>
      <c r="K310" s="110">
        <v>42118</v>
      </c>
      <c r="L310" s="80">
        <v>-2039</v>
      </c>
    </row>
    <row r="311" spans="1:12" x14ac:dyDescent="0.2">
      <c r="A311" s="111" t="s">
        <v>615</v>
      </c>
      <c r="B311" s="110">
        <v>7261</v>
      </c>
      <c r="C311" s="110">
        <v>10237</v>
      </c>
      <c r="D311" s="110">
        <v>3876</v>
      </c>
      <c r="E311" s="110">
        <v>516</v>
      </c>
      <c r="F311" s="110">
        <v>3044</v>
      </c>
      <c r="G311" s="110">
        <v>16491</v>
      </c>
      <c r="H311" s="110">
        <v>2100</v>
      </c>
      <c r="I311" s="110">
        <v>515</v>
      </c>
      <c r="J311" s="110">
        <v>736</v>
      </c>
      <c r="K311" s="110">
        <v>44776</v>
      </c>
      <c r="L311" s="80">
        <v>619</v>
      </c>
    </row>
    <row r="312" spans="1:12" x14ac:dyDescent="0.2">
      <c r="A312" s="111" t="s">
        <v>616</v>
      </c>
      <c r="B312" s="110">
        <v>6821</v>
      </c>
      <c r="C312" s="110">
        <v>12368</v>
      </c>
      <c r="D312" s="110">
        <v>4738</v>
      </c>
      <c r="E312" s="110">
        <v>758</v>
      </c>
      <c r="F312" s="110">
        <v>5532</v>
      </c>
      <c r="G312" s="110">
        <v>16525</v>
      </c>
      <c r="H312" s="110">
        <v>764</v>
      </c>
      <c r="I312" s="110">
        <v>515</v>
      </c>
      <c r="J312" s="110">
        <v>624</v>
      </c>
      <c r="K312" s="110">
        <v>48645</v>
      </c>
      <c r="L312" s="80">
        <v>4488</v>
      </c>
    </row>
    <row r="313" spans="1:12" x14ac:dyDescent="0.2">
      <c r="A313" s="111" t="s">
        <v>617</v>
      </c>
      <c r="B313" s="110">
        <v>6255</v>
      </c>
      <c r="C313" s="110">
        <v>10199</v>
      </c>
      <c r="D313" s="110">
        <v>4180</v>
      </c>
      <c r="E313" s="110">
        <v>581</v>
      </c>
      <c r="F313" s="110">
        <v>3786</v>
      </c>
      <c r="G313" s="110">
        <v>18312</v>
      </c>
      <c r="H313" s="110">
        <v>3294</v>
      </c>
      <c r="I313" s="110">
        <v>955</v>
      </c>
      <c r="J313" s="110">
        <v>1358</v>
      </c>
      <c r="K313" s="110">
        <v>48920</v>
      </c>
      <c r="L313" s="80">
        <v>4763</v>
      </c>
    </row>
    <row r="314" spans="1:12" x14ac:dyDescent="0.2">
      <c r="A314" s="111" t="s">
        <v>618</v>
      </c>
      <c r="B314" s="110">
        <v>6437</v>
      </c>
      <c r="C314" s="110">
        <v>10245</v>
      </c>
      <c r="D314" s="110">
        <v>4522</v>
      </c>
      <c r="E314" s="110">
        <v>476</v>
      </c>
      <c r="F314" s="110">
        <v>3480</v>
      </c>
      <c r="G314" s="110">
        <v>16897</v>
      </c>
      <c r="H314" s="110">
        <v>2007</v>
      </c>
      <c r="I314" s="110">
        <v>515</v>
      </c>
      <c r="J314" s="110">
        <v>436</v>
      </c>
      <c r="K314" s="110">
        <v>45015</v>
      </c>
      <c r="L314" s="80">
        <v>858</v>
      </c>
    </row>
    <row r="315" spans="1:12" x14ac:dyDescent="0.2">
      <c r="A315" s="111" t="s">
        <v>619</v>
      </c>
      <c r="B315" s="110">
        <v>7965</v>
      </c>
      <c r="C315" s="110">
        <v>11553</v>
      </c>
      <c r="D315" s="110">
        <v>4068</v>
      </c>
      <c r="E315" s="110">
        <v>620</v>
      </c>
      <c r="F315" s="110">
        <v>3356</v>
      </c>
      <c r="G315" s="110">
        <v>13094</v>
      </c>
      <c r="H315" s="110">
        <v>1455</v>
      </c>
      <c r="I315" s="110">
        <v>350</v>
      </c>
      <c r="J315" s="110">
        <v>778</v>
      </c>
      <c r="K315" s="110">
        <v>43239</v>
      </c>
      <c r="L315" s="80">
        <v>-918</v>
      </c>
    </row>
    <row r="316" spans="1:12" x14ac:dyDescent="0.2">
      <c r="A316" s="111" t="s">
        <v>620</v>
      </c>
      <c r="B316" s="110">
        <v>7467</v>
      </c>
      <c r="C316" s="110">
        <v>10999</v>
      </c>
      <c r="D316" s="110">
        <v>3743</v>
      </c>
      <c r="E316" s="110">
        <v>486</v>
      </c>
      <c r="F316" s="110">
        <v>3942</v>
      </c>
      <c r="G316" s="110">
        <v>11410</v>
      </c>
      <c r="H316" s="110">
        <v>253</v>
      </c>
      <c r="I316" s="110">
        <v>254</v>
      </c>
      <c r="J316" s="110">
        <v>892</v>
      </c>
      <c r="K316" s="110">
        <v>39446</v>
      </c>
      <c r="L316" s="80">
        <v>-4711</v>
      </c>
    </row>
    <row r="317" spans="1:12" x14ac:dyDescent="0.2">
      <c r="A317" s="111" t="s">
        <v>621</v>
      </c>
      <c r="B317" s="110">
        <v>6352</v>
      </c>
      <c r="C317" s="110">
        <v>11561</v>
      </c>
      <c r="D317" s="110">
        <v>5038</v>
      </c>
      <c r="E317" s="110">
        <v>502</v>
      </c>
      <c r="F317" s="110">
        <v>2910</v>
      </c>
      <c r="G317" s="110">
        <v>24129</v>
      </c>
      <c r="H317" s="110">
        <v>3027</v>
      </c>
      <c r="I317" s="110">
        <v>955</v>
      </c>
      <c r="J317" s="110">
        <v>1086</v>
      </c>
      <c r="K317" s="110">
        <v>55560</v>
      </c>
      <c r="L317" s="80">
        <v>11403</v>
      </c>
    </row>
    <row r="318" spans="1:12" x14ac:dyDescent="0.2">
      <c r="A318" s="111" t="s">
        <v>622</v>
      </c>
      <c r="B318" s="110">
        <v>7568</v>
      </c>
      <c r="C318" s="110">
        <v>11295</v>
      </c>
      <c r="D318" s="110">
        <v>4577</v>
      </c>
      <c r="E318" s="110">
        <v>376</v>
      </c>
      <c r="F318" s="110">
        <v>3242</v>
      </c>
      <c r="G318" s="110">
        <v>12586</v>
      </c>
      <c r="H318" s="110">
        <v>214</v>
      </c>
      <c r="I318" s="110">
        <v>185</v>
      </c>
      <c r="J318" s="110">
        <v>639</v>
      </c>
      <c r="K318" s="110">
        <v>40682</v>
      </c>
      <c r="L318" s="80">
        <v>-3475</v>
      </c>
    </row>
    <row r="319" spans="1:12" x14ac:dyDescent="0.2">
      <c r="A319" s="111" t="s">
        <v>623</v>
      </c>
      <c r="B319" s="110">
        <v>7098</v>
      </c>
      <c r="C319" s="110">
        <v>11123</v>
      </c>
      <c r="D319" s="110">
        <v>5440</v>
      </c>
      <c r="E319" s="110">
        <v>578</v>
      </c>
      <c r="F319" s="110">
        <v>3736</v>
      </c>
      <c r="G319" s="110">
        <v>15862</v>
      </c>
      <c r="H319" s="110">
        <v>1572</v>
      </c>
      <c r="I319" s="110">
        <v>515</v>
      </c>
      <c r="J319" s="110">
        <v>596</v>
      </c>
      <c r="K319" s="110">
        <v>46520</v>
      </c>
      <c r="L319" s="80">
        <v>2363</v>
      </c>
    </row>
    <row r="320" spans="1:12" x14ac:dyDescent="0.2">
      <c r="A320" s="111" t="s">
        <v>624</v>
      </c>
      <c r="B320" s="110">
        <v>6141</v>
      </c>
      <c r="C320" s="110">
        <v>9058</v>
      </c>
      <c r="D320" s="110">
        <v>4755</v>
      </c>
      <c r="E320" s="110">
        <v>635</v>
      </c>
      <c r="F320" s="110">
        <v>3666</v>
      </c>
      <c r="G320" s="110">
        <v>23053</v>
      </c>
      <c r="H320" s="110">
        <v>3765</v>
      </c>
      <c r="I320" s="110">
        <v>955</v>
      </c>
      <c r="J320" s="110">
        <v>867</v>
      </c>
      <c r="K320" s="110">
        <v>52895</v>
      </c>
      <c r="L320" s="80">
        <v>8738</v>
      </c>
    </row>
    <row r="321" spans="1:12" x14ac:dyDescent="0.2">
      <c r="A321" s="111" t="s">
        <v>625</v>
      </c>
      <c r="B321" s="110">
        <v>5045</v>
      </c>
      <c r="C321" s="110">
        <v>10366</v>
      </c>
      <c r="D321" s="110">
        <v>4467</v>
      </c>
      <c r="E321" s="110">
        <v>468</v>
      </c>
      <c r="F321" s="110">
        <v>3654</v>
      </c>
      <c r="G321" s="110">
        <v>22406</v>
      </c>
      <c r="H321" s="110">
        <v>4455</v>
      </c>
      <c r="I321" s="110">
        <v>955</v>
      </c>
      <c r="J321" s="110">
        <v>1005</v>
      </c>
      <c r="K321" s="110">
        <v>52821</v>
      </c>
      <c r="L321" s="80">
        <v>8664</v>
      </c>
    </row>
    <row r="322" spans="1:12" ht="5.25" customHeight="1" thickBot="1" x14ac:dyDescent="0.25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</row>
    <row r="323" spans="1:12" x14ac:dyDescent="0.2">
      <c r="A323" t="s">
        <v>298</v>
      </c>
    </row>
    <row r="324" spans="1:12" x14ac:dyDescent="0.2">
      <c r="A324" t="s">
        <v>303</v>
      </c>
    </row>
  </sheetData>
  <conditionalFormatting sqref="B12:L321">
    <cfRule type="cellIs" dxfId="6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WK322"/>
  <sheetViews>
    <sheetView showGridLines="0" zoomScaleNormal="100" workbookViewId="0">
      <pane ySplit="8" topLeftCell="A9" activePane="bottomLeft" state="frozen"/>
      <selection pane="bottomLeft" activeCell="A8" sqref="A8"/>
    </sheetView>
  </sheetViews>
  <sheetFormatPr defaultColWidth="0" defaultRowHeight="14.45" customHeight="1" zeroHeight="1" x14ac:dyDescent="0.2"/>
  <cols>
    <col min="1" max="1" width="16.7109375" style="99" customWidth="1"/>
    <col min="2" max="2" width="10.7109375" style="157" bestFit="1" customWidth="1"/>
    <col min="3" max="3" width="15.7109375" style="157" customWidth="1"/>
    <col min="4" max="4" width="11.5703125" style="170" customWidth="1"/>
    <col min="5" max="5" width="13.7109375" style="157" customWidth="1"/>
    <col min="6" max="6" width="3.140625" style="157" customWidth="1"/>
    <col min="7" max="8" width="10.5703125" style="156" customWidth="1"/>
    <col min="9" max="9" width="9.42578125" style="156" customWidth="1"/>
    <col min="10" max="10" width="9.5703125" style="157" customWidth="1"/>
    <col min="11" max="11" width="10.140625" style="157" customWidth="1"/>
    <col min="12" max="12" width="10.7109375" style="157" customWidth="1"/>
    <col min="13" max="13" width="10.28515625" style="157" customWidth="1"/>
    <col min="14" max="14" width="4.7109375" customWidth="1"/>
    <col min="15" max="15" width="7.5703125" customWidth="1"/>
    <col min="16" max="16" width="7.140625" customWidth="1"/>
    <col min="17" max="17" width="2.140625" customWidth="1"/>
    <col min="18" max="18" width="8.85546875" customWidth="1"/>
    <col min="19" max="19" width="9.28515625" style="170" customWidth="1"/>
    <col min="20" max="20" width="2" style="170" customWidth="1"/>
    <col min="21" max="21" width="10.7109375" style="170" customWidth="1"/>
    <col min="22" max="22" width="9.5703125" style="170" customWidth="1"/>
    <col min="23" max="23" width="9.28515625" style="170" customWidth="1"/>
    <col min="24" max="24" width="2" style="170" customWidth="1"/>
    <col min="25" max="26" width="10.7109375" style="170" customWidth="1"/>
    <col min="27" max="27" width="11.7109375" style="156" customWidth="1"/>
    <col min="28" max="28" width="4.42578125" style="100" customWidth="1"/>
    <col min="29" max="265" width="9.140625" style="100" hidden="1"/>
    <col min="266" max="266" width="16.7109375" style="100" hidden="1"/>
    <col min="267" max="272" width="15.28515625" style="100" hidden="1"/>
    <col min="273" max="273" width="3.28515625" style="100" hidden="1"/>
    <col min="274" max="274" width="8.7109375" style="100" hidden="1"/>
    <col min="275" max="275" width="17" style="100" hidden="1"/>
    <col min="276" max="521" width="9.140625" style="100" hidden="1"/>
    <col min="522" max="522" width="16.7109375" style="100" hidden="1"/>
    <col min="523" max="528" width="15.28515625" style="100" hidden="1"/>
    <col min="529" max="529" width="3.28515625" style="100" hidden="1"/>
    <col min="530" max="530" width="8.7109375" style="100" hidden="1"/>
    <col min="531" max="531" width="17" style="100" hidden="1"/>
    <col min="532" max="777" width="9.140625" style="100" hidden="1"/>
    <col min="778" max="778" width="16.7109375" style="100" hidden="1"/>
    <col min="779" max="784" width="15.28515625" style="100" hidden="1"/>
    <col min="785" max="785" width="3.28515625" style="100" hidden="1"/>
    <col min="786" max="786" width="8.7109375" style="100" hidden="1"/>
    <col min="787" max="787" width="17" style="100" hidden="1"/>
    <col min="788" max="1033" width="9.140625" style="100" hidden="1"/>
    <col min="1034" max="1034" width="16.7109375" style="100" hidden="1"/>
    <col min="1035" max="1040" width="15.28515625" style="100" hidden="1"/>
    <col min="1041" max="1041" width="3.28515625" style="100" hidden="1"/>
    <col min="1042" max="1042" width="8.7109375" style="100" hidden="1"/>
    <col min="1043" max="1043" width="17" style="100" hidden="1"/>
    <col min="1044" max="1289" width="9.140625" style="100" hidden="1"/>
    <col min="1290" max="1290" width="16.7109375" style="100" hidden="1"/>
    <col min="1291" max="1296" width="15.28515625" style="100" hidden="1"/>
    <col min="1297" max="1297" width="3.28515625" style="100" hidden="1"/>
    <col min="1298" max="1298" width="8.7109375" style="100" hidden="1"/>
    <col min="1299" max="1299" width="17" style="100" hidden="1"/>
    <col min="1300" max="1545" width="9.140625" style="100" hidden="1"/>
    <col min="1546" max="1546" width="16.7109375" style="100" hidden="1"/>
    <col min="1547" max="1552" width="15.28515625" style="100" hidden="1"/>
    <col min="1553" max="1553" width="3.28515625" style="100" hidden="1"/>
    <col min="1554" max="1554" width="8.7109375" style="100" hidden="1"/>
    <col min="1555" max="1555" width="17" style="100" hidden="1"/>
    <col min="1556" max="1801" width="9.140625" style="100" hidden="1"/>
    <col min="1802" max="1802" width="16.7109375" style="100" hidden="1"/>
    <col min="1803" max="1808" width="15.28515625" style="100" hidden="1"/>
    <col min="1809" max="1809" width="3.28515625" style="100" hidden="1"/>
    <col min="1810" max="1810" width="8.7109375" style="100" hidden="1"/>
    <col min="1811" max="1811" width="17" style="100" hidden="1"/>
    <col min="1812" max="2057" width="9.140625" style="100" hidden="1"/>
    <col min="2058" max="2058" width="16.7109375" style="100" hidden="1"/>
    <col min="2059" max="2064" width="15.28515625" style="100" hidden="1"/>
    <col min="2065" max="2065" width="3.28515625" style="100" hidden="1"/>
    <col min="2066" max="2066" width="8.7109375" style="100" hidden="1"/>
    <col min="2067" max="2067" width="17" style="100" hidden="1"/>
    <col min="2068" max="2313" width="9.140625" style="100" hidden="1"/>
    <col min="2314" max="2314" width="16.7109375" style="100" hidden="1"/>
    <col min="2315" max="2320" width="15.28515625" style="100" hidden="1"/>
    <col min="2321" max="2321" width="3.28515625" style="100" hidden="1"/>
    <col min="2322" max="2322" width="8.7109375" style="100" hidden="1"/>
    <col min="2323" max="2323" width="17" style="100" hidden="1"/>
    <col min="2324" max="2569" width="9.140625" style="100" hidden="1"/>
    <col min="2570" max="2570" width="16.7109375" style="100" hidden="1"/>
    <col min="2571" max="2576" width="15.28515625" style="100" hidden="1"/>
    <col min="2577" max="2577" width="3.28515625" style="100" hidden="1"/>
    <col min="2578" max="2578" width="8.7109375" style="100" hidden="1"/>
    <col min="2579" max="2579" width="17" style="100" hidden="1"/>
    <col min="2580" max="2825" width="9.140625" style="100" hidden="1"/>
    <col min="2826" max="2826" width="16.7109375" style="100" hidden="1"/>
    <col min="2827" max="2832" width="15.28515625" style="100" hidden="1"/>
    <col min="2833" max="2833" width="3.28515625" style="100" hidden="1"/>
    <col min="2834" max="2834" width="8.7109375" style="100" hidden="1"/>
    <col min="2835" max="2835" width="17" style="100" hidden="1"/>
    <col min="2836" max="3081" width="9.140625" style="100" hidden="1"/>
    <col min="3082" max="3082" width="16.7109375" style="100" hidden="1"/>
    <col min="3083" max="3088" width="15.28515625" style="100" hidden="1"/>
    <col min="3089" max="3089" width="3.28515625" style="100" hidden="1"/>
    <col min="3090" max="3090" width="8.7109375" style="100" hidden="1"/>
    <col min="3091" max="3091" width="17" style="100" hidden="1"/>
    <col min="3092" max="3337" width="9.140625" style="100" hidden="1"/>
    <col min="3338" max="3338" width="16.7109375" style="100" hidden="1"/>
    <col min="3339" max="3344" width="15.28515625" style="100" hidden="1"/>
    <col min="3345" max="3345" width="3.28515625" style="100" hidden="1"/>
    <col min="3346" max="3346" width="8.7109375" style="100" hidden="1"/>
    <col min="3347" max="3347" width="17" style="100" hidden="1"/>
    <col min="3348" max="3593" width="9.140625" style="100" hidden="1"/>
    <col min="3594" max="3594" width="16.7109375" style="100" hidden="1"/>
    <col min="3595" max="3600" width="15.28515625" style="100" hidden="1"/>
    <col min="3601" max="3601" width="3.28515625" style="100" hidden="1"/>
    <col min="3602" max="3602" width="8.7109375" style="100" hidden="1"/>
    <col min="3603" max="3603" width="17" style="100" hidden="1"/>
    <col min="3604" max="3849" width="9.140625" style="100" hidden="1"/>
    <col min="3850" max="3850" width="16.7109375" style="100" hidden="1"/>
    <col min="3851" max="3856" width="15.28515625" style="100" hidden="1"/>
    <col min="3857" max="3857" width="3.28515625" style="100" hidden="1"/>
    <col min="3858" max="3858" width="8.7109375" style="100" hidden="1"/>
    <col min="3859" max="3859" width="17" style="100" hidden="1"/>
    <col min="3860" max="4105" width="9.140625" style="100" hidden="1"/>
    <col min="4106" max="4106" width="16.7109375" style="100" hidden="1"/>
    <col min="4107" max="4112" width="15.28515625" style="100" hidden="1"/>
    <col min="4113" max="4113" width="3.28515625" style="100" hidden="1"/>
    <col min="4114" max="4114" width="8.7109375" style="100" hidden="1"/>
    <col min="4115" max="4115" width="17" style="100" hidden="1"/>
    <col min="4116" max="4361" width="9.140625" style="100" hidden="1"/>
    <col min="4362" max="4362" width="16.7109375" style="100" hidden="1"/>
    <col min="4363" max="4368" width="15.28515625" style="100" hidden="1"/>
    <col min="4369" max="4369" width="3.28515625" style="100" hidden="1"/>
    <col min="4370" max="4370" width="8.7109375" style="100" hidden="1"/>
    <col min="4371" max="4371" width="17" style="100" hidden="1"/>
    <col min="4372" max="4617" width="9.140625" style="100" hidden="1"/>
    <col min="4618" max="4618" width="16.7109375" style="100" hidden="1"/>
    <col min="4619" max="4624" width="15.28515625" style="100" hidden="1"/>
    <col min="4625" max="4625" width="3.28515625" style="100" hidden="1"/>
    <col min="4626" max="4626" width="8.7109375" style="100" hidden="1"/>
    <col min="4627" max="4627" width="17" style="100" hidden="1"/>
    <col min="4628" max="4873" width="9.140625" style="100" hidden="1"/>
    <col min="4874" max="4874" width="16.7109375" style="100" hidden="1"/>
    <col min="4875" max="4880" width="15.28515625" style="100" hidden="1"/>
    <col min="4881" max="4881" width="3.28515625" style="100" hidden="1"/>
    <col min="4882" max="4882" width="8.7109375" style="100" hidden="1"/>
    <col min="4883" max="4883" width="17" style="100" hidden="1"/>
    <col min="4884" max="5129" width="9.140625" style="100" hidden="1"/>
    <col min="5130" max="5130" width="16.7109375" style="100" hidden="1"/>
    <col min="5131" max="5136" width="15.28515625" style="100" hidden="1"/>
    <col min="5137" max="5137" width="3.28515625" style="100" hidden="1"/>
    <col min="5138" max="5138" width="8.7109375" style="100" hidden="1"/>
    <col min="5139" max="5139" width="17" style="100" hidden="1"/>
    <col min="5140" max="5385" width="9.140625" style="100" hidden="1"/>
    <col min="5386" max="5386" width="16.7109375" style="100" hidden="1"/>
    <col min="5387" max="5392" width="15.28515625" style="100" hidden="1"/>
    <col min="5393" max="5393" width="3.28515625" style="100" hidden="1"/>
    <col min="5394" max="5394" width="8.7109375" style="100" hidden="1"/>
    <col min="5395" max="5395" width="17" style="100" hidden="1"/>
    <col min="5396" max="5641" width="9.140625" style="100" hidden="1"/>
    <col min="5642" max="5642" width="16.7109375" style="100" hidden="1"/>
    <col min="5643" max="5648" width="15.28515625" style="100" hidden="1"/>
    <col min="5649" max="5649" width="3.28515625" style="100" hidden="1"/>
    <col min="5650" max="5650" width="8.7109375" style="100" hidden="1"/>
    <col min="5651" max="5651" width="17" style="100" hidden="1"/>
    <col min="5652" max="5897" width="9.140625" style="100" hidden="1"/>
    <col min="5898" max="5898" width="16.7109375" style="100" hidden="1"/>
    <col min="5899" max="5904" width="15.28515625" style="100" hidden="1"/>
    <col min="5905" max="5905" width="3.28515625" style="100" hidden="1"/>
    <col min="5906" max="5906" width="8.7109375" style="100" hidden="1"/>
    <col min="5907" max="5907" width="17" style="100" hidden="1"/>
    <col min="5908" max="6153" width="9.140625" style="100" hidden="1"/>
    <col min="6154" max="6154" width="16.7109375" style="100" hidden="1"/>
    <col min="6155" max="6160" width="15.28515625" style="100" hidden="1"/>
    <col min="6161" max="6161" width="3.28515625" style="100" hidden="1"/>
    <col min="6162" max="6162" width="8.7109375" style="100" hidden="1"/>
    <col min="6163" max="6163" width="17" style="100" hidden="1"/>
    <col min="6164" max="6409" width="9.140625" style="100" hidden="1"/>
    <col min="6410" max="6410" width="16.7109375" style="100" hidden="1"/>
    <col min="6411" max="6416" width="15.28515625" style="100" hidden="1"/>
    <col min="6417" max="6417" width="3.28515625" style="100" hidden="1"/>
    <col min="6418" max="6418" width="8.7109375" style="100" hidden="1"/>
    <col min="6419" max="6419" width="17" style="100" hidden="1"/>
    <col min="6420" max="6665" width="9.140625" style="100" hidden="1"/>
    <col min="6666" max="6666" width="16.7109375" style="100" hidden="1"/>
    <col min="6667" max="6672" width="15.28515625" style="100" hidden="1"/>
    <col min="6673" max="6673" width="3.28515625" style="100" hidden="1"/>
    <col min="6674" max="6674" width="8.7109375" style="100" hidden="1"/>
    <col min="6675" max="6675" width="17" style="100" hidden="1"/>
    <col min="6676" max="6921" width="9.140625" style="100" hidden="1"/>
    <col min="6922" max="6922" width="16.7109375" style="100" hidden="1"/>
    <col min="6923" max="6928" width="15.28515625" style="100" hidden="1"/>
    <col min="6929" max="6929" width="3.28515625" style="100" hidden="1"/>
    <col min="6930" max="6930" width="8.7109375" style="100" hidden="1"/>
    <col min="6931" max="6931" width="17" style="100" hidden="1"/>
    <col min="6932" max="7177" width="9.140625" style="100" hidden="1"/>
    <col min="7178" max="7178" width="16.7109375" style="100" hidden="1"/>
    <col min="7179" max="7184" width="15.28515625" style="100" hidden="1"/>
    <col min="7185" max="7185" width="3.28515625" style="100" hidden="1"/>
    <col min="7186" max="7186" width="8.7109375" style="100" hidden="1"/>
    <col min="7187" max="7187" width="17" style="100" hidden="1"/>
    <col min="7188" max="7433" width="9.140625" style="100" hidden="1"/>
    <col min="7434" max="7434" width="16.7109375" style="100" hidden="1"/>
    <col min="7435" max="7440" width="15.28515625" style="100" hidden="1"/>
    <col min="7441" max="7441" width="3.28515625" style="100" hidden="1"/>
    <col min="7442" max="7442" width="8.7109375" style="100" hidden="1"/>
    <col min="7443" max="7443" width="17" style="100" hidden="1"/>
    <col min="7444" max="7689" width="9.140625" style="100" hidden="1"/>
    <col min="7690" max="7690" width="16.7109375" style="100" hidden="1"/>
    <col min="7691" max="7696" width="15.28515625" style="100" hidden="1"/>
    <col min="7697" max="7697" width="3.28515625" style="100" hidden="1"/>
    <col min="7698" max="7698" width="8.7109375" style="100" hidden="1"/>
    <col min="7699" max="7699" width="17" style="100" hidden="1"/>
    <col min="7700" max="7945" width="9.140625" style="100" hidden="1"/>
    <col min="7946" max="7946" width="16.7109375" style="100" hidden="1"/>
    <col min="7947" max="7952" width="15.28515625" style="100" hidden="1"/>
    <col min="7953" max="7953" width="3.28515625" style="100" hidden="1"/>
    <col min="7954" max="7954" width="8.7109375" style="100" hidden="1"/>
    <col min="7955" max="7955" width="17" style="100" hidden="1"/>
    <col min="7956" max="8201" width="9.140625" style="100" hidden="1"/>
    <col min="8202" max="8202" width="16.7109375" style="100" hidden="1"/>
    <col min="8203" max="8208" width="15.28515625" style="100" hidden="1"/>
    <col min="8209" max="8209" width="3.28515625" style="100" hidden="1"/>
    <col min="8210" max="8210" width="8.7109375" style="100" hidden="1"/>
    <col min="8211" max="8211" width="17" style="100" hidden="1"/>
    <col min="8212" max="8457" width="9.140625" style="100" hidden="1"/>
    <col min="8458" max="8458" width="16.7109375" style="100" hidden="1"/>
    <col min="8459" max="8464" width="15.28515625" style="100" hidden="1"/>
    <col min="8465" max="8465" width="3.28515625" style="100" hidden="1"/>
    <col min="8466" max="8466" width="8.7109375" style="100" hidden="1"/>
    <col min="8467" max="8467" width="17" style="100" hidden="1"/>
    <col min="8468" max="8713" width="9.140625" style="100" hidden="1"/>
    <col min="8714" max="8714" width="16.7109375" style="100" hidden="1"/>
    <col min="8715" max="8720" width="15.28515625" style="100" hidden="1"/>
    <col min="8721" max="8721" width="3.28515625" style="100" hidden="1"/>
    <col min="8722" max="8722" width="8.7109375" style="100" hidden="1"/>
    <col min="8723" max="8723" width="17" style="100" hidden="1"/>
    <col min="8724" max="8969" width="9.140625" style="100" hidden="1"/>
    <col min="8970" max="8970" width="16.7109375" style="100" hidden="1"/>
    <col min="8971" max="8976" width="15.28515625" style="100" hidden="1"/>
    <col min="8977" max="8977" width="3.28515625" style="100" hidden="1"/>
    <col min="8978" max="8978" width="8.7109375" style="100" hidden="1"/>
    <col min="8979" max="8979" width="17" style="100" hidden="1"/>
    <col min="8980" max="9225" width="9.140625" style="100" hidden="1"/>
    <col min="9226" max="9226" width="16.7109375" style="100" hidden="1"/>
    <col min="9227" max="9232" width="15.28515625" style="100" hidden="1"/>
    <col min="9233" max="9233" width="3.28515625" style="100" hidden="1"/>
    <col min="9234" max="9234" width="8.7109375" style="100" hidden="1"/>
    <col min="9235" max="9235" width="17" style="100" hidden="1"/>
    <col min="9236" max="9481" width="9.140625" style="100" hidden="1"/>
    <col min="9482" max="9482" width="16.7109375" style="100" hidden="1"/>
    <col min="9483" max="9488" width="15.28515625" style="100" hidden="1"/>
    <col min="9489" max="9489" width="3.28515625" style="100" hidden="1"/>
    <col min="9490" max="9490" width="8.7109375" style="100" hidden="1"/>
    <col min="9491" max="9491" width="17" style="100" hidden="1"/>
    <col min="9492" max="9737" width="9.140625" style="100" hidden="1"/>
    <col min="9738" max="9738" width="16.7109375" style="100" hidden="1"/>
    <col min="9739" max="9744" width="15.28515625" style="100" hidden="1"/>
    <col min="9745" max="9745" width="3.28515625" style="100" hidden="1"/>
    <col min="9746" max="9746" width="8.7109375" style="100" hidden="1"/>
    <col min="9747" max="9747" width="17" style="100" hidden="1"/>
    <col min="9748" max="9993" width="9.140625" style="100" hidden="1"/>
    <col min="9994" max="9994" width="16.7109375" style="100" hidden="1"/>
    <col min="9995" max="10000" width="15.28515625" style="100" hidden="1"/>
    <col min="10001" max="10001" width="3.28515625" style="100" hidden="1"/>
    <col min="10002" max="10002" width="8.7109375" style="100" hidden="1"/>
    <col min="10003" max="10003" width="17" style="100" hidden="1"/>
    <col min="10004" max="10249" width="9.140625" style="100" hidden="1"/>
    <col min="10250" max="10250" width="16.7109375" style="100" hidden="1"/>
    <col min="10251" max="10256" width="15.28515625" style="100" hidden="1"/>
    <col min="10257" max="10257" width="3.28515625" style="100" hidden="1"/>
    <col min="10258" max="10258" width="8.7109375" style="100" hidden="1"/>
    <col min="10259" max="10259" width="17" style="100" hidden="1"/>
    <col min="10260" max="10505" width="9.140625" style="100" hidden="1"/>
    <col min="10506" max="10506" width="16.7109375" style="100" hidden="1"/>
    <col min="10507" max="10512" width="15.28515625" style="100" hidden="1"/>
    <col min="10513" max="10513" width="3.28515625" style="100" hidden="1"/>
    <col min="10514" max="10514" width="8.7109375" style="100" hidden="1"/>
    <col min="10515" max="10515" width="17" style="100" hidden="1"/>
    <col min="10516" max="10761" width="9.140625" style="100" hidden="1"/>
    <col min="10762" max="10762" width="16.7109375" style="100" hidden="1"/>
    <col min="10763" max="10768" width="15.28515625" style="100" hidden="1"/>
    <col min="10769" max="10769" width="3.28515625" style="100" hidden="1"/>
    <col min="10770" max="10770" width="8.7109375" style="100" hidden="1"/>
    <col min="10771" max="10771" width="17" style="100" hidden="1"/>
    <col min="10772" max="11017" width="9.140625" style="100" hidden="1"/>
    <col min="11018" max="11018" width="16.7109375" style="100" hidden="1"/>
    <col min="11019" max="11024" width="15.28515625" style="100" hidden="1"/>
    <col min="11025" max="11025" width="3.28515625" style="100" hidden="1"/>
    <col min="11026" max="11026" width="8.7109375" style="100" hidden="1"/>
    <col min="11027" max="11027" width="17" style="100" hidden="1"/>
    <col min="11028" max="11273" width="9.140625" style="100" hidden="1"/>
    <col min="11274" max="11274" width="16.7109375" style="100" hidden="1"/>
    <col min="11275" max="11280" width="15.28515625" style="100" hidden="1"/>
    <col min="11281" max="11281" width="3.28515625" style="100" hidden="1"/>
    <col min="11282" max="11282" width="8.7109375" style="100" hidden="1"/>
    <col min="11283" max="11283" width="17" style="100" hidden="1"/>
    <col min="11284" max="11529" width="9.140625" style="100" hidden="1"/>
    <col min="11530" max="11530" width="16.7109375" style="100" hidden="1"/>
    <col min="11531" max="11536" width="15.28515625" style="100" hidden="1"/>
    <col min="11537" max="11537" width="3.28515625" style="100" hidden="1"/>
    <col min="11538" max="11538" width="8.7109375" style="100" hidden="1"/>
    <col min="11539" max="11539" width="17" style="100" hidden="1"/>
    <col min="11540" max="11785" width="9.140625" style="100" hidden="1"/>
    <col min="11786" max="11786" width="16.7109375" style="100" hidden="1"/>
    <col min="11787" max="11792" width="15.28515625" style="100" hidden="1"/>
    <col min="11793" max="11793" width="3.28515625" style="100" hidden="1"/>
    <col min="11794" max="11794" width="8.7109375" style="100" hidden="1"/>
    <col min="11795" max="11795" width="17" style="100" hidden="1"/>
    <col min="11796" max="12041" width="9.140625" style="100" hidden="1"/>
    <col min="12042" max="12042" width="16.7109375" style="100" hidden="1"/>
    <col min="12043" max="12048" width="15.28515625" style="100" hidden="1"/>
    <col min="12049" max="12049" width="3.28515625" style="100" hidden="1"/>
    <col min="12050" max="12050" width="8.7109375" style="100" hidden="1"/>
    <col min="12051" max="12051" width="17" style="100" hidden="1"/>
    <col min="12052" max="12297" width="9.140625" style="100" hidden="1"/>
    <col min="12298" max="12298" width="16.7109375" style="100" hidden="1"/>
    <col min="12299" max="12304" width="15.28515625" style="100" hidden="1"/>
    <col min="12305" max="12305" width="3.28515625" style="100" hidden="1"/>
    <col min="12306" max="12306" width="8.7109375" style="100" hidden="1"/>
    <col min="12307" max="12307" width="17" style="100" hidden="1"/>
    <col min="12308" max="12553" width="9.140625" style="100" hidden="1"/>
    <col min="12554" max="12554" width="16.7109375" style="100" hidden="1"/>
    <col min="12555" max="12560" width="15.28515625" style="100" hidden="1"/>
    <col min="12561" max="12561" width="3.28515625" style="100" hidden="1"/>
    <col min="12562" max="12562" width="8.7109375" style="100" hidden="1"/>
    <col min="12563" max="12563" width="17" style="100" hidden="1"/>
    <col min="12564" max="12809" width="9.140625" style="100" hidden="1"/>
    <col min="12810" max="12810" width="16.7109375" style="100" hidden="1"/>
    <col min="12811" max="12816" width="15.28515625" style="100" hidden="1"/>
    <col min="12817" max="12817" width="3.28515625" style="100" hidden="1"/>
    <col min="12818" max="12818" width="8.7109375" style="100" hidden="1"/>
    <col min="12819" max="12819" width="17" style="100" hidden="1"/>
    <col min="12820" max="13065" width="9.140625" style="100" hidden="1"/>
    <col min="13066" max="13066" width="16.7109375" style="100" hidden="1"/>
    <col min="13067" max="13072" width="15.28515625" style="100" hidden="1"/>
    <col min="13073" max="13073" width="3.28515625" style="100" hidden="1"/>
    <col min="13074" max="13074" width="8.7109375" style="100" hidden="1"/>
    <col min="13075" max="13075" width="17" style="100" hidden="1"/>
    <col min="13076" max="13321" width="9.140625" style="100" hidden="1"/>
    <col min="13322" max="13322" width="16.7109375" style="100" hidden="1"/>
    <col min="13323" max="13328" width="15.28515625" style="100" hidden="1"/>
    <col min="13329" max="13329" width="3.28515625" style="100" hidden="1"/>
    <col min="13330" max="13330" width="8.7109375" style="100" hidden="1"/>
    <col min="13331" max="13331" width="17" style="100" hidden="1"/>
    <col min="13332" max="13577" width="9.140625" style="100" hidden="1"/>
    <col min="13578" max="13578" width="16.7109375" style="100" hidden="1"/>
    <col min="13579" max="13584" width="15.28515625" style="100" hidden="1"/>
    <col min="13585" max="13585" width="3.28515625" style="100" hidden="1"/>
    <col min="13586" max="13586" width="8.7109375" style="100" hidden="1"/>
    <col min="13587" max="13587" width="17" style="100" hidden="1"/>
    <col min="13588" max="13833" width="9.140625" style="100" hidden="1"/>
    <col min="13834" max="13834" width="16.7109375" style="100" hidden="1"/>
    <col min="13835" max="13840" width="15.28515625" style="100" hidden="1"/>
    <col min="13841" max="13841" width="3.28515625" style="100" hidden="1"/>
    <col min="13842" max="13842" width="8.7109375" style="100" hidden="1"/>
    <col min="13843" max="13843" width="17" style="100" hidden="1"/>
    <col min="13844" max="14089" width="9.140625" style="100" hidden="1"/>
    <col min="14090" max="14090" width="16.7109375" style="100" hidden="1"/>
    <col min="14091" max="14096" width="15.28515625" style="100" hidden="1"/>
    <col min="14097" max="14097" width="3.28515625" style="100" hidden="1"/>
    <col min="14098" max="14098" width="8.7109375" style="100" hidden="1"/>
    <col min="14099" max="14099" width="17" style="100" hidden="1"/>
    <col min="14100" max="14345" width="9.140625" style="100" hidden="1"/>
    <col min="14346" max="14346" width="16.7109375" style="100" hidden="1"/>
    <col min="14347" max="14352" width="15.28515625" style="100" hidden="1"/>
    <col min="14353" max="14353" width="3.28515625" style="100" hidden="1"/>
    <col min="14354" max="14354" width="8.7109375" style="100" hidden="1"/>
    <col min="14355" max="14355" width="17" style="100" hidden="1"/>
    <col min="14356" max="14601" width="9.140625" style="100" hidden="1"/>
    <col min="14602" max="14602" width="16.7109375" style="100" hidden="1"/>
    <col min="14603" max="14608" width="15.28515625" style="100" hidden="1"/>
    <col min="14609" max="14609" width="3.28515625" style="100" hidden="1"/>
    <col min="14610" max="14610" width="8.7109375" style="100" hidden="1"/>
    <col min="14611" max="14611" width="17" style="100" hidden="1"/>
    <col min="14612" max="14857" width="9.140625" style="100" hidden="1"/>
    <col min="14858" max="14858" width="16.7109375" style="100" hidden="1"/>
    <col min="14859" max="14864" width="15.28515625" style="100" hidden="1"/>
    <col min="14865" max="14865" width="3.28515625" style="100" hidden="1"/>
    <col min="14866" max="14866" width="8.7109375" style="100" hidden="1"/>
    <col min="14867" max="14867" width="17" style="100" hidden="1"/>
    <col min="14868" max="15113" width="9.140625" style="100" hidden="1"/>
    <col min="15114" max="15114" width="16.7109375" style="100" hidden="1"/>
    <col min="15115" max="15120" width="15.28515625" style="100" hidden="1"/>
    <col min="15121" max="15121" width="3.28515625" style="100" hidden="1"/>
    <col min="15122" max="15122" width="8.7109375" style="100" hidden="1"/>
    <col min="15123" max="15123" width="17" style="100" hidden="1"/>
    <col min="15124" max="15369" width="9.140625" style="100" hidden="1"/>
    <col min="15370" max="15370" width="16.7109375" style="100" hidden="1"/>
    <col min="15371" max="15376" width="15.28515625" style="100" hidden="1"/>
    <col min="15377" max="15377" width="3.28515625" style="100" hidden="1"/>
    <col min="15378" max="15378" width="8.7109375" style="100" hidden="1"/>
    <col min="15379" max="15379" width="17" style="100" hidden="1"/>
    <col min="15380" max="15625" width="9.140625" style="100" hidden="1"/>
    <col min="15626" max="15626" width="16.7109375" style="100" hidden="1"/>
    <col min="15627" max="15632" width="15.28515625" style="100" hidden="1"/>
    <col min="15633" max="15633" width="3.28515625" style="100" hidden="1"/>
    <col min="15634" max="15634" width="8.7109375" style="100" hidden="1"/>
    <col min="15635" max="15635" width="17" style="100" hidden="1"/>
    <col min="15636" max="15881" width="9.140625" style="100" hidden="1"/>
    <col min="15882" max="15882" width="16.7109375" style="100" hidden="1"/>
    <col min="15883" max="15888" width="15.28515625" style="100" hidden="1"/>
    <col min="15889" max="15889" width="3.28515625" style="100" hidden="1"/>
    <col min="15890" max="15890" width="8.7109375" style="100" hidden="1"/>
    <col min="15891" max="15891" width="17" style="100" hidden="1"/>
    <col min="15892" max="16137" width="9.140625" style="100" hidden="1"/>
    <col min="16138" max="16138" width="16.7109375" style="100" hidden="1"/>
    <col min="16139" max="16144" width="15.28515625" style="100" hidden="1"/>
    <col min="16145" max="16145" width="3.28515625" style="100" hidden="1"/>
    <col min="16146" max="16146" width="8.7109375" style="100" hidden="1"/>
    <col min="16147" max="16147" width="17" style="100" hidden="1"/>
    <col min="16148" max="16148" width="8.7109375" style="100" hidden="1"/>
    <col min="16149" max="16149" width="17" style="100" hidden="1"/>
    <col min="16150" max="16150" width="8.7109375" style="100" hidden="1"/>
    <col min="16151" max="16151" width="17" style="100" hidden="1"/>
    <col min="16152" max="16152" width="8.7109375" style="100" hidden="1"/>
    <col min="16153" max="16157" width="17" style="100" hidden="1"/>
    <col min="16158" max="16384" width="9.140625" style="100" hidden="1"/>
  </cols>
  <sheetData>
    <row r="1" spans="1:27" ht="14.45" customHeight="1" x14ac:dyDescent="0.2">
      <c r="B1" s="99"/>
      <c r="C1" s="99"/>
      <c r="D1" s="99"/>
      <c r="E1" s="99"/>
      <c r="F1" s="99"/>
      <c r="G1" s="100"/>
      <c r="H1" s="100"/>
      <c r="I1" s="100"/>
      <c r="J1" s="99"/>
      <c r="K1" s="99"/>
      <c r="L1" s="99"/>
      <c r="M1" s="99"/>
      <c r="S1" s="99"/>
      <c r="T1" s="99"/>
      <c r="U1" s="99"/>
      <c r="V1" s="99"/>
      <c r="W1" s="99"/>
      <c r="X1" s="99"/>
      <c r="Y1" s="99"/>
      <c r="Z1" s="99"/>
      <c r="AA1" s="100"/>
    </row>
    <row r="2" spans="1:27" ht="14.45" customHeight="1" thickBot="1" x14ac:dyDescent="0.3">
      <c r="A2" s="63" t="str">
        <f>"Tabell 4  Förskola, fritidshem och annan pedagogisk verksamhet, utjämningsåret "&amp;Innehåll!C31</f>
        <v>Tabell 4  Förskola, fritidshem och annan pedagogisk verksamhet, utjämningsåret 2022</v>
      </c>
      <c r="B2" s="63"/>
      <c r="C2" s="101"/>
      <c r="D2" s="101"/>
      <c r="E2" s="101"/>
      <c r="F2" s="244"/>
      <c r="G2" s="244"/>
      <c r="H2" s="244"/>
      <c r="I2" s="244"/>
      <c r="J2" s="247"/>
      <c r="K2" s="247"/>
      <c r="L2" s="247"/>
      <c r="M2" s="247"/>
      <c r="O2" s="69" t="s">
        <v>71</v>
      </c>
      <c r="P2" s="69"/>
      <c r="Q2" s="69"/>
      <c r="R2" s="69"/>
      <c r="S2" s="69"/>
      <c r="T2" s="99"/>
      <c r="U2" s="99"/>
      <c r="V2" s="99"/>
      <c r="W2" s="99"/>
      <c r="X2" s="99"/>
      <c r="Y2" s="99"/>
      <c r="Z2" s="99"/>
      <c r="AA2" s="260"/>
    </row>
    <row r="3" spans="1:27" ht="14.45" customHeight="1" x14ac:dyDescent="0.2">
      <c r="A3" s="12" t="s">
        <v>19</v>
      </c>
      <c r="B3" s="158" t="s">
        <v>40</v>
      </c>
      <c r="C3" s="4" t="s">
        <v>165</v>
      </c>
      <c r="D3" s="395" t="s">
        <v>72</v>
      </c>
      <c r="E3" s="395"/>
      <c r="F3" s="243"/>
      <c r="G3" s="396" t="s">
        <v>73</v>
      </c>
      <c r="H3" s="396"/>
      <c r="I3" s="396"/>
      <c r="J3" s="396"/>
      <c r="K3" s="396"/>
      <c r="L3" s="396"/>
      <c r="M3" s="396"/>
      <c r="O3" s="250" t="s">
        <v>203</v>
      </c>
      <c r="P3" s="250"/>
      <c r="R3" s="395" t="s">
        <v>206</v>
      </c>
      <c r="S3" s="395"/>
      <c r="T3" s="256"/>
      <c r="U3" s="395" t="s">
        <v>207</v>
      </c>
      <c r="V3" s="395"/>
      <c r="W3" s="395"/>
      <c r="X3" s="240"/>
      <c r="Y3" s="395" t="s">
        <v>167</v>
      </c>
      <c r="Z3" s="395"/>
      <c r="AA3" s="245" t="s">
        <v>200</v>
      </c>
    </row>
    <row r="4" spans="1:27" ht="14.45" customHeight="1" x14ac:dyDescent="0.2">
      <c r="A4" s="26"/>
      <c r="B4" s="159" t="s">
        <v>166</v>
      </c>
      <c r="C4" s="5" t="s">
        <v>150</v>
      </c>
      <c r="D4" s="14" t="s">
        <v>180</v>
      </c>
      <c r="E4" s="14" t="s">
        <v>184</v>
      </c>
      <c r="F4" s="14"/>
      <c r="G4" s="14" t="s">
        <v>193</v>
      </c>
      <c r="H4" s="14" t="s">
        <v>193</v>
      </c>
      <c r="I4" s="14" t="s">
        <v>196</v>
      </c>
      <c r="J4" s="316" t="s">
        <v>198</v>
      </c>
      <c r="K4" s="316" t="s">
        <v>199</v>
      </c>
      <c r="L4" s="315" t="s">
        <v>200</v>
      </c>
      <c r="M4" s="315" t="s">
        <v>200</v>
      </c>
      <c r="O4" s="249" t="s">
        <v>204</v>
      </c>
      <c r="P4" s="249" t="s">
        <v>205</v>
      </c>
      <c r="R4" s="254" t="s">
        <v>180</v>
      </c>
      <c r="S4" s="254" t="s">
        <v>184</v>
      </c>
      <c r="T4" s="254"/>
      <c r="U4" s="257" t="s">
        <v>203</v>
      </c>
      <c r="V4" s="258" t="s">
        <v>208</v>
      </c>
      <c r="W4" s="258" t="s">
        <v>203</v>
      </c>
      <c r="X4" s="258"/>
      <c r="Y4" s="105" t="s">
        <v>199</v>
      </c>
      <c r="Z4" s="105" t="s">
        <v>198</v>
      </c>
      <c r="AA4" s="245" t="s">
        <v>220</v>
      </c>
    </row>
    <row r="5" spans="1:27" ht="14.45" customHeight="1" x14ac:dyDescent="0.2">
      <c r="A5" s="26" t="s">
        <v>46</v>
      </c>
      <c r="B5" s="5">
        <f>Innehåll!C31-2</f>
        <v>2020</v>
      </c>
      <c r="C5" s="159" t="s">
        <v>47</v>
      </c>
      <c r="D5" s="159"/>
      <c r="E5" s="159"/>
      <c r="F5" s="159"/>
      <c r="G5" s="245" t="s">
        <v>194</v>
      </c>
      <c r="H5" s="245" t="s">
        <v>195</v>
      </c>
      <c r="I5" s="245" t="s">
        <v>197</v>
      </c>
      <c r="J5" s="316"/>
      <c r="K5" s="316"/>
      <c r="L5" s="315" t="s">
        <v>201</v>
      </c>
      <c r="M5" s="315" t="s">
        <v>202</v>
      </c>
      <c r="S5" s="14"/>
      <c r="T5" s="14"/>
      <c r="U5" s="257" t="s">
        <v>209</v>
      </c>
      <c r="V5" s="258" t="s">
        <v>212</v>
      </c>
      <c r="W5" s="258" t="s">
        <v>216</v>
      </c>
      <c r="X5" s="258"/>
      <c r="Y5" s="258"/>
      <c r="Z5" s="258"/>
      <c r="AA5" s="171" t="s">
        <v>204</v>
      </c>
    </row>
    <row r="6" spans="1:27" ht="14.45" customHeight="1" x14ac:dyDescent="0.2">
      <c r="A6" s="26"/>
      <c r="B6" s="15"/>
      <c r="C6" s="14"/>
      <c r="D6" s="14"/>
      <c r="E6" s="159"/>
      <c r="F6" s="159"/>
      <c r="G6" s="14"/>
      <c r="H6" s="14"/>
      <c r="I6" s="14"/>
      <c r="J6" s="14"/>
      <c r="K6" s="14"/>
      <c r="L6" s="14"/>
      <c r="M6" s="14"/>
      <c r="S6" s="14"/>
      <c r="T6" s="14"/>
      <c r="U6" s="257" t="s">
        <v>210</v>
      </c>
      <c r="V6" s="258" t="s">
        <v>213</v>
      </c>
      <c r="W6" s="258" t="s">
        <v>217</v>
      </c>
      <c r="X6" s="258"/>
      <c r="Y6" s="258"/>
      <c r="Z6" s="258"/>
      <c r="AA6" s="14"/>
    </row>
    <row r="7" spans="1:27" ht="14.45" customHeight="1" x14ac:dyDescent="0.2">
      <c r="A7" s="160"/>
      <c r="B7" s="163"/>
      <c r="C7" s="161"/>
      <c r="D7" s="161" t="s">
        <v>75</v>
      </c>
      <c r="E7" s="161" t="s">
        <v>76</v>
      </c>
      <c r="F7" s="161"/>
      <c r="G7" s="162" t="s">
        <v>77</v>
      </c>
      <c r="H7" s="162" t="s">
        <v>78</v>
      </c>
      <c r="I7" s="162" t="s">
        <v>79</v>
      </c>
      <c r="J7" s="161" t="s">
        <v>86</v>
      </c>
      <c r="K7" s="161" t="s">
        <v>80</v>
      </c>
      <c r="L7" s="161" t="s">
        <v>81</v>
      </c>
      <c r="M7" s="162" t="s">
        <v>82</v>
      </c>
      <c r="S7" s="251"/>
      <c r="T7" s="251"/>
      <c r="U7" s="257" t="s">
        <v>211</v>
      </c>
      <c r="V7" s="258" t="s">
        <v>214</v>
      </c>
      <c r="W7" s="258" t="s">
        <v>218</v>
      </c>
      <c r="X7" s="258"/>
      <c r="Y7" s="258"/>
      <c r="Z7" s="258"/>
      <c r="AA7" s="251"/>
    </row>
    <row r="8" spans="1:27" s="164" customFormat="1" ht="27" customHeight="1" x14ac:dyDescent="0.2">
      <c r="A8" s="16"/>
      <c r="B8" s="107"/>
      <c r="C8" s="248" t="s">
        <v>287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S8" s="109"/>
      <c r="T8" s="109"/>
      <c r="U8" s="109"/>
      <c r="V8" s="258" t="s">
        <v>215</v>
      </c>
      <c r="W8" s="259" t="s">
        <v>219</v>
      </c>
      <c r="X8" s="259"/>
      <c r="Y8" s="259"/>
      <c r="Z8" s="259"/>
      <c r="AA8" s="109"/>
    </row>
    <row r="9" spans="1:27" customFormat="1" ht="14.45" customHeight="1" x14ac:dyDescent="0.2">
      <c r="A9" s="17" t="s">
        <v>321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S9" s="17"/>
      <c r="T9" s="17"/>
      <c r="U9" s="17"/>
      <c r="V9" s="17"/>
      <c r="W9" s="17"/>
      <c r="X9" s="17"/>
      <c r="Y9" s="17"/>
      <c r="Z9" s="17"/>
      <c r="AA9" s="17"/>
    </row>
    <row r="10" spans="1:27" customFormat="1" ht="14.45" customHeight="1" x14ac:dyDescent="0.2">
      <c r="A10" s="111" t="s">
        <v>322</v>
      </c>
      <c r="B10" s="110">
        <v>94847</v>
      </c>
      <c r="C10" s="110">
        <v>9897</v>
      </c>
      <c r="D10" s="110">
        <v>7670.5242842212601</v>
      </c>
      <c r="E10" s="110">
        <v>1870.0553277725201</v>
      </c>
      <c r="F10" s="110"/>
      <c r="G10" s="110">
        <v>53.738404034916002</v>
      </c>
      <c r="H10" s="110">
        <v>-45.623430110904401</v>
      </c>
      <c r="I10" s="110">
        <v>180.00702311549</v>
      </c>
      <c r="J10" s="110">
        <v>-4.6684214597170399</v>
      </c>
      <c r="K10" s="110">
        <v>174.87035181347699</v>
      </c>
      <c r="L10" s="110">
        <v>11.5706238926879</v>
      </c>
      <c r="M10" s="110">
        <v>-13.3290830272456</v>
      </c>
      <c r="O10" s="252">
        <v>6.4725294421542099</v>
      </c>
      <c r="P10" s="252">
        <v>9.8537644838529399</v>
      </c>
      <c r="R10" s="253">
        <v>1.0067999999999999</v>
      </c>
      <c r="S10" s="253">
        <v>0.97540000000000004</v>
      </c>
      <c r="T10" s="253"/>
      <c r="U10" s="255">
        <v>0.43117771624043</v>
      </c>
      <c r="V10" s="255">
        <v>0.26502687734158697</v>
      </c>
      <c r="W10" s="255">
        <v>0.13715588858120201</v>
      </c>
      <c r="X10" s="253"/>
      <c r="Y10" s="253">
        <v>1.038872</v>
      </c>
      <c r="Z10" s="253">
        <v>0.99939999999999996</v>
      </c>
      <c r="AA10" s="255">
        <v>-3.9881138567406902</v>
      </c>
    </row>
    <row r="11" spans="1:27" customFormat="1" ht="14.45" customHeight="1" x14ac:dyDescent="0.2">
      <c r="A11" s="111" t="s">
        <v>323</v>
      </c>
      <c r="B11" s="110">
        <v>32712</v>
      </c>
      <c r="C11" s="110">
        <v>9032</v>
      </c>
      <c r="D11" s="110">
        <v>5948.6315454118203</v>
      </c>
      <c r="E11" s="110">
        <v>2003.2804773914199</v>
      </c>
      <c r="F11" s="110"/>
      <c r="G11" s="110">
        <v>346.59946853609802</v>
      </c>
      <c r="H11" s="110">
        <v>451.91935055632598</v>
      </c>
      <c r="I11" s="110">
        <v>-187.48335176582401</v>
      </c>
      <c r="J11" s="110">
        <v>-1.2558331982661699</v>
      </c>
      <c r="K11" s="110">
        <v>388.66224029273297</v>
      </c>
      <c r="L11" s="110">
        <v>95.206735643745404</v>
      </c>
      <c r="M11" s="110">
        <v>-13.3290830272456</v>
      </c>
      <c r="O11" s="252">
        <v>5.0195646857422398</v>
      </c>
      <c r="P11" s="252">
        <v>10.555759354365399</v>
      </c>
      <c r="R11" s="253">
        <v>1.0580000000000001</v>
      </c>
      <c r="S11" s="253">
        <v>1.2254</v>
      </c>
      <c r="T11" s="253"/>
      <c r="U11" s="255">
        <v>9.9878197320341006E-2</v>
      </c>
      <c r="V11" s="255">
        <v>7.6126674786845303E-2</v>
      </c>
      <c r="W11" s="255">
        <v>7.7344701583434802E-2</v>
      </c>
      <c r="X11" s="253"/>
      <c r="Y11" s="253">
        <v>1.077985</v>
      </c>
      <c r="Z11" s="253">
        <v>0.99980000000000002</v>
      </c>
      <c r="AA11" s="255">
        <v>-14.568158168574399</v>
      </c>
    </row>
    <row r="12" spans="1:27" customFormat="1" ht="14.45" customHeight="1" x14ac:dyDescent="0.2">
      <c r="A12" s="111" t="s">
        <v>324</v>
      </c>
      <c r="B12" s="110">
        <v>28879</v>
      </c>
      <c r="C12" s="110">
        <v>10401</v>
      </c>
      <c r="D12" s="110">
        <v>7632.7635355517205</v>
      </c>
      <c r="E12" s="110">
        <v>2152.19407522649</v>
      </c>
      <c r="F12" s="110"/>
      <c r="G12" s="110">
        <v>264.90918087874599</v>
      </c>
      <c r="H12" s="110">
        <v>227.436405888694</v>
      </c>
      <c r="I12" s="110">
        <v>-137.92999007875699</v>
      </c>
      <c r="J12" s="110">
        <v>-10.751975838956</v>
      </c>
      <c r="K12" s="110">
        <v>290.83437848134702</v>
      </c>
      <c r="L12" s="110">
        <v>-5.5473428947416599</v>
      </c>
      <c r="M12" s="110">
        <v>-13.3290830272456</v>
      </c>
      <c r="O12" s="252">
        <v>6.4406662280549902</v>
      </c>
      <c r="P12" s="252">
        <v>11.340420374666699</v>
      </c>
      <c r="R12" s="253">
        <v>1.0345</v>
      </c>
      <c r="S12" s="253">
        <v>1.1054999999999999</v>
      </c>
      <c r="T12" s="253"/>
      <c r="U12" s="255">
        <v>0.230645161290323</v>
      </c>
      <c r="V12" s="255">
        <v>8.9784946236559096E-2</v>
      </c>
      <c r="W12" s="255">
        <v>4.7311827956989197E-2</v>
      </c>
      <c r="X12" s="253"/>
      <c r="Y12" s="253">
        <v>1.0528329999999999</v>
      </c>
      <c r="Z12" s="253">
        <v>0.99860000000000004</v>
      </c>
      <c r="AA12" s="255">
        <v>-2.1567596002104201</v>
      </c>
    </row>
    <row r="13" spans="1:27" customFormat="1" ht="14.45" customHeight="1" x14ac:dyDescent="0.2">
      <c r="A13" s="111" t="s">
        <v>325</v>
      </c>
      <c r="B13" s="110">
        <v>93690</v>
      </c>
      <c r="C13" s="110">
        <v>10426</v>
      </c>
      <c r="D13" s="110">
        <v>8263.6218219632592</v>
      </c>
      <c r="E13" s="110">
        <v>1779.1063989024201</v>
      </c>
      <c r="F13" s="110"/>
      <c r="G13" s="110">
        <v>12.321547270764899</v>
      </c>
      <c r="H13" s="110">
        <v>-45.876835419163598</v>
      </c>
      <c r="I13" s="110">
        <v>106.141130351475</v>
      </c>
      <c r="J13" s="110">
        <v>-5.8506421645584998</v>
      </c>
      <c r="K13" s="110">
        <v>250.06775559541899</v>
      </c>
      <c r="L13" s="110">
        <v>-6.9752185666665198</v>
      </c>
      <c r="M13" s="110">
        <v>73.462695435481194</v>
      </c>
      <c r="O13" s="252">
        <v>6.9729960508058504</v>
      </c>
      <c r="P13" s="252">
        <v>9.3745330344753999</v>
      </c>
      <c r="R13" s="253">
        <v>1.0013000000000001</v>
      </c>
      <c r="S13" s="253">
        <v>0.97399999999999998</v>
      </c>
      <c r="T13" s="253"/>
      <c r="U13" s="255">
        <v>0.44558395836522302</v>
      </c>
      <c r="V13" s="255">
        <v>0.18322363385887</v>
      </c>
      <c r="W13" s="255">
        <v>9.8117250880146903E-2</v>
      </c>
      <c r="X13" s="253"/>
      <c r="Y13" s="253">
        <v>1.047469</v>
      </c>
      <c r="Z13" s="253">
        <v>0.99929999999999997</v>
      </c>
      <c r="AA13" s="255">
        <v>14.3732492997199</v>
      </c>
    </row>
    <row r="14" spans="1:27" customFormat="1" ht="14.45" customHeight="1" x14ac:dyDescent="0.2">
      <c r="A14" s="111" t="s">
        <v>326</v>
      </c>
      <c r="B14" s="110">
        <v>113234</v>
      </c>
      <c r="C14" s="110">
        <v>10243</v>
      </c>
      <c r="D14" s="110">
        <v>7640.0645102668996</v>
      </c>
      <c r="E14" s="110">
        <v>1940.6467208566</v>
      </c>
      <c r="F14" s="110"/>
      <c r="G14" s="110">
        <v>205.568561326338</v>
      </c>
      <c r="H14" s="110">
        <v>148.25721108157299</v>
      </c>
      <c r="I14" s="110">
        <v>9.7136478361304608</v>
      </c>
      <c r="J14" s="110">
        <v>-3.1221326932903599</v>
      </c>
      <c r="K14" s="110">
        <v>274.03773340288899</v>
      </c>
      <c r="L14" s="110">
        <v>40.810774526518102</v>
      </c>
      <c r="M14" s="110">
        <v>-13.3290830272456</v>
      </c>
      <c r="O14" s="252">
        <v>6.4468269247752401</v>
      </c>
      <c r="P14" s="252">
        <v>10.225727255064699</v>
      </c>
      <c r="R14" s="253">
        <v>1.0266999999999999</v>
      </c>
      <c r="S14" s="253">
        <v>1.0762</v>
      </c>
      <c r="T14" s="253"/>
      <c r="U14" s="255">
        <v>0.29260273972602702</v>
      </c>
      <c r="V14" s="255">
        <v>0.165890410958904</v>
      </c>
      <c r="W14" s="255">
        <v>9.8219178082191799E-2</v>
      </c>
      <c r="X14" s="253"/>
      <c r="Y14" s="253">
        <v>1.0515399999999999</v>
      </c>
      <c r="Z14" s="253">
        <v>0.99960000000000004</v>
      </c>
      <c r="AA14" s="255">
        <v>-6.9826707441386304</v>
      </c>
    </row>
    <row r="15" spans="1:27" customFormat="1" ht="14.45" customHeight="1" x14ac:dyDescent="0.2">
      <c r="A15" s="111" t="s">
        <v>327</v>
      </c>
      <c r="B15" s="110">
        <v>81274</v>
      </c>
      <c r="C15" s="110">
        <v>10111</v>
      </c>
      <c r="D15" s="110">
        <v>7785.01225978004</v>
      </c>
      <c r="E15" s="110">
        <v>1716.04586321992</v>
      </c>
      <c r="F15" s="110"/>
      <c r="G15" s="110">
        <v>148.71557061205399</v>
      </c>
      <c r="H15" s="110">
        <v>111.236493716306</v>
      </c>
      <c r="I15" s="110">
        <v>45.339964085217602</v>
      </c>
      <c r="J15" s="110">
        <v>-7.0726179229860602</v>
      </c>
      <c r="K15" s="110">
        <v>272.39555444736197</v>
      </c>
      <c r="L15" s="110">
        <v>-6.9752185666665198</v>
      </c>
      <c r="M15" s="110">
        <v>46.470366498992398</v>
      </c>
      <c r="O15" s="252">
        <v>6.5691365012181002</v>
      </c>
      <c r="P15" s="252">
        <v>9.0422521347540403</v>
      </c>
      <c r="R15" s="253">
        <v>1.0188999999999999</v>
      </c>
      <c r="S15" s="253">
        <v>1.0646</v>
      </c>
      <c r="T15" s="253"/>
      <c r="U15" s="255">
        <v>0.33021165012174603</v>
      </c>
      <c r="V15" s="255">
        <v>0.184678778797528</v>
      </c>
      <c r="W15" s="255">
        <v>0.10095523506274599</v>
      </c>
      <c r="X15" s="253"/>
      <c r="Y15" s="253">
        <v>1.0520590000000001</v>
      </c>
      <c r="Z15" s="253">
        <v>0.99909999999999999</v>
      </c>
      <c r="AA15" s="255">
        <v>11.414858096828</v>
      </c>
    </row>
    <row r="16" spans="1:27" customFormat="1" ht="14.45" customHeight="1" x14ac:dyDescent="0.2">
      <c r="A16" s="111" t="s">
        <v>328</v>
      </c>
      <c r="B16" s="110">
        <v>48005</v>
      </c>
      <c r="C16" s="110">
        <v>9482</v>
      </c>
      <c r="D16" s="110">
        <v>6813.5527512840499</v>
      </c>
      <c r="E16" s="110">
        <v>1834.75201061963</v>
      </c>
      <c r="F16" s="110"/>
      <c r="G16" s="110">
        <v>349.75138449282599</v>
      </c>
      <c r="H16" s="110">
        <v>355.03749460507402</v>
      </c>
      <c r="I16" s="110">
        <v>-153.580717515846</v>
      </c>
      <c r="J16" s="110">
        <v>-3.4728832648255801</v>
      </c>
      <c r="K16" s="110">
        <v>284.92415682759702</v>
      </c>
      <c r="L16" s="110">
        <v>14.4014255932263</v>
      </c>
      <c r="M16" s="110">
        <v>-13.3290830272456</v>
      </c>
      <c r="O16" s="252">
        <v>5.7494011040516604</v>
      </c>
      <c r="P16" s="252">
        <v>9.6677429434433897</v>
      </c>
      <c r="R16" s="253">
        <v>1.0510999999999999</v>
      </c>
      <c r="S16" s="253">
        <v>1.1933</v>
      </c>
      <c r="T16" s="253"/>
      <c r="U16" s="255">
        <v>0.149275362318841</v>
      </c>
      <c r="V16" s="255">
        <v>9.7101449275362295E-2</v>
      </c>
      <c r="W16" s="255">
        <v>6.6666666666666693E-2</v>
      </c>
      <c r="X16" s="253"/>
      <c r="Y16" s="253">
        <v>1.05732</v>
      </c>
      <c r="Z16" s="253">
        <v>0.99950000000000006</v>
      </c>
      <c r="AA16" s="255">
        <v>-4.5643153526970996</v>
      </c>
    </row>
    <row r="17" spans="1:27" customFormat="1" ht="14.45" customHeight="1" x14ac:dyDescent="0.2">
      <c r="A17" s="111" t="s">
        <v>329</v>
      </c>
      <c r="B17" s="110">
        <v>106505</v>
      </c>
      <c r="C17" s="110">
        <v>10591</v>
      </c>
      <c r="D17" s="110">
        <v>7761.1348578657598</v>
      </c>
      <c r="E17" s="110">
        <v>1929.79304924403</v>
      </c>
      <c r="F17" s="110"/>
      <c r="G17" s="110">
        <v>341.51654567673302</v>
      </c>
      <c r="H17" s="110">
        <v>302.58552246391503</v>
      </c>
      <c r="I17" s="110">
        <v>-114.74190948934</v>
      </c>
      <c r="J17" s="110">
        <v>0.71000659660255405</v>
      </c>
      <c r="K17" s="110">
        <v>390.64087490169902</v>
      </c>
      <c r="L17" s="110">
        <v>-6.9752185666665198</v>
      </c>
      <c r="M17" s="110">
        <v>-13.3290830272456</v>
      </c>
      <c r="O17" s="252">
        <v>6.5489883104079603</v>
      </c>
      <c r="P17" s="252">
        <v>10.168536688418399</v>
      </c>
      <c r="R17" s="253">
        <v>1.0438000000000001</v>
      </c>
      <c r="S17" s="253">
        <v>1.1566000000000001</v>
      </c>
      <c r="T17" s="253"/>
      <c r="U17" s="255">
        <v>0.19670250896057301</v>
      </c>
      <c r="V17" s="255">
        <v>0.104659498207885</v>
      </c>
      <c r="W17" s="255">
        <v>6.1218637992831497E-2</v>
      </c>
      <c r="X17" s="253"/>
      <c r="Y17" s="253">
        <v>1.0655870000000001</v>
      </c>
      <c r="Z17" s="253">
        <v>1.0001</v>
      </c>
      <c r="AA17" s="255">
        <v>-0.51347881899871595</v>
      </c>
    </row>
    <row r="18" spans="1:27" customFormat="1" ht="14.45" customHeight="1" x14ac:dyDescent="0.2">
      <c r="A18" s="111" t="s">
        <v>330</v>
      </c>
      <c r="B18" s="110">
        <v>63673</v>
      </c>
      <c r="C18" s="110">
        <v>7239</v>
      </c>
      <c r="D18" s="110">
        <v>6019.1576426116599</v>
      </c>
      <c r="E18" s="110">
        <v>1390.7264032655501</v>
      </c>
      <c r="F18" s="110"/>
      <c r="G18" s="110">
        <v>-153.11351251290699</v>
      </c>
      <c r="H18" s="110">
        <v>-116.44108692200599</v>
      </c>
      <c r="I18" s="110">
        <v>-47.943678221756699</v>
      </c>
      <c r="J18" s="110">
        <v>-10.900590645885099</v>
      </c>
      <c r="K18" s="110">
        <v>127.24671242214799</v>
      </c>
      <c r="L18" s="110">
        <v>-6.9752185666665198</v>
      </c>
      <c r="M18" s="110">
        <v>36.901994143055298</v>
      </c>
      <c r="O18" s="252">
        <v>5.0790759034441599</v>
      </c>
      <c r="P18" s="252">
        <v>7.3280668415183801</v>
      </c>
      <c r="R18" s="253">
        <v>0.97430000000000005</v>
      </c>
      <c r="S18" s="253">
        <v>0.91600000000000004</v>
      </c>
      <c r="T18" s="253"/>
      <c r="U18" s="255">
        <v>0.52071737786023498</v>
      </c>
      <c r="V18" s="255">
        <v>0.17996289424860901</v>
      </c>
      <c r="W18" s="255">
        <v>5.8132343846629603E-2</v>
      </c>
      <c r="X18" s="253"/>
      <c r="Y18" s="253">
        <v>1.044265</v>
      </c>
      <c r="Z18" s="253">
        <v>0.99819999999999998</v>
      </c>
      <c r="AA18" s="255">
        <v>12.097053726169801</v>
      </c>
    </row>
    <row r="19" spans="1:27" customFormat="1" ht="14.45" customHeight="1" x14ac:dyDescent="0.2">
      <c r="A19" s="111" t="s">
        <v>331</v>
      </c>
      <c r="B19" s="110">
        <v>11222</v>
      </c>
      <c r="C19" s="110">
        <v>10186</v>
      </c>
      <c r="D19" s="110">
        <v>7856.9445069755102</v>
      </c>
      <c r="E19" s="110">
        <v>1978.6449696603299</v>
      </c>
      <c r="F19" s="110"/>
      <c r="G19" s="110">
        <v>172.07453470358101</v>
      </c>
      <c r="H19" s="110">
        <v>95.948482986893595</v>
      </c>
      <c r="I19" s="110">
        <v>-123.92966435712199</v>
      </c>
      <c r="J19" s="110">
        <v>3.0766709136059198</v>
      </c>
      <c r="K19" s="110">
        <v>184.068085879991</v>
      </c>
      <c r="L19" s="110">
        <v>-6.9752185666665198</v>
      </c>
      <c r="M19" s="110">
        <v>26.1984351339851</v>
      </c>
      <c r="O19" s="252">
        <v>6.6298342541436499</v>
      </c>
      <c r="P19" s="252">
        <v>10.4259490286936</v>
      </c>
      <c r="R19" s="253">
        <v>1.0217000000000001</v>
      </c>
      <c r="S19" s="253">
        <v>1.0483</v>
      </c>
      <c r="T19" s="253"/>
      <c r="U19" s="255">
        <v>0.38306451612903197</v>
      </c>
      <c r="V19" s="255">
        <v>6.9892473118279605E-2</v>
      </c>
      <c r="W19" s="255">
        <v>2.68817204301075E-2</v>
      </c>
      <c r="X19" s="253"/>
      <c r="Y19" s="253">
        <v>1.039113</v>
      </c>
      <c r="Z19" s="253">
        <v>1.0004</v>
      </c>
      <c r="AA19" s="255">
        <v>8.7719298245614006</v>
      </c>
    </row>
    <row r="20" spans="1:27" customFormat="1" ht="14.45" customHeight="1" x14ac:dyDescent="0.2">
      <c r="A20" s="111" t="s">
        <v>332</v>
      </c>
      <c r="B20" s="110">
        <v>28811</v>
      </c>
      <c r="C20" s="110">
        <v>8632</v>
      </c>
      <c r="D20" s="110">
        <v>7062.5734471912601</v>
      </c>
      <c r="E20" s="110">
        <v>1572.3396435069999</v>
      </c>
      <c r="F20" s="110"/>
      <c r="G20" s="110">
        <v>-78.934498395768102</v>
      </c>
      <c r="H20" s="110">
        <v>-72.576628506425493</v>
      </c>
      <c r="I20" s="110">
        <v>37.870726586748802</v>
      </c>
      <c r="J20" s="110">
        <v>11.9402679710415</v>
      </c>
      <c r="K20" s="110">
        <v>88.105542871454901</v>
      </c>
      <c r="L20" s="110">
        <v>-6.9752185666665198</v>
      </c>
      <c r="M20" s="110">
        <v>17.968965505464801</v>
      </c>
      <c r="O20" s="252">
        <v>5.9595293464301804</v>
      </c>
      <c r="P20" s="252">
        <v>8.2850300232550094</v>
      </c>
      <c r="R20" s="253">
        <v>0.98860000000000003</v>
      </c>
      <c r="S20" s="253">
        <v>0.9536</v>
      </c>
      <c r="T20" s="253"/>
      <c r="U20" s="255">
        <v>0.52242283051834604</v>
      </c>
      <c r="V20" s="255">
        <v>0.20209668025626101</v>
      </c>
      <c r="W20" s="255">
        <v>7.2801397786837502E-2</v>
      </c>
      <c r="X20" s="253"/>
      <c r="Y20" s="253">
        <v>1.030519</v>
      </c>
      <c r="Z20" s="253">
        <v>1.0017</v>
      </c>
      <c r="AA20" s="255">
        <v>8.1915563957151907</v>
      </c>
    </row>
    <row r="21" spans="1:27" customFormat="1" ht="14.45" customHeight="1" x14ac:dyDescent="0.2">
      <c r="A21" s="111" t="s">
        <v>333</v>
      </c>
      <c r="B21" s="110">
        <v>16959</v>
      </c>
      <c r="C21" s="110">
        <v>10203</v>
      </c>
      <c r="D21" s="110">
        <v>7728.6902385822696</v>
      </c>
      <c r="E21" s="110">
        <v>2009.8255830554001</v>
      </c>
      <c r="F21" s="110"/>
      <c r="G21" s="110">
        <v>206.389130224642</v>
      </c>
      <c r="H21" s="110">
        <v>159.15615201367601</v>
      </c>
      <c r="I21" s="110">
        <v>-47.443318911720198</v>
      </c>
      <c r="J21" s="110">
        <v>2.2525001823904902</v>
      </c>
      <c r="K21" s="110">
        <v>164.55889676065399</v>
      </c>
      <c r="L21" s="110">
        <v>-6.9752185666665198</v>
      </c>
      <c r="M21" s="110">
        <v>-13.3290830272456</v>
      </c>
      <c r="O21" s="252">
        <v>6.5216109440415098</v>
      </c>
      <c r="P21" s="252">
        <v>10.590247066454401</v>
      </c>
      <c r="R21" s="253">
        <v>1.0265</v>
      </c>
      <c r="S21" s="253">
        <v>1.079</v>
      </c>
      <c r="T21" s="253"/>
      <c r="U21" s="255">
        <v>0.37613019891500898</v>
      </c>
      <c r="V21" s="255">
        <v>0.133815551537071</v>
      </c>
      <c r="W21" s="255">
        <v>5.4249547920434002E-2</v>
      </c>
      <c r="X21" s="253"/>
      <c r="Y21" s="253">
        <v>1.036189</v>
      </c>
      <c r="Z21" s="253">
        <v>1.0003</v>
      </c>
      <c r="AA21" s="255">
        <v>-0.62893081761006298</v>
      </c>
    </row>
    <row r="22" spans="1:27" customFormat="1" ht="14.45" customHeight="1" x14ac:dyDescent="0.2">
      <c r="A22" s="111" t="s">
        <v>334</v>
      </c>
      <c r="B22" s="110">
        <v>49537</v>
      </c>
      <c r="C22" s="110">
        <v>10842</v>
      </c>
      <c r="D22" s="110">
        <v>8476.0296079475593</v>
      </c>
      <c r="E22" s="110">
        <v>1823.2166609799001</v>
      </c>
      <c r="F22" s="110"/>
      <c r="G22" s="110">
        <v>-14.5256173528884</v>
      </c>
      <c r="H22" s="110">
        <v>-70.543197159818902</v>
      </c>
      <c r="I22" s="110">
        <v>263.49071629037797</v>
      </c>
      <c r="J22" s="110">
        <v>-7.6945335363368397</v>
      </c>
      <c r="K22" s="110">
        <v>289.14616865674799</v>
      </c>
      <c r="L22" s="110">
        <v>-6.9752185666665198</v>
      </c>
      <c r="M22" s="110">
        <v>89.868211308798294</v>
      </c>
      <c r="O22" s="252">
        <v>7.1522296465268402</v>
      </c>
      <c r="P22" s="252">
        <v>9.6069604538022109</v>
      </c>
      <c r="R22" s="253">
        <v>0.99809999999999999</v>
      </c>
      <c r="S22" s="253">
        <v>0.96109999999999995</v>
      </c>
      <c r="T22" s="253"/>
      <c r="U22" s="255">
        <v>0.43832909963307898</v>
      </c>
      <c r="V22" s="255">
        <v>0.25994919559695201</v>
      </c>
      <c r="W22" s="255">
        <v>0.15354219587919801</v>
      </c>
      <c r="X22" s="253"/>
      <c r="Y22" s="253">
        <v>1.0508920000000002</v>
      </c>
      <c r="Z22" s="253">
        <v>0.99909999999999999</v>
      </c>
      <c r="AA22" s="255">
        <v>16.202033453591302</v>
      </c>
    </row>
    <row r="23" spans="1:27" customFormat="1" ht="14.45" customHeight="1" x14ac:dyDescent="0.2">
      <c r="A23" s="111" t="s">
        <v>335</v>
      </c>
      <c r="B23" s="110">
        <v>73990</v>
      </c>
      <c r="C23" s="110">
        <v>9948</v>
      </c>
      <c r="D23" s="110">
        <v>7113.0974799990599</v>
      </c>
      <c r="E23" s="110">
        <v>1924.4835226406301</v>
      </c>
      <c r="F23" s="110"/>
      <c r="G23" s="110">
        <v>309.57595978617098</v>
      </c>
      <c r="H23" s="110">
        <v>307.33505281347902</v>
      </c>
      <c r="I23" s="110">
        <v>-49.9415662867791</v>
      </c>
      <c r="J23" s="110">
        <v>-10.735753109182101</v>
      </c>
      <c r="K23" s="110">
        <v>355.63855440742998</v>
      </c>
      <c r="L23" s="110">
        <v>11.6031429330388</v>
      </c>
      <c r="M23" s="110">
        <v>-13.3290830272456</v>
      </c>
      <c r="O23" s="252">
        <v>6.0021624543857302</v>
      </c>
      <c r="P23" s="252">
        <v>10.140559535072301</v>
      </c>
      <c r="R23" s="253">
        <v>1.0432999999999999</v>
      </c>
      <c r="S23" s="253">
        <v>1.1595</v>
      </c>
      <c r="T23" s="253"/>
      <c r="U23" s="255">
        <v>0.206259851384823</v>
      </c>
      <c r="V23" s="255">
        <v>0.135104706147264</v>
      </c>
      <c r="W23" s="255">
        <v>0.104480972753884</v>
      </c>
      <c r="X23" s="253"/>
      <c r="Y23" s="253">
        <v>1.0649310000000001</v>
      </c>
      <c r="Z23" s="253">
        <v>0.99850000000000005</v>
      </c>
      <c r="AA23" s="255">
        <v>-4.1441830347507</v>
      </c>
    </row>
    <row r="24" spans="1:27" customFormat="1" ht="14.45" customHeight="1" x14ac:dyDescent="0.2">
      <c r="A24" s="111" t="s">
        <v>336</v>
      </c>
      <c r="B24" s="110">
        <v>83162</v>
      </c>
      <c r="C24" s="110">
        <v>8996</v>
      </c>
      <c r="D24" s="110">
        <v>7177.9105202055998</v>
      </c>
      <c r="E24" s="110">
        <v>1226.3798738140499</v>
      </c>
      <c r="F24" s="110"/>
      <c r="G24" s="110">
        <v>321.71364810338201</v>
      </c>
      <c r="H24" s="110">
        <v>144.234290150687</v>
      </c>
      <c r="I24" s="110">
        <v>-90.589145796390497</v>
      </c>
      <c r="J24" s="110">
        <v>-2.2194800452453798</v>
      </c>
      <c r="K24" s="110">
        <v>238.37712312486801</v>
      </c>
      <c r="L24" s="110">
        <v>-6.9752185666665198</v>
      </c>
      <c r="M24" s="110">
        <v>-13.3290830272456</v>
      </c>
      <c r="O24" s="252">
        <v>6.0568528895408997</v>
      </c>
      <c r="P24" s="252">
        <v>6.4620860489165697</v>
      </c>
      <c r="R24" s="253">
        <v>1.0446</v>
      </c>
      <c r="S24" s="253">
        <v>1.1173</v>
      </c>
      <c r="T24" s="253"/>
      <c r="U24" s="255">
        <v>0.15227317847925401</v>
      </c>
      <c r="V24" s="255">
        <v>0.100853682747667</v>
      </c>
      <c r="W24" s="255">
        <v>9.9861028389914605E-2</v>
      </c>
      <c r="X24" s="253"/>
      <c r="Y24" s="253">
        <v>1.0528679999999999</v>
      </c>
      <c r="Z24" s="253">
        <v>0.99970000000000003</v>
      </c>
      <c r="AA24" s="255">
        <v>4.0702479338842998</v>
      </c>
    </row>
    <row r="25" spans="1:27" customFormat="1" ht="14.45" customHeight="1" x14ac:dyDescent="0.2">
      <c r="A25" s="111" t="s">
        <v>321</v>
      </c>
      <c r="B25" s="110">
        <v>975551</v>
      </c>
      <c r="C25" s="110">
        <v>8817</v>
      </c>
      <c r="D25" s="110">
        <v>6957.4640107137402</v>
      </c>
      <c r="E25" s="110">
        <v>1478.42312905018</v>
      </c>
      <c r="F25" s="110"/>
      <c r="G25" s="110">
        <v>101.07057425541799</v>
      </c>
      <c r="H25" s="110">
        <v>77.405775975813995</v>
      </c>
      <c r="I25" s="110">
        <v>-67.7187807637861</v>
      </c>
      <c r="J25" s="110">
        <v>-5.6320780977550902</v>
      </c>
      <c r="K25" s="110">
        <v>272.04667057214101</v>
      </c>
      <c r="L25" s="110">
        <v>17.255731536044198</v>
      </c>
      <c r="M25" s="110">
        <v>-13.3290830272456</v>
      </c>
      <c r="O25" s="252">
        <v>5.8708360711023797</v>
      </c>
      <c r="P25" s="252">
        <v>7.7901616624861196</v>
      </c>
      <c r="R25" s="253">
        <v>1.0143</v>
      </c>
      <c r="S25" s="253">
        <v>1.0521</v>
      </c>
      <c r="T25" s="253"/>
      <c r="U25" s="255">
        <v>0.21689103067763199</v>
      </c>
      <c r="V25" s="255">
        <v>0.15754369423637701</v>
      </c>
      <c r="W25" s="255">
        <v>8.6044034710945794E-2</v>
      </c>
      <c r="X25" s="253"/>
      <c r="Y25" s="253">
        <v>1.0596729999999999</v>
      </c>
      <c r="Z25" s="253">
        <v>0.99919999999999998</v>
      </c>
      <c r="AA25" s="255">
        <v>-4.83841488743042</v>
      </c>
    </row>
    <row r="26" spans="1:27" customFormat="1" ht="14.45" customHeight="1" x14ac:dyDescent="0.2">
      <c r="A26" s="111" t="s">
        <v>337</v>
      </c>
      <c r="B26" s="110">
        <v>52801</v>
      </c>
      <c r="C26" s="110">
        <v>9947</v>
      </c>
      <c r="D26" s="110">
        <v>7707.4223437824103</v>
      </c>
      <c r="E26" s="110">
        <v>1476.88361198338</v>
      </c>
      <c r="F26" s="110"/>
      <c r="G26" s="110">
        <v>305.25127924724001</v>
      </c>
      <c r="H26" s="110">
        <v>117.201424660185</v>
      </c>
      <c r="I26" s="110">
        <v>14.9775100276785</v>
      </c>
      <c r="J26" s="110">
        <v>6.0998309858413098</v>
      </c>
      <c r="K26" s="110">
        <v>339.10046199740901</v>
      </c>
      <c r="L26" s="110">
        <v>-6.9752185666665198</v>
      </c>
      <c r="M26" s="110">
        <v>-13.3290830272456</v>
      </c>
      <c r="O26" s="252">
        <v>6.5036647033200099</v>
      </c>
      <c r="P26" s="252">
        <v>7.7820495823942704</v>
      </c>
      <c r="R26" s="253">
        <v>1.0394000000000001</v>
      </c>
      <c r="S26" s="253">
        <v>1.0790999999999999</v>
      </c>
      <c r="T26" s="253"/>
      <c r="U26" s="255">
        <v>0.273442050087362</v>
      </c>
      <c r="V26" s="255">
        <v>0.15725101921956899</v>
      </c>
      <c r="W26" s="255">
        <v>0.106872451951077</v>
      </c>
      <c r="X26" s="253"/>
      <c r="Y26" s="253">
        <v>1.0623739999999999</v>
      </c>
      <c r="Z26" s="253">
        <v>1.0007999999999999</v>
      </c>
      <c r="AA26" s="255">
        <v>3.4960819770946401</v>
      </c>
    </row>
    <row r="27" spans="1:27" customFormat="1" ht="14.45" customHeight="1" x14ac:dyDescent="0.2">
      <c r="A27" s="111" t="s">
        <v>338</v>
      </c>
      <c r="B27" s="110">
        <v>100111</v>
      </c>
      <c r="C27" s="110">
        <v>8920</v>
      </c>
      <c r="D27" s="110">
        <v>7178.4124453058903</v>
      </c>
      <c r="E27" s="110">
        <v>1659.1199571131699</v>
      </c>
      <c r="F27" s="110"/>
      <c r="G27" s="110">
        <v>-88.869157908641796</v>
      </c>
      <c r="H27" s="110">
        <v>-105.306010315809</v>
      </c>
      <c r="I27" s="110">
        <v>136.065354684646</v>
      </c>
      <c r="J27" s="110">
        <v>0.65173435534657398</v>
      </c>
      <c r="K27" s="110">
        <v>160.017682093216</v>
      </c>
      <c r="L27" s="110">
        <v>-6.9752185666665198</v>
      </c>
      <c r="M27" s="110">
        <v>-13.3290830272456</v>
      </c>
      <c r="O27" s="252">
        <v>6.05727642317028</v>
      </c>
      <c r="P27" s="252">
        <v>8.7422960513829704</v>
      </c>
      <c r="R27" s="253">
        <v>0.98740000000000006</v>
      </c>
      <c r="S27" s="253">
        <v>0.93630000000000002</v>
      </c>
      <c r="T27" s="253"/>
      <c r="U27" s="255">
        <v>0.42678100263852198</v>
      </c>
      <c r="V27" s="255">
        <v>0.25082453825857498</v>
      </c>
      <c r="W27" s="255">
        <v>0.136543535620053</v>
      </c>
      <c r="X27" s="253"/>
      <c r="Y27" s="253">
        <v>1.040759</v>
      </c>
      <c r="Z27" s="253">
        <v>1.0001</v>
      </c>
      <c r="AA27" s="255">
        <v>3.1818955249276799</v>
      </c>
    </row>
    <row r="28" spans="1:27" customFormat="1" ht="14.45" customHeight="1" x14ac:dyDescent="0.2">
      <c r="A28" s="111" t="s">
        <v>339</v>
      </c>
      <c r="B28" s="110">
        <v>48678</v>
      </c>
      <c r="C28" s="110">
        <v>9459</v>
      </c>
      <c r="D28" s="110">
        <v>7055.3192369583803</v>
      </c>
      <c r="E28" s="110">
        <v>1885.4101629356901</v>
      </c>
      <c r="F28" s="110"/>
      <c r="G28" s="110">
        <v>214.64947985835499</v>
      </c>
      <c r="H28" s="110">
        <v>138.580495895485</v>
      </c>
      <c r="I28" s="110">
        <v>-85.882165683444995</v>
      </c>
      <c r="J28" s="110">
        <v>-11.354617668317699</v>
      </c>
      <c r="K28" s="110">
        <v>267.238487131863</v>
      </c>
      <c r="L28" s="110">
        <v>8.3068735973093197</v>
      </c>
      <c r="M28" s="110">
        <v>-13.3290830272456</v>
      </c>
      <c r="O28" s="252">
        <v>5.95340811044003</v>
      </c>
      <c r="P28" s="252">
        <v>9.9346727474423808</v>
      </c>
      <c r="R28" s="253">
        <v>1.0302</v>
      </c>
      <c r="S28" s="253">
        <v>1.0732999999999999</v>
      </c>
      <c r="T28" s="253"/>
      <c r="U28" s="255">
        <v>0.311249137336094</v>
      </c>
      <c r="V28" s="255">
        <v>0.123533471359558</v>
      </c>
      <c r="W28" s="255">
        <v>6.3492063492063502E-2</v>
      </c>
      <c r="X28" s="253"/>
      <c r="Y28" s="253">
        <v>1.05471</v>
      </c>
      <c r="Z28" s="253">
        <v>0.99839999999999995</v>
      </c>
      <c r="AA28" s="255">
        <v>-3.7848605577689201</v>
      </c>
    </row>
    <row r="29" spans="1:27" customFormat="1" ht="14.45" customHeight="1" x14ac:dyDescent="0.2">
      <c r="A29" s="111" t="s">
        <v>340</v>
      </c>
      <c r="B29" s="110">
        <v>72755</v>
      </c>
      <c r="C29" s="110">
        <v>9661</v>
      </c>
      <c r="D29" s="110">
        <v>6808.7039551548996</v>
      </c>
      <c r="E29" s="110">
        <v>1911.7634510764999</v>
      </c>
      <c r="F29" s="110"/>
      <c r="G29" s="110">
        <v>365.84450050300001</v>
      </c>
      <c r="H29" s="110">
        <v>372.40909853178601</v>
      </c>
      <c r="I29" s="110">
        <v>-189.28402003308801</v>
      </c>
      <c r="J29" s="110">
        <v>-5.5130700533080104</v>
      </c>
      <c r="K29" s="110">
        <v>376.93367489203899</v>
      </c>
      <c r="L29" s="110">
        <v>33.414065262201298</v>
      </c>
      <c r="M29" s="110">
        <v>-13.3290830272456</v>
      </c>
      <c r="O29" s="252">
        <v>5.7453096007147302</v>
      </c>
      <c r="P29" s="252">
        <v>10.073534464985199</v>
      </c>
      <c r="R29" s="253">
        <v>1.0535000000000001</v>
      </c>
      <c r="S29" s="253">
        <v>1.1946000000000001</v>
      </c>
      <c r="T29" s="253"/>
      <c r="U29" s="255">
        <v>0.14401913875598099</v>
      </c>
      <c r="V29" s="255">
        <v>6.0287081339712903E-2</v>
      </c>
      <c r="W29" s="255">
        <v>5.6459330143540702E-2</v>
      </c>
      <c r="X29" s="253"/>
      <c r="Y29" s="253">
        <v>1.0703579999999999</v>
      </c>
      <c r="Z29" s="253">
        <v>0.99919999999999998</v>
      </c>
      <c r="AA29" s="255">
        <v>-6.7380633645693901</v>
      </c>
    </row>
    <row r="30" spans="1:27" customFormat="1" ht="14.45" customHeight="1" x14ac:dyDescent="0.2">
      <c r="A30" s="111" t="s">
        <v>341</v>
      </c>
      <c r="B30" s="110">
        <v>47184</v>
      </c>
      <c r="C30" s="110">
        <v>10044</v>
      </c>
      <c r="D30" s="110">
        <v>7750.90084471305</v>
      </c>
      <c r="E30" s="110">
        <v>1723.4883374421499</v>
      </c>
      <c r="F30" s="110"/>
      <c r="G30" s="110">
        <v>119.392531741851</v>
      </c>
      <c r="H30" s="110">
        <v>43.639488222097299</v>
      </c>
      <c r="I30" s="110">
        <v>54.929357399951002</v>
      </c>
      <c r="J30" s="110">
        <v>-4.7166473960121102</v>
      </c>
      <c r="K30" s="110">
        <v>316.293711242173</v>
      </c>
      <c r="L30" s="110">
        <v>-6.9752185666665198</v>
      </c>
      <c r="M30" s="110">
        <v>46.766353275542201</v>
      </c>
      <c r="O30" s="252">
        <v>6.5403526619192904</v>
      </c>
      <c r="P30" s="252">
        <v>9.0814682943370606</v>
      </c>
      <c r="R30" s="253">
        <v>1.0152000000000001</v>
      </c>
      <c r="S30" s="253">
        <v>1.0250999999999999</v>
      </c>
      <c r="T30" s="253"/>
      <c r="U30" s="255">
        <v>0.36292935839274099</v>
      </c>
      <c r="V30" s="255">
        <v>0.19118600129617599</v>
      </c>
      <c r="W30" s="255">
        <v>9.8509397278029806E-2</v>
      </c>
      <c r="X30" s="253"/>
      <c r="Y30" s="253">
        <v>1.058799</v>
      </c>
      <c r="Z30" s="253">
        <v>0.99939999999999996</v>
      </c>
      <c r="AA30" s="255">
        <v>11.4884393063584</v>
      </c>
    </row>
    <row r="31" spans="1:27" customFormat="1" ht="14.45" customHeight="1" x14ac:dyDescent="0.2">
      <c r="A31" s="111" t="s">
        <v>342</v>
      </c>
      <c r="B31" s="110">
        <v>30195</v>
      </c>
      <c r="C31" s="110">
        <v>11046</v>
      </c>
      <c r="D31" s="110">
        <v>8477.5377392701503</v>
      </c>
      <c r="E31" s="110">
        <v>1920.1203858766701</v>
      </c>
      <c r="F31" s="110"/>
      <c r="G31" s="110">
        <v>154.17451820907499</v>
      </c>
      <c r="H31" s="110">
        <v>31.8699052806768</v>
      </c>
      <c r="I31" s="110">
        <v>143.442316035593</v>
      </c>
      <c r="J31" s="110">
        <v>11.802445945794901</v>
      </c>
      <c r="K31" s="110">
        <v>214.80383060751899</v>
      </c>
      <c r="L31" s="110">
        <v>-6.9752185666665198</v>
      </c>
      <c r="M31" s="110">
        <v>98.869041034354794</v>
      </c>
      <c r="O31" s="252">
        <v>7.1535022354694497</v>
      </c>
      <c r="P31" s="252">
        <v>10.117569133962601</v>
      </c>
      <c r="R31" s="253">
        <v>1.018</v>
      </c>
      <c r="S31" s="253">
        <v>1.0164</v>
      </c>
      <c r="T31" s="253"/>
      <c r="U31" s="255">
        <v>0.39537037037036998</v>
      </c>
      <c r="V31" s="255">
        <v>0.203703703703704</v>
      </c>
      <c r="W31" s="255">
        <v>0.115740740740741</v>
      </c>
      <c r="X31" s="253"/>
      <c r="Y31" s="253">
        <v>1.0402370000000001</v>
      </c>
      <c r="Z31" s="253">
        <v>1.0014000000000001</v>
      </c>
      <c r="AA31" s="255">
        <v>17.3913043478261</v>
      </c>
    </row>
    <row r="32" spans="1:27" customFormat="1" ht="14.45" customHeight="1" x14ac:dyDescent="0.2">
      <c r="A32" s="111" t="s">
        <v>343</v>
      </c>
      <c r="B32" s="110">
        <v>34119</v>
      </c>
      <c r="C32" s="110">
        <v>10129</v>
      </c>
      <c r="D32" s="110">
        <v>7429.6012446049899</v>
      </c>
      <c r="E32" s="110">
        <v>2034.14048887528</v>
      </c>
      <c r="F32" s="110"/>
      <c r="G32" s="110">
        <v>253.44232109432201</v>
      </c>
      <c r="H32" s="110">
        <v>217.42272111529201</v>
      </c>
      <c r="I32" s="110">
        <v>-141.63998590382101</v>
      </c>
      <c r="J32" s="110">
        <v>-8.2386682582493496</v>
      </c>
      <c r="K32" s="110">
        <v>279.00715415159601</v>
      </c>
      <c r="L32" s="110">
        <v>78.217670853432097</v>
      </c>
      <c r="M32" s="110">
        <v>-13.3290830272456</v>
      </c>
      <c r="O32" s="252">
        <v>6.2692341510595302</v>
      </c>
      <c r="P32" s="252">
        <v>10.718368064714699</v>
      </c>
      <c r="R32" s="253">
        <v>1.0339</v>
      </c>
      <c r="S32" s="253">
        <v>1.1067</v>
      </c>
      <c r="T32" s="253"/>
      <c r="U32" s="255">
        <v>0.29780271154745203</v>
      </c>
      <c r="V32" s="255">
        <v>8.0878915381019198E-2</v>
      </c>
      <c r="W32" s="255">
        <v>3.7400654511453899E-2</v>
      </c>
      <c r="X32" s="253"/>
      <c r="Y32" s="253">
        <v>1.0530520000000001</v>
      </c>
      <c r="Z32" s="253">
        <v>0.99890000000000001</v>
      </c>
      <c r="AA32" s="255">
        <v>-10.7634543178974</v>
      </c>
    </row>
    <row r="33" spans="1:27" customFormat="1" ht="14.45" customHeight="1" x14ac:dyDescent="0.2">
      <c r="A33" s="111" t="s">
        <v>344</v>
      </c>
      <c r="B33" s="110">
        <v>11886</v>
      </c>
      <c r="C33" s="110">
        <v>8356</v>
      </c>
      <c r="D33" s="110">
        <v>5762.9271161504003</v>
      </c>
      <c r="E33" s="110">
        <v>1850.54643843028</v>
      </c>
      <c r="F33" s="110"/>
      <c r="G33" s="110">
        <v>263.79202268705598</v>
      </c>
      <c r="H33" s="110">
        <v>322.74512052685299</v>
      </c>
      <c r="I33" s="110">
        <v>-202.16910293886099</v>
      </c>
      <c r="J33" s="110">
        <v>5.6968202269658299</v>
      </c>
      <c r="K33" s="110">
        <v>250.43251953798401</v>
      </c>
      <c r="L33" s="110">
        <v>115.333650755969</v>
      </c>
      <c r="M33" s="110">
        <v>-13.3290830272456</v>
      </c>
      <c r="O33" s="252">
        <v>4.8628638734645797</v>
      </c>
      <c r="P33" s="252">
        <v>9.7509675248191208</v>
      </c>
      <c r="R33" s="253">
        <v>1.0455000000000001</v>
      </c>
      <c r="S33" s="253">
        <v>1.1741999999999999</v>
      </c>
      <c r="T33" s="253"/>
      <c r="U33" s="255">
        <v>0.21107266435986199</v>
      </c>
      <c r="V33" s="255">
        <v>8.6505190311418706E-2</v>
      </c>
      <c r="W33" s="255">
        <v>4.1522491349481001E-2</v>
      </c>
      <c r="X33" s="253"/>
      <c r="Y33" s="253">
        <v>1.0600209999999999</v>
      </c>
      <c r="Z33" s="253">
        <v>1.0009999999999999</v>
      </c>
      <c r="AA33" s="255">
        <v>-17.0731707317073</v>
      </c>
    </row>
    <row r="34" spans="1:27" customFormat="1" ht="14.45" customHeight="1" x14ac:dyDescent="0.2">
      <c r="A34" s="111" t="s">
        <v>345</v>
      </c>
      <c r="B34" s="110">
        <v>45566</v>
      </c>
      <c r="C34" s="110">
        <v>9481</v>
      </c>
      <c r="D34" s="110">
        <v>7217.2723855526901</v>
      </c>
      <c r="E34" s="110">
        <v>1822.58875067547</v>
      </c>
      <c r="F34" s="110"/>
      <c r="G34" s="110">
        <v>180.56719406391801</v>
      </c>
      <c r="H34" s="110">
        <v>152.748350508768</v>
      </c>
      <c r="I34" s="110">
        <v>-129.585958094956</v>
      </c>
      <c r="J34" s="110">
        <v>12.924983404811099</v>
      </c>
      <c r="K34" s="110">
        <v>244.520308392684</v>
      </c>
      <c r="L34" s="110">
        <v>-6.9752185666665198</v>
      </c>
      <c r="M34" s="110">
        <v>-13.3290830272456</v>
      </c>
      <c r="O34" s="252">
        <v>6.0900671553351202</v>
      </c>
      <c r="P34" s="252">
        <v>9.6036518456744098</v>
      </c>
      <c r="R34" s="253">
        <v>1.0247999999999999</v>
      </c>
      <c r="S34" s="253">
        <v>1.0835999999999999</v>
      </c>
      <c r="T34" s="253"/>
      <c r="U34" s="255">
        <v>0.31207207207207199</v>
      </c>
      <c r="V34" s="255">
        <v>9.3693693693693694E-2</v>
      </c>
      <c r="W34" s="255">
        <v>4.14414414414414E-2</v>
      </c>
      <c r="X34" s="253"/>
      <c r="Y34" s="253">
        <v>1.051031</v>
      </c>
      <c r="Z34" s="253">
        <v>1.0018</v>
      </c>
      <c r="AA34" s="255">
        <v>1.7975055025678699</v>
      </c>
    </row>
    <row r="35" spans="1:27" customFormat="1" ht="14.45" customHeight="1" x14ac:dyDescent="0.2">
      <c r="A35" s="111" t="s">
        <v>346</v>
      </c>
      <c r="B35" s="110">
        <v>46644</v>
      </c>
      <c r="C35" s="110">
        <v>9458</v>
      </c>
      <c r="D35" s="110">
        <v>7253.7292375977804</v>
      </c>
      <c r="E35" s="110">
        <v>1787.3832942480001</v>
      </c>
      <c r="F35" s="110"/>
      <c r="G35" s="110">
        <v>176.39371352831901</v>
      </c>
      <c r="H35" s="110">
        <v>126.21171486735901</v>
      </c>
      <c r="I35" s="110">
        <v>-125.432113870737</v>
      </c>
      <c r="J35" s="110">
        <v>-2.24222566046303</v>
      </c>
      <c r="K35" s="110">
        <v>255.150267745268</v>
      </c>
      <c r="L35" s="110">
        <v>-6.9752185666665198</v>
      </c>
      <c r="M35" s="110">
        <v>-6.5539264890514799</v>
      </c>
      <c r="O35" s="252">
        <v>6.1208301174856397</v>
      </c>
      <c r="P35" s="252">
        <v>9.4181459566074892</v>
      </c>
      <c r="R35" s="253">
        <v>1.0241</v>
      </c>
      <c r="S35" s="253">
        <v>1.0704</v>
      </c>
      <c r="T35" s="253"/>
      <c r="U35" s="255">
        <v>0.29667250437828402</v>
      </c>
      <c r="V35" s="255">
        <v>8.1961471103327493E-2</v>
      </c>
      <c r="W35" s="255">
        <v>5.1138353765324003E-2</v>
      </c>
      <c r="X35" s="253"/>
      <c r="Y35" s="253">
        <v>1.052818</v>
      </c>
      <c r="Z35" s="253">
        <v>0.99970000000000003</v>
      </c>
      <c r="AA35" s="255">
        <v>4.9246600514516699</v>
      </c>
    </row>
    <row r="36" spans="1:27" customFormat="1" ht="14.45" customHeight="1" x14ac:dyDescent="0.2">
      <c r="A36" s="17" t="s">
        <v>347</v>
      </c>
      <c r="B36" s="18"/>
      <c r="C36" s="18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O36" s="252"/>
      <c r="P36" s="252"/>
      <c r="R36" s="253"/>
      <c r="S36" s="253"/>
      <c r="T36" s="253"/>
      <c r="U36" s="255"/>
      <c r="V36" s="255"/>
      <c r="W36" s="255"/>
      <c r="X36" s="253"/>
      <c r="Y36" s="253"/>
      <c r="Z36" s="253"/>
      <c r="AA36" s="255"/>
    </row>
    <row r="37" spans="1:27" customFormat="1" ht="14.45" customHeight="1" x14ac:dyDescent="0.2">
      <c r="A37" s="111" t="s">
        <v>348</v>
      </c>
      <c r="B37" s="110">
        <v>46240</v>
      </c>
      <c r="C37" s="110">
        <v>9136</v>
      </c>
      <c r="D37" s="110">
        <v>7509.3234219729002</v>
      </c>
      <c r="E37" s="110">
        <v>1660.17159305115</v>
      </c>
      <c r="F37" s="110"/>
      <c r="G37" s="110">
        <v>-102.049824321014</v>
      </c>
      <c r="H37" s="110">
        <v>-54.239714459083501</v>
      </c>
      <c r="I37" s="110">
        <v>63.707040298833498</v>
      </c>
      <c r="J37" s="110">
        <v>36.729577878482601</v>
      </c>
      <c r="K37" s="110">
        <v>-76.061508923933403</v>
      </c>
      <c r="L37" s="110">
        <v>-6.9752185666665198</v>
      </c>
      <c r="M37" s="110">
        <v>105.343554159731</v>
      </c>
      <c r="O37" s="252">
        <v>6.3365051903114198</v>
      </c>
      <c r="P37" s="252">
        <v>8.7478373702422108</v>
      </c>
      <c r="R37" s="253">
        <v>0.98619999999999997</v>
      </c>
      <c r="S37" s="253">
        <v>0.96709999999999996</v>
      </c>
      <c r="T37" s="253"/>
      <c r="U37" s="255">
        <v>0.46996587030716702</v>
      </c>
      <c r="V37" s="255">
        <v>0.227986348122867</v>
      </c>
      <c r="W37" s="255">
        <v>7.5426621160409602E-2</v>
      </c>
      <c r="X37" s="253"/>
      <c r="Y37" s="253">
        <v>1.004167</v>
      </c>
      <c r="Z37" s="253">
        <v>1.0048999999999999</v>
      </c>
      <c r="AA37" s="255">
        <v>20.3779786359901</v>
      </c>
    </row>
    <row r="38" spans="1:27" customFormat="1" ht="14.45" customHeight="1" x14ac:dyDescent="0.2">
      <c r="A38" s="111" t="s">
        <v>349</v>
      </c>
      <c r="B38" s="110">
        <v>14101</v>
      </c>
      <c r="C38" s="110">
        <v>7962</v>
      </c>
      <c r="D38" s="110">
        <v>6773.8588654742598</v>
      </c>
      <c r="E38" s="110">
        <v>1541.0184982764699</v>
      </c>
      <c r="F38" s="110"/>
      <c r="G38" s="110">
        <v>-131.86618074763101</v>
      </c>
      <c r="H38" s="110">
        <v>-176.52899264983901</v>
      </c>
      <c r="I38" s="110">
        <v>25.160404010532702</v>
      </c>
      <c r="J38" s="110">
        <v>18.223312047596</v>
      </c>
      <c r="K38" s="110">
        <v>-104.08820032023399</v>
      </c>
      <c r="L38" s="110">
        <v>-6.9752185666665198</v>
      </c>
      <c r="M38" s="110">
        <v>22.7923376424054</v>
      </c>
      <c r="O38" s="252">
        <v>5.7159066732855797</v>
      </c>
      <c r="P38" s="252">
        <v>8.1199914899652494</v>
      </c>
      <c r="R38" s="253">
        <v>0.98029999999999995</v>
      </c>
      <c r="S38" s="253">
        <v>0.88519999999999999</v>
      </c>
      <c r="T38" s="253"/>
      <c r="U38" s="255">
        <v>0.57444168734491297</v>
      </c>
      <c r="V38" s="255">
        <v>0.22332506203473901</v>
      </c>
      <c r="W38" s="255">
        <v>5.5831265508684898E-2</v>
      </c>
      <c r="X38" s="253"/>
      <c r="Y38" s="253">
        <v>0.99009600000000009</v>
      </c>
      <c r="Z38" s="253">
        <v>1.0026999999999999</v>
      </c>
      <c r="AA38" s="255">
        <v>9.0663058186738805</v>
      </c>
    </row>
    <row r="39" spans="1:27" customFormat="1" ht="14.45" customHeight="1" x14ac:dyDescent="0.2">
      <c r="A39" s="111" t="s">
        <v>350</v>
      </c>
      <c r="B39" s="110">
        <v>22019</v>
      </c>
      <c r="C39" s="110">
        <v>9476</v>
      </c>
      <c r="D39" s="110">
        <v>7567.26153095876</v>
      </c>
      <c r="E39" s="110">
        <v>1828.08066362459</v>
      </c>
      <c r="F39" s="110"/>
      <c r="G39" s="110">
        <v>15.9566358110338</v>
      </c>
      <c r="H39" s="110">
        <v>11.531223000409501</v>
      </c>
      <c r="I39" s="110">
        <v>-61.002498674760403</v>
      </c>
      <c r="J39" s="110">
        <v>15.068416172733601</v>
      </c>
      <c r="K39" s="110">
        <v>32.301020785225802</v>
      </c>
      <c r="L39" s="110">
        <v>-6.9752185666665198</v>
      </c>
      <c r="M39" s="110">
        <v>73.545827367300106</v>
      </c>
      <c r="O39" s="252">
        <v>6.3853944320813802</v>
      </c>
      <c r="P39" s="252">
        <v>9.6325900358780991</v>
      </c>
      <c r="R39" s="253">
        <v>1.0019</v>
      </c>
      <c r="S39" s="253">
        <v>1.0061</v>
      </c>
      <c r="T39" s="253"/>
      <c r="U39" s="255">
        <v>0.45448079658606</v>
      </c>
      <c r="V39" s="255">
        <v>0.11877667140825</v>
      </c>
      <c r="W39" s="255">
        <v>3.8406827880512098E-2</v>
      </c>
      <c r="X39" s="253"/>
      <c r="Y39" s="253">
        <v>1.019709</v>
      </c>
      <c r="Z39" s="253">
        <v>1.002</v>
      </c>
      <c r="AA39" s="255">
        <v>15.4351395730706</v>
      </c>
    </row>
    <row r="40" spans="1:27" customFormat="1" ht="14.45" customHeight="1" x14ac:dyDescent="0.2">
      <c r="A40" s="111" t="s">
        <v>351</v>
      </c>
      <c r="B40" s="110">
        <v>19106</v>
      </c>
      <c r="C40" s="110">
        <v>11717</v>
      </c>
      <c r="D40" s="110">
        <v>8826.4515424916008</v>
      </c>
      <c r="E40" s="110">
        <v>2215.06955278952</v>
      </c>
      <c r="F40" s="110"/>
      <c r="G40" s="110">
        <v>316.683158969163</v>
      </c>
      <c r="H40" s="110">
        <v>308.49610574532198</v>
      </c>
      <c r="I40" s="110">
        <v>-73.589571904691994</v>
      </c>
      <c r="J40" s="110">
        <v>1.6991834193141899</v>
      </c>
      <c r="K40" s="110">
        <v>136.773384455382</v>
      </c>
      <c r="L40" s="110">
        <v>-6.9752185666665198</v>
      </c>
      <c r="M40" s="110">
        <v>-7.9410883424839103</v>
      </c>
      <c r="O40" s="252">
        <v>7.4479221187061704</v>
      </c>
      <c r="P40" s="252">
        <v>11.6717261593217</v>
      </c>
      <c r="R40" s="253">
        <v>1.0357000000000001</v>
      </c>
      <c r="S40" s="253">
        <v>1.1391</v>
      </c>
      <c r="T40" s="253"/>
      <c r="U40" s="255">
        <v>0.24806746310611399</v>
      </c>
      <c r="V40" s="255">
        <v>0.130709768095573</v>
      </c>
      <c r="W40" s="255">
        <v>4.5678144764581902E-2</v>
      </c>
      <c r="X40" s="253"/>
      <c r="Y40" s="253">
        <v>1.0281480000000001</v>
      </c>
      <c r="Z40" s="253">
        <v>1.0002</v>
      </c>
      <c r="AA40" s="255">
        <v>4.6323529411764701</v>
      </c>
    </row>
    <row r="41" spans="1:27" customFormat="1" ht="14.45" customHeight="1" x14ac:dyDescent="0.2">
      <c r="A41" s="111" t="s">
        <v>352</v>
      </c>
      <c r="B41" s="110">
        <v>21327</v>
      </c>
      <c r="C41" s="110">
        <v>8579</v>
      </c>
      <c r="D41" s="110">
        <v>7234.8949547633802</v>
      </c>
      <c r="E41" s="110">
        <v>1532.3418261946999</v>
      </c>
      <c r="F41" s="110"/>
      <c r="G41" s="110">
        <v>-139.50161271567401</v>
      </c>
      <c r="H41" s="110">
        <v>-130.63529518734799</v>
      </c>
      <c r="I41" s="110">
        <v>109.12031961341501</v>
      </c>
      <c r="J41" s="110">
        <v>2.1043615972448402</v>
      </c>
      <c r="K41" s="110">
        <v>-104.08820032023399</v>
      </c>
      <c r="L41" s="110">
        <v>-6.9752185666665198</v>
      </c>
      <c r="M41" s="110">
        <v>81.822676478905905</v>
      </c>
      <c r="O41" s="252">
        <v>6.1049374032915997</v>
      </c>
      <c r="P41" s="252">
        <v>8.0742720495147005</v>
      </c>
      <c r="R41" s="253">
        <v>0.98050000000000004</v>
      </c>
      <c r="S41" s="253">
        <v>0.91449999999999998</v>
      </c>
      <c r="T41" s="253"/>
      <c r="U41" s="255">
        <v>0.56451612903225801</v>
      </c>
      <c r="V41" s="255">
        <v>0.27726574500767998</v>
      </c>
      <c r="W41" s="255">
        <v>7.6804915514592897E-2</v>
      </c>
      <c r="X41" s="253"/>
      <c r="Y41" s="253">
        <v>0.98541100000000004</v>
      </c>
      <c r="Z41" s="253">
        <v>1.0003</v>
      </c>
      <c r="AA41" s="255">
        <v>17.297297297297298</v>
      </c>
    </row>
    <row r="42" spans="1:27" customFormat="1" ht="14.45" customHeight="1" x14ac:dyDescent="0.2">
      <c r="A42" s="111" t="s">
        <v>347</v>
      </c>
      <c r="B42" s="110">
        <v>233839</v>
      </c>
      <c r="C42" s="110">
        <v>8390</v>
      </c>
      <c r="D42" s="110">
        <v>6814.3929966000396</v>
      </c>
      <c r="E42" s="110">
        <v>1542.5843020781899</v>
      </c>
      <c r="F42" s="110"/>
      <c r="G42" s="110">
        <v>30.199289487932099</v>
      </c>
      <c r="H42" s="110">
        <v>71.955842568727306</v>
      </c>
      <c r="I42" s="110">
        <v>-37.417997636382999</v>
      </c>
      <c r="J42" s="110">
        <v>-3.4733033874835799</v>
      </c>
      <c r="K42" s="110">
        <v>-20.689426253406999</v>
      </c>
      <c r="L42" s="110">
        <v>-6.9752185666665198</v>
      </c>
      <c r="M42" s="110">
        <v>-0.13308062499248599</v>
      </c>
      <c r="O42" s="252">
        <v>5.7501101185003396</v>
      </c>
      <c r="P42" s="252">
        <v>8.1282420810899794</v>
      </c>
      <c r="R42" s="253">
        <v>1.0042</v>
      </c>
      <c r="S42" s="253">
        <v>1.0464</v>
      </c>
      <c r="T42" s="253"/>
      <c r="U42" s="255">
        <v>0.27175368139223599</v>
      </c>
      <c r="V42" s="255">
        <v>0.19857206604194599</v>
      </c>
      <c r="W42" s="255">
        <v>8.4337349397590397E-2</v>
      </c>
      <c r="X42" s="253"/>
      <c r="Y42" s="253">
        <v>1.0134239999999999</v>
      </c>
      <c r="Z42" s="253">
        <v>0.99950000000000006</v>
      </c>
      <c r="AA42" s="255">
        <v>5.8406801007556703</v>
      </c>
    </row>
    <row r="43" spans="1:27" customFormat="1" ht="14.45" customHeight="1" x14ac:dyDescent="0.2">
      <c r="A43" s="111" t="s">
        <v>353</v>
      </c>
      <c r="B43" s="110">
        <v>9511</v>
      </c>
      <c r="C43" s="110">
        <v>8027</v>
      </c>
      <c r="D43" s="110">
        <v>6628.8236468798104</v>
      </c>
      <c r="E43" s="110">
        <v>1610.2734446546599</v>
      </c>
      <c r="F43" s="110"/>
      <c r="G43" s="110">
        <v>-72.663985942841705</v>
      </c>
      <c r="H43" s="110">
        <v>-73.853674846280597</v>
      </c>
      <c r="I43" s="110">
        <v>72.221217960278807</v>
      </c>
      <c r="J43" s="110">
        <v>-13.323754182943601</v>
      </c>
      <c r="K43" s="110">
        <v>-104.08820032023399</v>
      </c>
      <c r="L43" s="110">
        <v>-6.9752185666665198</v>
      </c>
      <c r="M43" s="110">
        <v>-13.3290830272456</v>
      </c>
      <c r="O43" s="252">
        <v>5.5935232888234703</v>
      </c>
      <c r="P43" s="252">
        <v>8.4849122069183007</v>
      </c>
      <c r="R43" s="253">
        <v>0.98880000000000001</v>
      </c>
      <c r="S43" s="253">
        <v>0.95389999999999997</v>
      </c>
      <c r="T43" s="253"/>
      <c r="U43" s="255">
        <v>0.59774436090225602</v>
      </c>
      <c r="V43" s="255">
        <v>0.31015037593985001</v>
      </c>
      <c r="W43" s="255">
        <v>5.8270676691729299E-2</v>
      </c>
      <c r="X43" s="253"/>
      <c r="Y43" s="253">
        <v>0.98572300000000002</v>
      </c>
      <c r="Z43" s="253">
        <v>0.998</v>
      </c>
      <c r="AA43" s="255">
        <v>2.1113243761996201</v>
      </c>
    </row>
    <row r="44" spans="1:27" customFormat="1" ht="14.45" customHeight="1" x14ac:dyDescent="0.2">
      <c r="A44" s="111" t="s">
        <v>354</v>
      </c>
      <c r="B44" s="110">
        <v>22251</v>
      </c>
      <c r="C44" s="110">
        <v>7592</v>
      </c>
      <c r="D44" s="110">
        <v>6561.63681594641</v>
      </c>
      <c r="E44" s="110">
        <v>1441.41636602533</v>
      </c>
      <c r="F44" s="110"/>
      <c r="G44" s="110">
        <v>-154.58811731731299</v>
      </c>
      <c r="H44" s="110">
        <v>-150.248079297348</v>
      </c>
      <c r="I44" s="110">
        <v>-36.993704332918398</v>
      </c>
      <c r="J44" s="110">
        <v>15.0256577874926</v>
      </c>
      <c r="K44" s="110">
        <v>-104.08820032023399</v>
      </c>
      <c r="L44" s="110">
        <v>-6.9752185666665198</v>
      </c>
      <c r="M44" s="110">
        <v>27.219620228218702</v>
      </c>
      <c r="O44" s="252">
        <v>5.5368298054020002</v>
      </c>
      <c r="P44" s="252">
        <v>7.5951642622803499</v>
      </c>
      <c r="R44" s="253">
        <v>0.97619999999999996</v>
      </c>
      <c r="S44" s="253">
        <v>0.89549999999999996</v>
      </c>
      <c r="T44" s="253"/>
      <c r="U44" s="255">
        <v>0.58360389610389596</v>
      </c>
      <c r="V44" s="255">
        <v>0.17288961038961001</v>
      </c>
      <c r="W44" s="255">
        <v>3.5714285714285698E-2</v>
      </c>
      <c r="X44" s="253"/>
      <c r="Y44" s="253">
        <v>0.99503799999999998</v>
      </c>
      <c r="Z44" s="253">
        <v>1.0023</v>
      </c>
      <c r="AA44" s="255">
        <v>9.9018733273862605</v>
      </c>
    </row>
    <row r="45" spans="1:27" customFormat="1" ht="14.45" customHeight="1" x14ac:dyDescent="0.2">
      <c r="A45" s="17" t="s">
        <v>355</v>
      </c>
      <c r="B45" s="18"/>
      <c r="C45" s="18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O45" s="252"/>
      <c r="P45" s="252"/>
      <c r="R45" s="253"/>
      <c r="S45" s="253"/>
      <c r="T45" s="253"/>
      <c r="U45" s="255"/>
      <c r="V45" s="255"/>
      <c r="W45" s="255"/>
      <c r="X45" s="253"/>
      <c r="Y45" s="253"/>
      <c r="Z45" s="253"/>
      <c r="AA45" s="255"/>
    </row>
    <row r="46" spans="1:27" customFormat="1" ht="14.45" customHeight="1" x14ac:dyDescent="0.2">
      <c r="A46" s="111" t="s">
        <v>356</v>
      </c>
      <c r="B46" s="110">
        <v>106975</v>
      </c>
      <c r="C46" s="110">
        <v>8797</v>
      </c>
      <c r="D46" s="110">
        <v>7314.9273419804003</v>
      </c>
      <c r="E46" s="110">
        <v>1683.2346348541701</v>
      </c>
      <c r="F46" s="110"/>
      <c r="G46" s="110">
        <v>-104.48760755650299</v>
      </c>
      <c r="H46" s="110">
        <v>-111.218525338532</v>
      </c>
      <c r="I46" s="110">
        <v>138.41261475526201</v>
      </c>
      <c r="J46" s="110">
        <v>-2.2605850917778101</v>
      </c>
      <c r="K46" s="110">
        <v>-104.08820032023399</v>
      </c>
      <c r="L46" s="110">
        <v>-6.9752185666665198</v>
      </c>
      <c r="M46" s="110">
        <v>-10.6588091373099</v>
      </c>
      <c r="O46" s="252">
        <v>6.1724702033185297</v>
      </c>
      <c r="P46" s="252">
        <v>8.8693620004673992</v>
      </c>
      <c r="R46" s="253">
        <v>0.98550000000000004</v>
      </c>
      <c r="S46" s="253">
        <v>0.93369999999999997</v>
      </c>
      <c r="T46" s="253"/>
      <c r="U46" s="255">
        <v>0.48205361199454799</v>
      </c>
      <c r="V46" s="255">
        <v>0.34226866575798898</v>
      </c>
      <c r="W46" s="255">
        <v>8.6172951688626404E-2</v>
      </c>
      <c r="X46" s="253"/>
      <c r="Y46" s="253">
        <v>0.98329800000000001</v>
      </c>
      <c r="Z46" s="253">
        <v>0.99970000000000003</v>
      </c>
      <c r="AA46" s="255">
        <v>4.4117647058823497</v>
      </c>
    </row>
    <row r="47" spans="1:27" customFormat="1" ht="14.45" customHeight="1" x14ac:dyDescent="0.2">
      <c r="A47" s="111" t="s">
        <v>357</v>
      </c>
      <c r="B47" s="110">
        <v>16431</v>
      </c>
      <c r="C47" s="110">
        <v>7695</v>
      </c>
      <c r="D47" s="110">
        <v>6447.9927091662903</v>
      </c>
      <c r="E47" s="110">
        <v>1492.28164052994</v>
      </c>
      <c r="F47" s="110"/>
      <c r="G47" s="110">
        <v>-164.77937299427899</v>
      </c>
      <c r="H47" s="110">
        <v>-190.48289087148001</v>
      </c>
      <c r="I47" s="110">
        <v>208.56900686805699</v>
      </c>
      <c r="J47" s="110">
        <v>16.698674154648</v>
      </c>
      <c r="K47" s="110">
        <v>-104.08820032023399</v>
      </c>
      <c r="L47" s="110">
        <v>-6.9752185666665198</v>
      </c>
      <c r="M47" s="110">
        <v>-3.7652612088248301</v>
      </c>
      <c r="O47" s="252">
        <v>5.4409348183311996</v>
      </c>
      <c r="P47" s="252">
        <v>7.8631854421520302</v>
      </c>
      <c r="R47" s="253">
        <v>0.97419999999999995</v>
      </c>
      <c r="S47" s="253">
        <v>0.87209999999999999</v>
      </c>
      <c r="T47" s="253"/>
      <c r="U47" s="255">
        <v>0.62304250559284102</v>
      </c>
      <c r="V47" s="255">
        <v>0.44966442953020103</v>
      </c>
      <c r="W47" s="255">
        <v>0.110738255033557</v>
      </c>
      <c r="X47" s="253"/>
      <c r="Y47" s="253">
        <v>0.97314099999999992</v>
      </c>
      <c r="Z47" s="253">
        <v>1.0025999999999999</v>
      </c>
      <c r="AA47" s="255">
        <v>5.4245283018867898</v>
      </c>
    </row>
    <row r="48" spans="1:27" customFormat="1" ht="14.45" customHeight="1" x14ac:dyDescent="0.2">
      <c r="A48" s="111" t="s">
        <v>358</v>
      </c>
      <c r="B48" s="110">
        <v>11421</v>
      </c>
      <c r="C48" s="110">
        <v>8566</v>
      </c>
      <c r="D48" s="110">
        <v>6910.6852328887599</v>
      </c>
      <c r="E48" s="110">
        <v>1726.48851603096</v>
      </c>
      <c r="F48" s="110"/>
      <c r="G48" s="110">
        <v>38.896539159811901</v>
      </c>
      <c r="H48" s="110">
        <v>-8.9431070342676602</v>
      </c>
      <c r="I48" s="110">
        <v>-43.785478301489199</v>
      </c>
      <c r="J48" s="110">
        <v>66.967539869837296</v>
      </c>
      <c r="K48" s="110">
        <v>-104.08820032023399</v>
      </c>
      <c r="L48" s="110">
        <v>-6.9752185666665198</v>
      </c>
      <c r="M48" s="110">
        <v>-13.3290830272456</v>
      </c>
      <c r="O48" s="252">
        <v>5.8313632781717901</v>
      </c>
      <c r="P48" s="252">
        <v>9.0972769459767093</v>
      </c>
      <c r="R48" s="253">
        <v>1.0054000000000001</v>
      </c>
      <c r="S48" s="253">
        <v>0.99460000000000004</v>
      </c>
      <c r="T48" s="253"/>
      <c r="U48" s="255">
        <v>0.47747747747747699</v>
      </c>
      <c r="V48" s="255">
        <v>0.15765765765765799</v>
      </c>
      <c r="W48" s="255">
        <v>4.8048048048047999E-2</v>
      </c>
      <c r="X48" s="253"/>
      <c r="Y48" s="253">
        <v>0.99527199999999993</v>
      </c>
      <c r="Z48" s="253">
        <v>1.0097</v>
      </c>
      <c r="AA48" s="255">
        <v>3.41614906832298</v>
      </c>
    </row>
    <row r="49" spans="1:27" customFormat="1" ht="14.45" customHeight="1" x14ac:dyDescent="0.2">
      <c r="A49" s="111" t="s">
        <v>359</v>
      </c>
      <c r="B49" s="110">
        <v>34765</v>
      </c>
      <c r="C49" s="110">
        <v>8904</v>
      </c>
      <c r="D49" s="110">
        <v>7554.0270721747202</v>
      </c>
      <c r="E49" s="110">
        <v>1586.9201547528201</v>
      </c>
      <c r="F49" s="110"/>
      <c r="G49" s="110">
        <v>-199.35828121763501</v>
      </c>
      <c r="H49" s="110">
        <v>-174.49867010146099</v>
      </c>
      <c r="I49" s="110">
        <v>185.39366896578699</v>
      </c>
      <c r="J49" s="110">
        <v>-6.1093285469238898</v>
      </c>
      <c r="K49" s="110">
        <v>-104.08820032023399</v>
      </c>
      <c r="L49" s="110">
        <v>-6.9752185666665198</v>
      </c>
      <c r="M49" s="110">
        <v>69.1237069128033</v>
      </c>
      <c r="O49" s="252">
        <v>6.3742269523946504</v>
      </c>
      <c r="P49" s="252">
        <v>8.3618581907090501</v>
      </c>
      <c r="R49" s="253">
        <v>0.97340000000000004</v>
      </c>
      <c r="S49" s="253">
        <v>0.88980000000000004</v>
      </c>
      <c r="T49" s="253"/>
      <c r="U49" s="255">
        <v>0.56904332129963897</v>
      </c>
      <c r="V49" s="255">
        <v>0.35740072202166101</v>
      </c>
      <c r="W49" s="255">
        <v>8.1678700361010798E-2</v>
      </c>
      <c r="X49" s="253"/>
      <c r="Y49" s="253">
        <v>0.97285600000000005</v>
      </c>
      <c r="Z49" s="253">
        <v>0.99919999999999998</v>
      </c>
      <c r="AA49" s="255">
        <v>14.8186528497409</v>
      </c>
    </row>
    <row r="50" spans="1:27" customFormat="1" ht="14.45" customHeight="1" x14ac:dyDescent="0.2">
      <c r="A50" s="111" t="s">
        <v>360</v>
      </c>
      <c r="B50" s="110">
        <v>57071</v>
      </c>
      <c r="C50" s="110">
        <v>8339</v>
      </c>
      <c r="D50" s="110">
        <v>6945.9500257366399</v>
      </c>
      <c r="E50" s="110">
        <v>1614.12278311616</v>
      </c>
      <c r="F50" s="110"/>
      <c r="G50" s="110">
        <v>-103.99960148898499</v>
      </c>
      <c r="H50" s="110">
        <v>-78.389260863769096</v>
      </c>
      <c r="I50" s="110">
        <v>36.422417609691799</v>
      </c>
      <c r="J50" s="110">
        <v>24.244718200894699</v>
      </c>
      <c r="K50" s="110">
        <v>-104.08820032023399</v>
      </c>
      <c r="L50" s="110">
        <v>-6.9752185666665198</v>
      </c>
      <c r="M50" s="110">
        <v>12.0864704492949</v>
      </c>
      <c r="O50" s="252">
        <v>5.8611203588512604</v>
      </c>
      <c r="P50" s="252">
        <v>8.5051952830684598</v>
      </c>
      <c r="R50" s="253">
        <v>0.98480000000000001</v>
      </c>
      <c r="S50" s="253">
        <v>0.95120000000000005</v>
      </c>
      <c r="T50" s="253"/>
      <c r="U50" s="255">
        <v>0.461285500747384</v>
      </c>
      <c r="V50" s="255">
        <v>0.24753363228699601</v>
      </c>
      <c r="W50" s="255">
        <v>7.2346786248131498E-2</v>
      </c>
      <c r="X50" s="253"/>
      <c r="Y50" s="253">
        <v>0.9886839999999999</v>
      </c>
      <c r="Z50" s="253">
        <v>1.0035000000000001</v>
      </c>
      <c r="AA50" s="255">
        <v>7.4526180533247697</v>
      </c>
    </row>
    <row r="51" spans="1:27" customFormat="1" ht="14.45" customHeight="1" x14ac:dyDescent="0.2">
      <c r="A51" s="111" t="s">
        <v>361</v>
      </c>
      <c r="B51" s="110">
        <v>11995</v>
      </c>
      <c r="C51" s="110">
        <v>8289</v>
      </c>
      <c r="D51" s="110">
        <v>7014.7001430556002</v>
      </c>
      <c r="E51" s="110">
        <v>1490.40029686555</v>
      </c>
      <c r="F51" s="110"/>
      <c r="G51" s="110">
        <v>-146.43133411626101</v>
      </c>
      <c r="H51" s="110">
        <v>-133.90513579528599</v>
      </c>
      <c r="I51" s="110">
        <v>122.263153625542</v>
      </c>
      <c r="J51" s="110">
        <v>-14.0955071752952</v>
      </c>
      <c r="K51" s="110">
        <v>-104.08820032023399</v>
      </c>
      <c r="L51" s="110">
        <v>-6.9752185666665198</v>
      </c>
      <c r="M51" s="110">
        <v>67.279082395141202</v>
      </c>
      <c r="O51" s="252">
        <v>5.9191329720716999</v>
      </c>
      <c r="P51" s="252">
        <v>7.8532721967486498</v>
      </c>
      <c r="R51" s="253">
        <v>0.97889999999999999</v>
      </c>
      <c r="S51" s="253">
        <v>0.90990000000000004</v>
      </c>
      <c r="T51" s="253"/>
      <c r="U51" s="255">
        <v>0.56760563380281703</v>
      </c>
      <c r="V51" s="255">
        <v>0.29295774647887302</v>
      </c>
      <c r="W51" s="255">
        <v>8.8732394366197204E-2</v>
      </c>
      <c r="X51" s="253"/>
      <c r="Y51" s="253">
        <v>0.98304900000000006</v>
      </c>
      <c r="Z51" s="253">
        <v>0.998</v>
      </c>
      <c r="AA51" s="255">
        <v>15.4471544715447</v>
      </c>
    </row>
    <row r="52" spans="1:27" customFormat="1" ht="14.45" customHeight="1" x14ac:dyDescent="0.2">
      <c r="A52" s="111" t="s">
        <v>362</v>
      </c>
      <c r="B52" s="110">
        <v>37290</v>
      </c>
      <c r="C52" s="110">
        <v>8548</v>
      </c>
      <c r="D52" s="110">
        <v>6899.5132764828304</v>
      </c>
      <c r="E52" s="110">
        <v>1707.4673938194601</v>
      </c>
      <c r="F52" s="110"/>
      <c r="G52" s="110">
        <v>-8.0804796848636098</v>
      </c>
      <c r="H52" s="110">
        <v>14.0396701028551</v>
      </c>
      <c r="I52" s="110">
        <v>9.4197876031914198</v>
      </c>
      <c r="J52" s="110">
        <v>2.0037470937606798</v>
      </c>
      <c r="K52" s="110">
        <v>-102.439722252108</v>
      </c>
      <c r="L52" s="110">
        <v>-6.9752185666665198</v>
      </c>
      <c r="M52" s="110">
        <v>32.937642701656699</v>
      </c>
      <c r="O52" s="252">
        <v>5.8219361759184798</v>
      </c>
      <c r="P52" s="252">
        <v>8.9970501474926294</v>
      </c>
      <c r="R52" s="253">
        <v>0.99860000000000004</v>
      </c>
      <c r="S52" s="253">
        <v>1.008</v>
      </c>
      <c r="T52" s="253"/>
      <c r="U52" s="255">
        <v>0.42100414555504401</v>
      </c>
      <c r="V52" s="255">
        <v>0.189313680331644</v>
      </c>
      <c r="W52" s="255">
        <v>8.5674804237678495E-2</v>
      </c>
      <c r="X52" s="253"/>
      <c r="Y52" s="253">
        <v>1.000259</v>
      </c>
      <c r="Z52" s="253">
        <v>1.0003</v>
      </c>
      <c r="AA52" s="255">
        <v>10.4272634791455</v>
      </c>
    </row>
    <row r="53" spans="1:27" customFormat="1" ht="14.45" customHeight="1" x14ac:dyDescent="0.2">
      <c r="A53" s="111" t="s">
        <v>363</v>
      </c>
      <c r="B53" s="110">
        <v>14309</v>
      </c>
      <c r="C53" s="110">
        <v>8688</v>
      </c>
      <c r="D53" s="110">
        <v>6948.7020749458097</v>
      </c>
      <c r="E53" s="110">
        <v>1689.7109645473899</v>
      </c>
      <c r="F53" s="110"/>
      <c r="G53" s="110">
        <v>66.896638406703204</v>
      </c>
      <c r="H53" s="110">
        <v>-20.9104272009975</v>
      </c>
      <c r="I53" s="110">
        <v>-54.792914678821901</v>
      </c>
      <c r="J53" s="110">
        <v>8.27233560075166</v>
      </c>
      <c r="K53" s="110">
        <v>-54.932468681825497</v>
      </c>
      <c r="L53" s="110">
        <v>-6.9752185666665198</v>
      </c>
      <c r="M53" s="110">
        <v>111.553280515057</v>
      </c>
      <c r="O53" s="252">
        <v>5.8634425885806101</v>
      </c>
      <c r="P53" s="252">
        <v>8.9034873156754504</v>
      </c>
      <c r="R53" s="253">
        <v>1.0094000000000001</v>
      </c>
      <c r="S53" s="253">
        <v>0.98740000000000006</v>
      </c>
      <c r="T53" s="253"/>
      <c r="U53" s="255">
        <v>0.42908224076281298</v>
      </c>
      <c r="V53" s="255">
        <v>0.140643623361144</v>
      </c>
      <c r="W53" s="255">
        <v>5.6019070321811699E-2</v>
      </c>
      <c r="X53" s="253"/>
      <c r="Y53" s="253">
        <v>1.007711</v>
      </c>
      <c r="Z53" s="253">
        <v>1.0012000000000001</v>
      </c>
      <c r="AA53" s="255">
        <v>23.0205278592375</v>
      </c>
    </row>
    <row r="54" spans="1:27" customFormat="1" ht="14.45" customHeight="1" x14ac:dyDescent="0.2">
      <c r="A54" s="111" t="s">
        <v>364</v>
      </c>
      <c r="B54" s="110">
        <v>9144</v>
      </c>
      <c r="C54" s="110">
        <v>7510</v>
      </c>
      <c r="D54" s="110">
        <v>6350.5432371286997</v>
      </c>
      <c r="E54" s="110">
        <v>1521.3181098346899</v>
      </c>
      <c r="F54" s="110"/>
      <c r="G54" s="110">
        <v>-190.84262118278801</v>
      </c>
      <c r="H54" s="110">
        <v>-209.714100015871</v>
      </c>
      <c r="I54" s="110">
        <v>124.23389993873199</v>
      </c>
      <c r="J54" s="110">
        <v>22.1607944407669</v>
      </c>
      <c r="K54" s="110">
        <v>-104.08820032023399</v>
      </c>
      <c r="L54" s="110">
        <v>-6.9752185666665198</v>
      </c>
      <c r="M54" s="110">
        <v>3.63097215156081</v>
      </c>
      <c r="O54" s="252">
        <v>5.3587051618547701</v>
      </c>
      <c r="P54" s="252">
        <v>8.0161854768153997</v>
      </c>
      <c r="R54" s="253">
        <v>0.96970000000000001</v>
      </c>
      <c r="S54" s="253">
        <v>0.8619</v>
      </c>
      <c r="T54" s="253"/>
      <c r="U54" s="255">
        <v>0.64081632653061205</v>
      </c>
      <c r="V54" s="255">
        <v>0.314285714285714</v>
      </c>
      <c r="W54" s="255">
        <v>0.1</v>
      </c>
      <c r="X54" s="253"/>
      <c r="Y54" s="253">
        <v>0.96367000000000003</v>
      </c>
      <c r="Z54" s="253">
        <v>1.0035000000000001</v>
      </c>
      <c r="AA54" s="255">
        <v>6.5217391304347796</v>
      </c>
    </row>
    <row r="55" spans="1:27" customFormat="1" ht="14.45" customHeight="1" x14ac:dyDescent="0.2">
      <c r="A55" s="17" t="s">
        <v>365</v>
      </c>
      <c r="B55" s="18"/>
      <c r="C55" s="18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O55" s="252"/>
      <c r="P55" s="252"/>
      <c r="R55" s="253"/>
      <c r="S55" s="253"/>
      <c r="T55" s="253"/>
      <c r="U55" s="255"/>
      <c r="V55" s="255"/>
      <c r="W55" s="255"/>
      <c r="X55" s="253"/>
      <c r="Y55" s="253"/>
      <c r="Z55" s="253"/>
      <c r="AA55" s="255"/>
    </row>
    <row r="56" spans="1:27" customFormat="1" ht="14.45" customHeight="1" x14ac:dyDescent="0.2">
      <c r="A56" s="111" t="s">
        <v>366</v>
      </c>
      <c r="B56" s="110">
        <v>5441</v>
      </c>
      <c r="C56" s="110">
        <v>7316</v>
      </c>
      <c r="D56" s="110">
        <v>6229.2867326486303</v>
      </c>
      <c r="E56" s="110">
        <v>1464.9501359261601</v>
      </c>
      <c r="F56" s="110"/>
      <c r="G56" s="110">
        <v>-139.20304125564701</v>
      </c>
      <c r="H56" s="110">
        <v>-142.30621228690899</v>
      </c>
      <c r="I56" s="110">
        <v>-51.049127048494299</v>
      </c>
      <c r="J56" s="110">
        <v>16.130038615702102</v>
      </c>
      <c r="K56" s="110">
        <v>-104.08820032023399</v>
      </c>
      <c r="L56" s="110">
        <v>55.739665992275903</v>
      </c>
      <c r="M56" s="110">
        <v>-13.3290830272456</v>
      </c>
      <c r="O56" s="252">
        <v>5.2563866936224999</v>
      </c>
      <c r="P56" s="252">
        <v>7.7191692703547101</v>
      </c>
      <c r="R56" s="253">
        <v>0.97740000000000005</v>
      </c>
      <c r="S56" s="253">
        <v>0.90259999999999996</v>
      </c>
      <c r="T56" s="253"/>
      <c r="U56" s="255">
        <v>0.53846153846153799</v>
      </c>
      <c r="V56" s="255">
        <v>0.18531468531468501</v>
      </c>
      <c r="W56" s="255">
        <v>4.1958041958042001E-2</v>
      </c>
      <c r="X56" s="253"/>
      <c r="Y56" s="253">
        <v>0.976163</v>
      </c>
      <c r="Z56" s="253">
        <v>1.0025999999999999</v>
      </c>
      <c r="AA56" s="255">
        <v>-9.7791798107255499</v>
      </c>
    </row>
    <row r="57" spans="1:27" customFormat="1" ht="14.45" customHeight="1" x14ac:dyDescent="0.2">
      <c r="A57" s="111" t="s">
        <v>367</v>
      </c>
      <c r="B57" s="110">
        <v>21765</v>
      </c>
      <c r="C57" s="110">
        <v>7898</v>
      </c>
      <c r="D57" s="110">
        <v>6642.8152463065098</v>
      </c>
      <c r="E57" s="110">
        <v>1551.2062806988699</v>
      </c>
      <c r="F57" s="110"/>
      <c r="G57" s="110">
        <v>-122.64180620371999</v>
      </c>
      <c r="H57" s="110">
        <v>-118.59759077730401</v>
      </c>
      <c r="I57" s="110">
        <v>59.353792630318402</v>
      </c>
      <c r="J57" s="110">
        <v>10.5623975049068</v>
      </c>
      <c r="K57" s="110">
        <v>-104.08820032023399</v>
      </c>
      <c r="L57" s="110">
        <v>-6.9752185666665198</v>
      </c>
      <c r="M57" s="110">
        <v>-13.3290830272456</v>
      </c>
      <c r="O57" s="252">
        <v>5.6053296577073297</v>
      </c>
      <c r="P57" s="252">
        <v>8.1736733287388006</v>
      </c>
      <c r="R57" s="253">
        <v>0.98129999999999995</v>
      </c>
      <c r="S57" s="253">
        <v>0.92330000000000001</v>
      </c>
      <c r="T57" s="253"/>
      <c r="U57" s="255">
        <v>0.50245901639344304</v>
      </c>
      <c r="V57" s="255">
        <v>0.25491803278688502</v>
      </c>
      <c r="W57" s="255">
        <v>8.9344262295081994E-2</v>
      </c>
      <c r="X57" s="253"/>
      <c r="Y57" s="253">
        <v>0.978626</v>
      </c>
      <c r="Z57" s="253">
        <v>1.0016</v>
      </c>
      <c r="AA57" s="255">
        <v>1.4975041597337799</v>
      </c>
    </row>
    <row r="58" spans="1:27" customFormat="1" ht="14.45" customHeight="1" x14ac:dyDescent="0.2">
      <c r="A58" s="111" t="s">
        <v>368</v>
      </c>
      <c r="B58" s="110">
        <v>9991</v>
      </c>
      <c r="C58" s="110">
        <v>7860</v>
      </c>
      <c r="D58" s="110">
        <v>6678.0620566370199</v>
      </c>
      <c r="E58" s="110">
        <v>1458.8295069355299</v>
      </c>
      <c r="F58" s="110"/>
      <c r="G58" s="110">
        <v>-106.605766415308</v>
      </c>
      <c r="H58" s="110">
        <v>-113.408770588672</v>
      </c>
      <c r="I58" s="110">
        <v>-8.2117034905903701</v>
      </c>
      <c r="J58" s="110">
        <v>48.683746124266897</v>
      </c>
      <c r="K58" s="110">
        <v>-104.08820032023399</v>
      </c>
      <c r="L58" s="110">
        <v>-6.9752185666665198</v>
      </c>
      <c r="M58" s="110">
        <v>13.9200182732364</v>
      </c>
      <c r="O58" s="252">
        <v>5.6350715644079701</v>
      </c>
      <c r="P58" s="252">
        <v>7.6869182264037601</v>
      </c>
      <c r="R58" s="253">
        <v>0.98380000000000001</v>
      </c>
      <c r="S58" s="253">
        <v>0.92200000000000004</v>
      </c>
      <c r="T58" s="253"/>
      <c r="U58" s="255">
        <v>0.48490230905861498</v>
      </c>
      <c r="V58" s="255">
        <v>0.213143872113677</v>
      </c>
      <c r="W58" s="255">
        <v>5.8614564831261103E-2</v>
      </c>
      <c r="X58" s="253"/>
      <c r="Y58" s="253">
        <v>0.978155</v>
      </c>
      <c r="Z58" s="253">
        <v>1.0073000000000001</v>
      </c>
      <c r="AA58" s="255">
        <v>7.8544061302681998</v>
      </c>
    </row>
    <row r="59" spans="1:27" customFormat="1" ht="14.45" customHeight="1" x14ac:dyDescent="0.2">
      <c r="A59" s="111" t="s">
        <v>369</v>
      </c>
      <c r="B59" s="110">
        <v>164616</v>
      </c>
      <c r="C59" s="110">
        <v>8119</v>
      </c>
      <c r="D59" s="110">
        <v>6690.13539586145</v>
      </c>
      <c r="E59" s="110">
        <v>1557.8728551413301</v>
      </c>
      <c r="F59" s="110"/>
      <c r="G59" s="110">
        <v>-17.822553745786301</v>
      </c>
      <c r="H59" s="110">
        <v>29.8237279144704</v>
      </c>
      <c r="I59" s="110">
        <v>-45.501554117225702</v>
      </c>
      <c r="J59" s="110">
        <v>-8.76328290380361</v>
      </c>
      <c r="K59" s="110">
        <v>-66.802396481453499</v>
      </c>
      <c r="L59" s="110">
        <v>-6.9752185666665198</v>
      </c>
      <c r="M59" s="110">
        <v>-13.3290830272456</v>
      </c>
      <c r="O59" s="252">
        <v>5.6452592700587996</v>
      </c>
      <c r="P59" s="252">
        <v>8.2088010885940594</v>
      </c>
      <c r="R59" s="253">
        <v>0.99709999999999999</v>
      </c>
      <c r="S59" s="253">
        <v>1.0188999999999999</v>
      </c>
      <c r="T59" s="253"/>
      <c r="U59" s="255">
        <v>0.30227052620251799</v>
      </c>
      <c r="V59" s="255">
        <v>0.209404928440762</v>
      </c>
      <c r="W59" s="255">
        <v>7.1989669643817894E-2</v>
      </c>
      <c r="X59" s="253"/>
      <c r="Y59" s="253">
        <v>1.006157</v>
      </c>
      <c r="Z59" s="253">
        <v>0.99870000000000003</v>
      </c>
      <c r="AA59" s="255">
        <v>0.57359307359307399</v>
      </c>
    </row>
    <row r="60" spans="1:27" customFormat="1" ht="14.45" customHeight="1" x14ac:dyDescent="0.2">
      <c r="A60" s="111" t="s">
        <v>370</v>
      </c>
      <c r="B60" s="110">
        <v>27960</v>
      </c>
      <c r="C60" s="110">
        <v>8563</v>
      </c>
      <c r="D60" s="110">
        <v>7146.13831490132</v>
      </c>
      <c r="E60" s="110">
        <v>1635.8073431325299</v>
      </c>
      <c r="F60" s="110"/>
      <c r="G60" s="110">
        <v>-64.880247426370005</v>
      </c>
      <c r="H60" s="110">
        <v>-53.438130636760803</v>
      </c>
      <c r="I60" s="110">
        <v>-19.306044287740299</v>
      </c>
      <c r="J60" s="110">
        <v>-5.7830175411051501</v>
      </c>
      <c r="K60" s="110">
        <v>-104.08820032023399</v>
      </c>
      <c r="L60" s="110">
        <v>-6.9752185666665198</v>
      </c>
      <c r="M60" s="110">
        <v>35.517062862597399</v>
      </c>
      <c r="O60" s="252">
        <v>6.0300429184549396</v>
      </c>
      <c r="P60" s="252">
        <v>8.6194563662374808</v>
      </c>
      <c r="R60" s="253">
        <v>0.99070000000000003</v>
      </c>
      <c r="S60" s="253">
        <v>0.96709999999999996</v>
      </c>
      <c r="T60" s="253"/>
      <c r="U60" s="255">
        <v>0.45017793594305999</v>
      </c>
      <c r="V60" s="255">
        <v>0.18623962040332101</v>
      </c>
      <c r="W60" s="255">
        <v>5.2787663107947802E-2</v>
      </c>
      <c r="X60" s="253"/>
      <c r="Y60" s="253">
        <v>0.98682199999999998</v>
      </c>
      <c r="Z60" s="253">
        <v>0.99919999999999998</v>
      </c>
      <c r="AA60" s="255">
        <v>10.5573770491803</v>
      </c>
    </row>
    <row r="61" spans="1:27" customFormat="1" ht="14.45" customHeight="1" x14ac:dyDescent="0.2">
      <c r="A61" s="111" t="s">
        <v>371</v>
      </c>
      <c r="B61" s="110">
        <v>43640</v>
      </c>
      <c r="C61" s="110">
        <v>8064</v>
      </c>
      <c r="D61" s="110">
        <v>6802.5854036534402</v>
      </c>
      <c r="E61" s="110">
        <v>1538.1638339675301</v>
      </c>
      <c r="F61" s="110"/>
      <c r="G61" s="110">
        <v>-117.466405661723</v>
      </c>
      <c r="H61" s="110">
        <v>-99.293085488796606</v>
      </c>
      <c r="I61" s="110">
        <v>37.065452221460099</v>
      </c>
      <c r="J61" s="110">
        <v>1.2944101915466</v>
      </c>
      <c r="K61" s="110">
        <v>-104.08820032023399</v>
      </c>
      <c r="L61" s="110">
        <v>-6.9752185666665198</v>
      </c>
      <c r="M61" s="110">
        <v>12.9678748509941</v>
      </c>
      <c r="O61" s="252">
        <v>5.7401466544454598</v>
      </c>
      <c r="P61" s="252">
        <v>8.1049495875343691</v>
      </c>
      <c r="R61" s="253">
        <v>0.98250000000000004</v>
      </c>
      <c r="S61" s="253">
        <v>0.93520000000000003</v>
      </c>
      <c r="T61" s="253"/>
      <c r="U61" s="255">
        <v>0.49021956087824398</v>
      </c>
      <c r="V61" s="255">
        <v>0.26546906187624802</v>
      </c>
      <c r="W61" s="255">
        <v>6.54690618762475E-2</v>
      </c>
      <c r="X61" s="253"/>
      <c r="Y61" s="253">
        <v>0.97572800000000004</v>
      </c>
      <c r="Z61" s="253">
        <v>1.0002</v>
      </c>
      <c r="AA61" s="255">
        <v>7.6493339063171497</v>
      </c>
    </row>
    <row r="62" spans="1:27" customFormat="1" ht="14.45" customHeight="1" x14ac:dyDescent="0.2">
      <c r="A62" s="111" t="s">
        <v>372</v>
      </c>
      <c r="B62" s="110">
        <v>143478</v>
      </c>
      <c r="C62" s="110">
        <v>8363</v>
      </c>
      <c r="D62" s="110">
        <v>7006.7265281865903</v>
      </c>
      <c r="E62" s="110">
        <v>1646.78277265669</v>
      </c>
      <c r="F62" s="110"/>
      <c r="G62" s="110">
        <v>-79.699188824752795</v>
      </c>
      <c r="H62" s="110">
        <v>-99.0857485161646</v>
      </c>
      <c r="I62" s="110">
        <v>14.5725671465008</v>
      </c>
      <c r="J62" s="110">
        <v>-1.4674521948210999</v>
      </c>
      <c r="K62" s="110">
        <v>-104.08820032023399</v>
      </c>
      <c r="L62" s="110">
        <v>-6.9752185666665198</v>
      </c>
      <c r="M62" s="110">
        <v>-13.3290830272456</v>
      </c>
      <c r="O62" s="252">
        <v>5.9124046892206499</v>
      </c>
      <c r="P62" s="252">
        <v>8.67728850416092</v>
      </c>
      <c r="R62" s="253">
        <v>0.98839999999999995</v>
      </c>
      <c r="S62" s="253">
        <v>0.93959999999999999</v>
      </c>
      <c r="T62" s="253"/>
      <c r="U62" s="255">
        <v>0.41506542496758198</v>
      </c>
      <c r="V62" s="255">
        <v>0.25498054933396203</v>
      </c>
      <c r="W62" s="255">
        <v>6.2242131321466498E-2</v>
      </c>
      <c r="X62" s="253"/>
      <c r="Y62" s="253">
        <v>0.99751599999999996</v>
      </c>
      <c r="Z62" s="253">
        <v>0.99980000000000002</v>
      </c>
      <c r="AA62" s="255">
        <v>-0.29384109073812897</v>
      </c>
    </row>
    <row r="63" spans="1:27" customFormat="1" ht="14.45" customHeight="1" x14ac:dyDescent="0.2">
      <c r="A63" s="111" t="s">
        <v>373</v>
      </c>
      <c r="B63" s="110">
        <v>14616</v>
      </c>
      <c r="C63" s="110">
        <v>8501</v>
      </c>
      <c r="D63" s="110">
        <v>6924.3713522921998</v>
      </c>
      <c r="E63" s="110">
        <v>1711.3512398120199</v>
      </c>
      <c r="F63" s="110"/>
      <c r="G63" s="110">
        <v>61.128432531924602</v>
      </c>
      <c r="H63" s="110">
        <v>8.4232817794158397</v>
      </c>
      <c r="I63" s="110">
        <v>-113.99557110779899</v>
      </c>
      <c r="J63" s="110">
        <v>32.478438466588898</v>
      </c>
      <c r="K63" s="110">
        <v>-104.08820032023399</v>
      </c>
      <c r="L63" s="110">
        <v>-5.5172489710716901</v>
      </c>
      <c r="M63" s="110">
        <v>-13.3290830272456</v>
      </c>
      <c r="O63" s="252">
        <v>5.8429118773946396</v>
      </c>
      <c r="P63" s="252">
        <v>9.01751505199781</v>
      </c>
      <c r="R63" s="253">
        <v>1.0085999999999999</v>
      </c>
      <c r="S63" s="253">
        <v>1.0046999999999999</v>
      </c>
      <c r="T63" s="253"/>
      <c r="U63" s="255">
        <v>0.41451990632318497</v>
      </c>
      <c r="V63" s="255">
        <v>0.13466042154566699</v>
      </c>
      <c r="W63" s="255">
        <v>2.1077283372365301E-2</v>
      </c>
      <c r="X63" s="253"/>
      <c r="Y63" s="253">
        <v>0.99138099999999996</v>
      </c>
      <c r="Z63" s="253">
        <v>1.0046999999999999</v>
      </c>
      <c r="AA63" s="255">
        <v>-2.17640320733104</v>
      </c>
    </row>
    <row r="64" spans="1:27" customFormat="1" ht="14.45" customHeight="1" x14ac:dyDescent="0.2">
      <c r="A64" s="111" t="s">
        <v>374</v>
      </c>
      <c r="B64" s="110">
        <v>7423</v>
      </c>
      <c r="C64" s="110">
        <v>6088</v>
      </c>
      <c r="D64" s="110">
        <v>5060.9356614209701</v>
      </c>
      <c r="E64" s="110">
        <v>1250.2062810575301</v>
      </c>
      <c r="F64" s="110"/>
      <c r="G64" s="110">
        <v>-60.164576167123698</v>
      </c>
      <c r="H64" s="110">
        <v>-68.006352621547194</v>
      </c>
      <c r="I64" s="110">
        <v>-102.47227421932401</v>
      </c>
      <c r="J64" s="110">
        <v>97.609951376241199</v>
      </c>
      <c r="K64" s="110">
        <v>-104.08820032023399</v>
      </c>
      <c r="L64" s="110">
        <v>26.8774309154911</v>
      </c>
      <c r="M64" s="110">
        <v>-13.3290830272456</v>
      </c>
      <c r="O64" s="252">
        <v>4.2705105752391201</v>
      </c>
      <c r="P64" s="252">
        <v>6.5876330324666599</v>
      </c>
      <c r="R64" s="253">
        <v>0.98780000000000001</v>
      </c>
      <c r="S64" s="253">
        <v>0.94530000000000003</v>
      </c>
      <c r="T64" s="253"/>
      <c r="U64" s="255">
        <v>0.42586750788643501</v>
      </c>
      <c r="V64" s="255">
        <v>0.21135646687697199</v>
      </c>
      <c r="W64" s="255">
        <v>5.9936908517350201E-2</v>
      </c>
      <c r="X64" s="253"/>
      <c r="Y64" s="253">
        <v>0.97675400000000001</v>
      </c>
      <c r="Z64" s="253">
        <v>1.0193000000000001</v>
      </c>
      <c r="AA64" s="255">
        <v>-7.3099415204678397</v>
      </c>
    </row>
    <row r="65" spans="1:27" customFormat="1" ht="14.45" customHeight="1" x14ac:dyDescent="0.2">
      <c r="A65" s="111" t="s">
        <v>375</v>
      </c>
      <c r="B65" s="110">
        <v>7737</v>
      </c>
      <c r="C65" s="110">
        <v>6647</v>
      </c>
      <c r="D65" s="110">
        <v>5851.15739413749</v>
      </c>
      <c r="E65" s="110">
        <v>1258.3372301161401</v>
      </c>
      <c r="F65" s="110"/>
      <c r="G65" s="110">
        <v>-232.46745686328799</v>
      </c>
      <c r="H65" s="110">
        <v>-154.89888324403199</v>
      </c>
      <c r="I65" s="110">
        <v>-7.19318253283069</v>
      </c>
      <c r="J65" s="110">
        <v>-14.6940003745274</v>
      </c>
      <c r="K65" s="110">
        <v>-104.08820032023399</v>
      </c>
      <c r="L65" s="110">
        <v>-6.9752185666665198</v>
      </c>
      <c r="M65" s="110">
        <v>57.421776034922601</v>
      </c>
      <c r="O65" s="252">
        <v>4.9373142044720204</v>
      </c>
      <c r="P65" s="252">
        <v>6.6304769290422598</v>
      </c>
      <c r="R65" s="253">
        <v>0.96</v>
      </c>
      <c r="S65" s="253">
        <v>0.87660000000000005</v>
      </c>
      <c r="T65" s="253"/>
      <c r="U65" s="255">
        <v>0.60209424083769603</v>
      </c>
      <c r="V65" s="255">
        <v>0.25654450261780098</v>
      </c>
      <c r="W65" s="255">
        <v>5.2356020942408397E-2</v>
      </c>
      <c r="X65" s="253"/>
      <c r="Y65" s="253">
        <v>0.97608800000000007</v>
      </c>
      <c r="Z65" s="253">
        <v>0.99750000000000005</v>
      </c>
      <c r="AA65" s="255">
        <v>16.109422492401201</v>
      </c>
    </row>
    <row r="66" spans="1:27" customFormat="1" ht="14.45" customHeight="1" x14ac:dyDescent="0.2">
      <c r="A66" s="111" t="s">
        <v>376</v>
      </c>
      <c r="B66" s="110">
        <v>3726</v>
      </c>
      <c r="C66" s="110">
        <v>7149</v>
      </c>
      <c r="D66" s="110">
        <v>6138.5454120185996</v>
      </c>
      <c r="E66" s="110">
        <v>1283.5416569362701</v>
      </c>
      <c r="F66" s="110"/>
      <c r="G66" s="110">
        <v>-109.52883305532499</v>
      </c>
      <c r="H66" s="110">
        <v>-51.218443656538597</v>
      </c>
      <c r="I66" s="110">
        <v>-114.930587018621</v>
      </c>
      <c r="J66" s="110">
        <v>127.001783139601</v>
      </c>
      <c r="K66" s="110">
        <v>-104.08820032023399</v>
      </c>
      <c r="L66" s="110">
        <v>-6.9752185666665198</v>
      </c>
      <c r="M66" s="110">
        <v>-13.3290830272456</v>
      </c>
      <c r="O66" s="252">
        <v>5.1798174986580801</v>
      </c>
      <c r="P66" s="252">
        <v>6.7632850241545901</v>
      </c>
      <c r="R66" s="253">
        <v>0.9819</v>
      </c>
      <c r="S66" s="253">
        <v>0.95979999999999999</v>
      </c>
      <c r="T66" s="253"/>
      <c r="U66" s="255">
        <v>0.50259067357512999</v>
      </c>
      <c r="V66" s="255">
        <v>0.16580310880829</v>
      </c>
      <c r="W66" s="255">
        <v>1.03626943005181E-2</v>
      </c>
      <c r="X66" s="253"/>
      <c r="Y66" s="253">
        <v>0.97063199999999994</v>
      </c>
      <c r="Z66" s="253">
        <v>1.0206999999999999</v>
      </c>
      <c r="AA66" s="255">
        <v>2.6595744680851099</v>
      </c>
    </row>
    <row r="67" spans="1:27" customFormat="1" ht="14.45" customHeight="1" x14ac:dyDescent="0.2">
      <c r="A67" s="111" t="s">
        <v>377</v>
      </c>
      <c r="B67" s="110">
        <v>11427</v>
      </c>
      <c r="C67" s="110">
        <v>7651</v>
      </c>
      <c r="D67" s="110">
        <v>6429.9926531664196</v>
      </c>
      <c r="E67" s="110">
        <v>1456.53070333767</v>
      </c>
      <c r="F67" s="110"/>
      <c r="G67" s="110">
        <v>-59.506091302868697</v>
      </c>
      <c r="H67" s="110">
        <v>-77.544461676265897</v>
      </c>
      <c r="I67" s="110">
        <v>-54.646606356307998</v>
      </c>
      <c r="J67" s="110">
        <v>44.300842417663802</v>
      </c>
      <c r="K67" s="110">
        <v>-104.08820032023399</v>
      </c>
      <c r="L67" s="110">
        <v>-6.9752185666665198</v>
      </c>
      <c r="M67" s="110">
        <v>22.800825434284398</v>
      </c>
      <c r="O67" s="252">
        <v>5.4257460400805098</v>
      </c>
      <c r="P67" s="252">
        <v>7.6748052857267899</v>
      </c>
      <c r="R67" s="253">
        <v>0.99050000000000005</v>
      </c>
      <c r="S67" s="253">
        <v>0.94650000000000001</v>
      </c>
      <c r="T67" s="253"/>
      <c r="U67" s="255">
        <v>0.49677419354838698</v>
      </c>
      <c r="V67" s="255">
        <v>0.20483870967741899</v>
      </c>
      <c r="W67" s="255">
        <v>3.3870967741935501E-2</v>
      </c>
      <c r="X67" s="253"/>
      <c r="Y67" s="253">
        <v>0.98210200000000003</v>
      </c>
      <c r="Z67" s="253">
        <v>1.0068999999999999</v>
      </c>
      <c r="AA67" s="255">
        <v>9.3474426807760107</v>
      </c>
    </row>
    <row r="68" spans="1:27" customFormat="1" ht="14.45" customHeight="1" x14ac:dyDescent="0.2">
      <c r="A68" s="111" t="s">
        <v>378</v>
      </c>
      <c r="B68" s="110">
        <v>5338</v>
      </c>
      <c r="C68" s="110">
        <v>8357</v>
      </c>
      <c r="D68" s="110">
        <v>7059.9165094994496</v>
      </c>
      <c r="E68" s="110">
        <v>1386.5588765785101</v>
      </c>
      <c r="F68" s="110"/>
      <c r="G68" s="110">
        <v>-134.67754973112699</v>
      </c>
      <c r="H68" s="110">
        <v>-128.29273279418601</v>
      </c>
      <c r="I68" s="110">
        <v>51.232334015396397</v>
      </c>
      <c r="J68" s="110">
        <v>121.364457074207</v>
      </c>
      <c r="K68" s="110">
        <v>-104.08820032023399</v>
      </c>
      <c r="L68" s="110">
        <v>-6.9752185666665198</v>
      </c>
      <c r="M68" s="110">
        <v>112.18526479135301</v>
      </c>
      <c r="O68" s="252">
        <v>5.9572873735481497</v>
      </c>
      <c r="P68" s="252">
        <v>7.3061071562382898</v>
      </c>
      <c r="R68" s="253">
        <v>0.98070000000000002</v>
      </c>
      <c r="S68" s="253">
        <v>0.90720000000000001</v>
      </c>
      <c r="T68" s="253"/>
      <c r="U68" s="255">
        <v>0.56918238993710701</v>
      </c>
      <c r="V68" s="255">
        <v>0.22641509433962301</v>
      </c>
      <c r="W68" s="255">
        <v>6.2893081761006303E-2</v>
      </c>
      <c r="X68" s="253"/>
      <c r="Y68" s="253">
        <v>0.98050700000000002</v>
      </c>
      <c r="Z68" s="253">
        <v>1.0172000000000001</v>
      </c>
      <c r="AA68" s="255">
        <v>22.779922779922799</v>
      </c>
    </row>
    <row r="69" spans="1:27" customFormat="1" ht="14.45" customHeight="1" x14ac:dyDescent="0.2">
      <c r="A69" s="17" t="s">
        <v>379</v>
      </c>
      <c r="B69" s="18"/>
      <c r="C69" s="18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O69" s="252"/>
      <c r="P69" s="252"/>
      <c r="R69" s="253"/>
      <c r="S69" s="253"/>
      <c r="T69" s="253"/>
      <c r="U69" s="255"/>
      <c r="V69" s="255"/>
      <c r="W69" s="255"/>
      <c r="X69" s="253"/>
      <c r="Y69" s="253"/>
      <c r="Z69" s="253"/>
      <c r="AA69" s="255"/>
    </row>
    <row r="70" spans="1:27" customFormat="1" ht="14.45" customHeight="1" x14ac:dyDescent="0.2">
      <c r="A70" s="111" t="s">
        <v>380</v>
      </c>
      <c r="B70" s="110">
        <v>6821</v>
      </c>
      <c r="C70" s="110">
        <v>9855</v>
      </c>
      <c r="D70" s="110">
        <v>8217.9615657002196</v>
      </c>
      <c r="E70" s="110">
        <v>1599.82350427084</v>
      </c>
      <c r="F70" s="110"/>
      <c r="G70" s="110">
        <v>-78.135388285080495</v>
      </c>
      <c r="H70" s="110">
        <v>-106.008332081711</v>
      </c>
      <c r="I70" s="110">
        <v>94.193918162439999</v>
      </c>
      <c r="J70" s="110">
        <v>98.549431899218803</v>
      </c>
      <c r="K70" s="110">
        <v>-104.08820032023399</v>
      </c>
      <c r="L70" s="110">
        <v>-6.9752185666665198</v>
      </c>
      <c r="M70" s="110">
        <v>139.61938744076301</v>
      </c>
      <c r="O70" s="252">
        <v>6.9344670869374001</v>
      </c>
      <c r="P70" s="252">
        <v>8.4298489957484204</v>
      </c>
      <c r="R70" s="253">
        <v>0.99029999999999996</v>
      </c>
      <c r="S70" s="253">
        <v>0.9335</v>
      </c>
      <c r="T70" s="253"/>
      <c r="U70" s="255">
        <v>0.47991543340380499</v>
      </c>
      <c r="V70" s="255">
        <v>0.230443974630021</v>
      </c>
      <c r="W70" s="255">
        <v>6.7653276955602498E-2</v>
      </c>
      <c r="X70" s="253"/>
      <c r="Y70" s="253">
        <v>0.96837400000000007</v>
      </c>
      <c r="Z70" s="253">
        <v>1.012</v>
      </c>
      <c r="AA70" s="255">
        <v>23.8219895287958</v>
      </c>
    </row>
    <row r="71" spans="1:27" customFormat="1" ht="14.45" customHeight="1" x14ac:dyDescent="0.2">
      <c r="A71" s="111" t="s">
        <v>381</v>
      </c>
      <c r="B71" s="110">
        <v>17788</v>
      </c>
      <c r="C71" s="110">
        <v>8111</v>
      </c>
      <c r="D71" s="110">
        <v>6702.2693084155198</v>
      </c>
      <c r="E71" s="110">
        <v>1548.0770401089301</v>
      </c>
      <c r="F71" s="110"/>
      <c r="G71" s="110">
        <v>-66.784308043626197</v>
      </c>
      <c r="H71" s="110">
        <v>-61.388342948046997</v>
      </c>
      <c r="I71" s="110">
        <v>42.869032491565498</v>
      </c>
      <c r="J71" s="110">
        <v>-2.74701461254985</v>
      </c>
      <c r="K71" s="110">
        <v>-104.08820032023399</v>
      </c>
      <c r="L71" s="110">
        <v>-6.9752185666665198</v>
      </c>
      <c r="M71" s="110">
        <v>59.959704620609003</v>
      </c>
      <c r="O71" s="252">
        <v>5.6554980885990602</v>
      </c>
      <c r="P71" s="252">
        <v>8.1571846188441608</v>
      </c>
      <c r="R71" s="253">
        <v>0.98980000000000001</v>
      </c>
      <c r="S71" s="253">
        <v>0.96009999999999995</v>
      </c>
      <c r="T71" s="253"/>
      <c r="U71" s="255">
        <v>0.43638170974155099</v>
      </c>
      <c r="V71" s="255">
        <v>0.224652087475149</v>
      </c>
      <c r="W71" s="255">
        <v>0.10039761431411499</v>
      </c>
      <c r="X71" s="253"/>
      <c r="Y71" s="253">
        <v>0.95940700000000012</v>
      </c>
      <c r="Z71" s="253">
        <v>0.99960000000000004</v>
      </c>
      <c r="AA71" s="255">
        <v>14.8401826484018</v>
      </c>
    </row>
    <row r="72" spans="1:27" customFormat="1" ht="14.45" customHeight="1" x14ac:dyDescent="0.2">
      <c r="A72" s="111" t="s">
        <v>382</v>
      </c>
      <c r="B72" s="110">
        <v>29635</v>
      </c>
      <c r="C72" s="110">
        <v>8074</v>
      </c>
      <c r="D72" s="110">
        <v>6858.20097051011</v>
      </c>
      <c r="E72" s="110">
        <v>1681.0346063721599</v>
      </c>
      <c r="F72" s="110"/>
      <c r="G72" s="110">
        <v>-243.94475584205</v>
      </c>
      <c r="H72" s="110">
        <v>-243.874397353576</v>
      </c>
      <c r="I72" s="110">
        <v>128.72121732962</v>
      </c>
      <c r="J72" s="110">
        <v>17.765215634141899</v>
      </c>
      <c r="K72" s="110">
        <v>-104.08820032023399</v>
      </c>
      <c r="L72" s="110">
        <v>-6.9752185666665198</v>
      </c>
      <c r="M72" s="110">
        <v>-13.3290830272456</v>
      </c>
      <c r="O72" s="252">
        <v>5.7870760924582401</v>
      </c>
      <c r="P72" s="252">
        <v>8.8577695292728205</v>
      </c>
      <c r="R72" s="253">
        <v>0.96419999999999995</v>
      </c>
      <c r="S72" s="253">
        <v>0.85470000000000002</v>
      </c>
      <c r="T72" s="253"/>
      <c r="U72" s="255">
        <v>0.56384839650145802</v>
      </c>
      <c r="V72" s="255">
        <v>0.27230320699708499</v>
      </c>
      <c r="W72" s="255">
        <v>0.109037900874636</v>
      </c>
      <c r="X72" s="253"/>
      <c r="Y72" s="253">
        <v>0.98299499999999995</v>
      </c>
      <c r="Z72" s="253">
        <v>1.0025999999999999</v>
      </c>
      <c r="AA72" s="255">
        <v>1.7200474495848199</v>
      </c>
    </row>
    <row r="73" spans="1:27" customFormat="1" ht="14.45" customHeight="1" x14ac:dyDescent="0.2">
      <c r="A73" s="111" t="s">
        <v>383</v>
      </c>
      <c r="B73" s="110">
        <v>9614</v>
      </c>
      <c r="C73" s="110">
        <v>8643</v>
      </c>
      <c r="D73" s="110">
        <v>7469.9814089879001</v>
      </c>
      <c r="E73" s="110">
        <v>1545.6456008937</v>
      </c>
      <c r="F73" s="110"/>
      <c r="G73" s="110">
        <v>-256.882517848769</v>
      </c>
      <c r="H73" s="110">
        <v>-231.00321550148701</v>
      </c>
      <c r="I73" s="110">
        <v>123.767676094536</v>
      </c>
      <c r="J73" s="110">
        <v>35.789803873957403</v>
      </c>
      <c r="K73" s="110">
        <v>-104.08820032023399</v>
      </c>
      <c r="L73" s="110">
        <v>-6.9752185666665198</v>
      </c>
      <c r="M73" s="110">
        <v>66.391852486068998</v>
      </c>
      <c r="O73" s="252">
        <v>6.3033076763053897</v>
      </c>
      <c r="P73" s="252">
        <v>8.1443727896817109</v>
      </c>
      <c r="R73" s="253">
        <v>0.96540000000000004</v>
      </c>
      <c r="S73" s="253">
        <v>0.85029999999999994</v>
      </c>
      <c r="T73" s="253"/>
      <c r="U73" s="255">
        <v>0.56765676567656798</v>
      </c>
      <c r="V73" s="255">
        <v>0.211221122112211</v>
      </c>
      <c r="W73" s="255">
        <v>0.100660066006601</v>
      </c>
      <c r="X73" s="253"/>
      <c r="Y73" s="253">
        <v>0.98523499999999997</v>
      </c>
      <c r="Z73" s="253">
        <v>1.0047999999999999</v>
      </c>
      <c r="AA73" s="255">
        <v>14.5557655954631</v>
      </c>
    </row>
    <row r="74" spans="1:27" customFormat="1" ht="14.45" customHeight="1" x14ac:dyDescent="0.2">
      <c r="A74" s="111" t="s">
        <v>384</v>
      </c>
      <c r="B74" s="110">
        <v>12589</v>
      </c>
      <c r="C74" s="110">
        <v>11764</v>
      </c>
      <c r="D74" s="110">
        <v>9517.2381462384892</v>
      </c>
      <c r="E74" s="110">
        <v>2217.5515127272301</v>
      </c>
      <c r="F74" s="110"/>
      <c r="G74" s="110">
        <v>151.95120161278101</v>
      </c>
      <c r="H74" s="110">
        <v>105.048362353025</v>
      </c>
      <c r="I74" s="110">
        <v>-100.73882971893499</v>
      </c>
      <c r="J74" s="110">
        <v>-12.4385164792937</v>
      </c>
      <c r="K74" s="110">
        <v>-104.08820032023399</v>
      </c>
      <c r="L74" s="110">
        <v>-6.9752185666665198</v>
      </c>
      <c r="M74" s="110">
        <v>-3.8122167513560599</v>
      </c>
      <c r="O74" s="252">
        <v>8.0308205576296796</v>
      </c>
      <c r="P74" s="252">
        <v>11.684804194137699</v>
      </c>
      <c r="R74" s="253">
        <v>1.0158</v>
      </c>
      <c r="S74" s="253">
        <v>1.0471999999999999</v>
      </c>
      <c r="T74" s="253"/>
      <c r="U74" s="255">
        <v>0.316518298714144</v>
      </c>
      <c r="V74" s="255">
        <v>8.2096933728981206E-2</v>
      </c>
      <c r="W74" s="255">
        <v>2.4727992087042499E-2</v>
      </c>
      <c r="X74" s="253"/>
      <c r="Y74" s="253">
        <v>0.98226400000000003</v>
      </c>
      <c r="Z74" s="253">
        <v>0.99870000000000003</v>
      </c>
      <c r="AA74" s="255">
        <v>4.9844236760124598</v>
      </c>
    </row>
    <row r="75" spans="1:27" customFormat="1" ht="14.45" customHeight="1" x14ac:dyDescent="0.2">
      <c r="A75" s="111" t="s">
        <v>379</v>
      </c>
      <c r="B75" s="110">
        <v>142427</v>
      </c>
      <c r="C75" s="110">
        <v>8316</v>
      </c>
      <c r="D75" s="110">
        <v>6980.2163283016298</v>
      </c>
      <c r="E75" s="110">
        <v>1618.6939163980701</v>
      </c>
      <c r="F75" s="110"/>
      <c r="G75" s="110">
        <v>-80.787713771747306</v>
      </c>
      <c r="H75" s="110">
        <v>-19.206265436117199</v>
      </c>
      <c r="I75" s="110">
        <v>-59.199965252053602</v>
      </c>
      <c r="J75" s="110">
        <v>0.63191474364614997</v>
      </c>
      <c r="K75" s="110">
        <v>-104.08820032023399</v>
      </c>
      <c r="L75" s="110">
        <v>-6.9752185666665198</v>
      </c>
      <c r="M75" s="110">
        <v>-13.3290830272456</v>
      </c>
      <c r="O75" s="252">
        <v>5.89003489506905</v>
      </c>
      <c r="P75" s="252">
        <v>8.5292816670996405</v>
      </c>
      <c r="R75" s="253">
        <v>0.98819999999999997</v>
      </c>
      <c r="S75" s="253">
        <v>0.9879</v>
      </c>
      <c r="T75" s="253"/>
      <c r="U75" s="255">
        <v>0.34056502562879998</v>
      </c>
      <c r="V75" s="255">
        <v>0.167242817975921</v>
      </c>
      <c r="W75" s="255">
        <v>6.1151507927047301E-2</v>
      </c>
      <c r="X75" s="253"/>
      <c r="Y75" s="253">
        <v>0.98949399999999998</v>
      </c>
      <c r="Z75" s="253">
        <v>1.0001</v>
      </c>
      <c r="AA75" s="255">
        <v>0.13129625208880399</v>
      </c>
    </row>
    <row r="76" spans="1:27" customFormat="1" ht="14.45" customHeight="1" x14ac:dyDescent="0.2">
      <c r="A76" s="111" t="s">
        <v>385</v>
      </c>
      <c r="B76" s="110">
        <v>7385</v>
      </c>
      <c r="C76" s="110">
        <v>8188</v>
      </c>
      <c r="D76" s="110">
        <v>6836.1268692716503</v>
      </c>
      <c r="E76" s="110">
        <v>1708.92665427568</v>
      </c>
      <c r="F76" s="110"/>
      <c r="G76" s="110">
        <v>-119.42060668389701</v>
      </c>
      <c r="H76" s="110">
        <v>-103.693702293089</v>
      </c>
      <c r="I76" s="110">
        <v>-39.602066351139598</v>
      </c>
      <c r="J76" s="110">
        <v>-12.371135253873099</v>
      </c>
      <c r="K76" s="110">
        <v>-104.08820032023399</v>
      </c>
      <c r="L76" s="110">
        <v>35.820653518241301</v>
      </c>
      <c r="M76" s="110">
        <v>-13.3290830272456</v>
      </c>
      <c r="O76" s="252">
        <v>5.76844955991875</v>
      </c>
      <c r="P76" s="252">
        <v>9.0047393364928894</v>
      </c>
      <c r="R76" s="253">
        <v>0.98229999999999995</v>
      </c>
      <c r="S76" s="253">
        <v>0.93910000000000005</v>
      </c>
      <c r="T76" s="253"/>
      <c r="U76" s="255">
        <v>0.485915492957746</v>
      </c>
      <c r="V76" s="255">
        <v>0.176056338028169</v>
      </c>
      <c r="W76" s="255">
        <v>4.46009389671361E-2</v>
      </c>
      <c r="X76" s="253"/>
      <c r="Y76" s="253">
        <v>0.9760930000000001</v>
      </c>
      <c r="Z76" s="253">
        <v>0.99819999999999998</v>
      </c>
      <c r="AA76" s="255">
        <v>-6.9868995633187803</v>
      </c>
    </row>
    <row r="77" spans="1:27" customFormat="1" ht="14.45" customHeight="1" x14ac:dyDescent="0.2">
      <c r="A77" s="111" t="s">
        <v>386</v>
      </c>
      <c r="B77" s="110">
        <v>31563</v>
      </c>
      <c r="C77" s="110">
        <v>9213</v>
      </c>
      <c r="D77" s="110">
        <v>7730.88273694708</v>
      </c>
      <c r="E77" s="110">
        <v>1644.49036477201</v>
      </c>
      <c r="F77" s="110"/>
      <c r="G77" s="110">
        <v>-180.869993689739</v>
      </c>
      <c r="H77" s="110">
        <v>-125.916929062191</v>
      </c>
      <c r="I77" s="110">
        <v>181.45455159533799</v>
      </c>
      <c r="J77" s="110">
        <v>14.6225703110156</v>
      </c>
      <c r="K77" s="110">
        <v>-104.08820032023399</v>
      </c>
      <c r="L77" s="110">
        <v>-6.9752185666665198</v>
      </c>
      <c r="M77" s="110">
        <v>59.309678818559597</v>
      </c>
      <c r="O77" s="252">
        <v>6.52346101447898</v>
      </c>
      <c r="P77" s="252">
        <v>8.6652092640116596</v>
      </c>
      <c r="R77" s="253">
        <v>0.97640000000000005</v>
      </c>
      <c r="S77" s="253">
        <v>0.92320000000000002</v>
      </c>
      <c r="T77" s="253"/>
      <c r="U77" s="255">
        <v>0.53181155900922805</v>
      </c>
      <c r="V77" s="255">
        <v>0.299660029140359</v>
      </c>
      <c r="W77" s="255">
        <v>0.101019912578922</v>
      </c>
      <c r="X77" s="253"/>
      <c r="Y77" s="253">
        <v>0.96982699999999999</v>
      </c>
      <c r="Z77" s="253">
        <v>1.0019</v>
      </c>
      <c r="AA77" s="255">
        <v>13.194062671797701</v>
      </c>
    </row>
    <row r="78" spans="1:27" customFormat="1" ht="14.45" customHeight="1" x14ac:dyDescent="0.2">
      <c r="A78" s="111" t="s">
        <v>387</v>
      </c>
      <c r="B78" s="110">
        <v>11721</v>
      </c>
      <c r="C78" s="110">
        <v>8968</v>
      </c>
      <c r="D78" s="110">
        <v>7522.4495569728897</v>
      </c>
      <c r="E78" s="110">
        <v>1721.1585416524299</v>
      </c>
      <c r="F78" s="110"/>
      <c r="G78" s="110">
        <v>-211.30648356012099</v>
      </c>
      <c r="H78" s="110">
        <v>-141.78776458819101</v>
      </c>
      <c r="I78" s="110">
        <v>144.988372857016</v>
      </c>
      <c r="J78" s="110">
        <v>-2.3228417562755501</v>
      </c>
      <c r="K78" s="110">
        <v>-104.08820032023399</v>
      </c>
      <c r="L78" s="110">
        <v>-6.9752185666665198</v>
      </c>
      <c r="M78" s="110">
        <v>45.4052216728319</v>
      </c>
      <c r="O78" s="252">
        <v>6.34758126439724</v>
      </c>
      <c r="P78" s="252">
        <v>9.0691920484600299</v>
      </c>
      <c r="R78" s="253">
        <v>0.97170000000000001</v>
      </c>
      <c r="S78" s="253">
        <v>0.91739999999999999</v>
      </c>
      <c r="T78" s="253"/>
      <c r="U78" s="255">
        <v>0.49596774193548399</v>
      </c>
      <c r="V78" s="255">
        <v>0.27553763440860202</v>
      </c>
      <c r="W78" s="255">
        <v>0.103494623655914</v>
      </c>
      <c r="X78" s="253"/>
      <c r="Y78" s="253">
        <v>0.96352099999999996</v>
      </c>
      <c r="Z78" s="253">
        <v>0.99970000000000003</v>
      </c>
      <c r="AA78" s="255">
        <v>11.544227886057</v>
      </c>
    </row>
    <row r="79" spans="1:27" customFormat="1" ht="14.45" customHeight="1" x14ac:dyDescent="0.2">
      <c r="A79" s="111" t="s">
        <v>388</v>
      </c>
      <c r="B79" s="110">
        <v>18903</v>
      </c>
      <c r="C79" s="110">
        <v>7735</v>
      </c>
      <c r="D79" s="110">
        <v>6451.1279403607996</v>
      </c>
      <c r="E79" s="110">
        <v>1557.16036665</v>
      </c>
      <c r="F79" s="110"/>
      <c r="G79" s="110">
        <v>-140.99108857976199</v>
      </c>
      <c r="H79" s="110">
        <v>-98.188320256645397</v>
      </c>
      <c r="I79" s="110">
        <v>82.943399072714399</v>
      </c>
      <c r="J79" s="110">
        <v>7.6752466392496101</v>
      </c>
      <c r="K79" s="110">
        <v>-104.08820032023399</v>
      </c>
      <c r="L79" s="110">
        <v>-6.9752185666665198</v>
      </c>
      <c r="M79" s="110">
        <v>-13.3290830272456</v>
      </c>
      <c r="O79" s="252">
        <v>5.4435803840660197</v>
      </c>
      <c r="P79" s="252">
        <v>8.2050468179653997</v>
      </c>
      <c r="R79" s="253">
        <v>0.97789999999999999</v>
      </c>
      <c r="S79" s="253">
        <v>0.93669999999999998</v>
      </c>
      <c r="T79" s="253"/>
      <c r="U79" s="255">
        <v>0.51020408163265296</v>
      </c>
      <c r="V79" s="255">
        <v>0.27891156462584998</v>
      </c>
      <c r="W79" s="255">
        <v>0.104956268221574</v>
      </c>
      <c r="X79" s="253"/>
      <c r="Y79" s="253">
        <v>0.97783199999999992</v>
      </c>
      <c r="Z79" s="253">
        <v>1.0012000000000001</v>
      </c>
      <c r="AA79" s="255">
        <v>1.17994100294985</v>
      </c>
    </row>
    <row r="80" spans="1:27" customFormat="1" ht="14.45" customHeight="1" x14ac:dyDescent="0.2">
      <c r="A80" s="111" t="s">
        <v>389</v>
      </c>
      <c r="B80" s="110">
        <v>14532</v>
      </c>
      <c r="C80" s="110">
        <v>9401</v>
      </c>
      <c r="D80" s="110">
        <v>7894.0701737439604</v>
      </c>
      <c r="E80" s="110">
        <v>1743.4446108394</v>
      </c>
      <c r="F80" s="110"/>
      <c r="G80" s="110">
        <v>-70.257199678857901</v>
      </c>
      <c r="H80" s="110">
        <v>-95.335178182783395</v>
      </c>
      <c r="I80" s="110">
        <v>17.051642040070899</v>
      </c>
      <c r="J80" s="110">
        <v>-10.328398115050801</v>
      </c>
      <c r="K80" s="110">
        <v>-104.08820032023399</v>
      </c>
      <c r="L80" s="110">
        <v>-6.9752185666665198</v>
      </c>
      <c r="M80" s="110">
        <v>33.259015623651003</v>
      </c>
      <c r="O80" s="252">
        <v>6.6611615744563704</v>
      </c>
      <c r="P80" s="252">
        <v>9.1866226259289796</v>
      </c>
      <c r="R80" s="253">
        <v>0.9909</v>
      </c>
      <c r="S80" s="253">
        <v>0.94510000000000005</v>
      </c>
      <c r="T80" s="253"/>
      <c r="U80" s="255">
        <v>0.43078512396694202</v>
      </c>
      <c r="V80" s="255">
        <v>0.165289256198347</v>
      </c>
      <c r="W80" s="255">
        <v>6.6115702479338803E-2</v>
      </c>
      <c r="X80" s="253"/>
      <c r="Y80" s="253">
        <v>0.98040099999999997</v>
      </c>
      <c r="Z80" s="253">
        <v>0.99870000000000003</v>
      </c>
      <c r="AA80" s="255">
        <v>9.6262740656851609</v>
      </c>
    </row>
    <row r="81" spans="1:27" customFormat="1" ht="14.45" customHeight="1" x14ac:dyDescent="0.2">
      <c r="A81" s="111" t="s">
        <v>390</v>
      </c>
      <c r="B81" s="110">
        <v>27502</v>
      </c>
      <c r="C81" s="110">
        <v>8093</v>
      </c>
      <c r="D81" s="110">
        <v>6778.21686124197</v>
      </c>
      <c r="E81" s="110">
        <v>1692.03158617348</v>
      </c>
      <c r="F81" s="110"/>
      <c r="G81" s="110">
        <v>-216.67974402977899</v>
      </c>
      <c r="H81" s="110">
        <v>-139.04347174839501</v>
      </c>
      <c r="I81" s="110">
        <v>30.9486298849632</v>
      </c>
      <c r="J81" s="110">
        <v>71.782991839980596</v>
      </c>
      <c r="K81" s="110">
        <v>-104.08820032023399</v>
      </c>
      <c r="L81" s="110">
        <v>-6.9752185666665198</v>
      </c>
      <c r="M81" s="110">
        <v>-13.3290830272456</v>
      </c>
      <c r="O81" s="252">
        <v>5.7195840302523502</v>
      </c>
      <c r="P81" s="252">
        <v>8.9157152207112205</v>
      </c>
      <c r="R81" s="253">
        <v>0.96779999999999999</v>
      </c>
      <c r="S81" s="253">
        <v>0.91759999999999997</v>
      </c>
      <c r="T81" s="253"/>
      <c r="U81" s="255">
        <v>0.50985378258105496</v>
      </c>
      <c r="V81" s="255">
        <v>0.22123331214240299</v>
      </c>
      <c r="W81" s="255">
        <v>7.43801652892562E-2</v>
      </c>
      <c r="X81" s="253"/>
      <c r="Y81" s="253">
        <v>0.97720699999999994</v>
      </c>
      <c r="Z81" s="253">
        <v>1.0105999999999999</v>
      </c>
      <c r="AA81" s="255">
        <v>-0.379987333755541</v>
      </c>
    </row>
    <row r="82" spans="1:27" customFormat="1" ht="14.45" customHeight="1" x14ac:dyDescent="0.2">
      <c r="A82" s="111" t="s">
        <v>391</v>
      </c>
      <c r="B82" s="110">
        <v>34530</v>
      </c>
      <c r="C82" s="110">
        <v>7939</v>
      </c>
      <c r="D82" s="110">
        <v>6682.2141202570701</v>
      </c>
      <c r="E82" s="110">
        <v>1632.3457351120101</v>
      </c>
      <c r="F82" s="110"/>
      <c r="G82" s="110">
        <v>-134.070107739006</v>
      </c>
      <c r="H82" s="110">
        <v>-124.820986930792</v>
      </c>
      <c r="I82" s="110">
        <v>5.7251989484650503</v>
      </c>
      <c r="J82" s="110">
        <v>1.93855734689297</v>
      </c>
      <c r="K82" s="110">
        <v>-104.08820032023399</v>
      </c>
      <c r="L82" s="110">
        <v>-6.9752185666665198</v>
      </c>
      <c r="M82" s="110">
        <v>-13.3290830272456</v>
      </c>
      <c r="O82" s="252">
        <v>5.6385751520416996</v>
      </c>
      <c r="P82" s="252">
        <v>8.6012163336229399</v>
      </c>
      <c r="R82" s="253">
        <v>0.97970000000000002</v>
      </c>
      <c r="S82" s="253">
        <v>0.92330000000000001</v>
      </c>
      <c r="T82" s="253"/>
      <c r="U82" s="255">
        <v>0.43810991268618399</v>
      </c>
      <c r="V82" s="255">
        <v>0.19774011299434999</v>
      </c>
      <c r="W82" s="255">
        <v>8.4232152028762206E-2</v>
      </c>
      <c r="X82" s="253"/>
      <c r="Y82" s="253">
        <v>0.97898200000000002</v>
      </c>
      <c r="Z82" s="253">
        <v>1.0003</v>
      </c>
      <c r="AA82" s="255">
        <v>1.2480499219968799</v>
      </c>
    </row>
    <row r="83" spans="1:27" customFormat="1" ht="14.45" customHeight="1" x14ac:dyDescent="0.2">
      <c r="A83" s="17" t="s">
        <v>392</v>
      </c>
      <c r="B83" s="18"/>
      <c r="C83" s="18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O83" s="252"/>
      <c r="P83" s="252"/>
      <c r="R83" s="253"/>
      <c r="S83" s="253"/>
      <c r="T83" s="253"/>
      <c r="U83" s="255"/>
      <c r="V83" s="255"/>
      <c r="W83" s="255"/>
      <c r="X83" s="253"/>
      <c r="Y83" s="253"/>
      <c r="Z83" s="253"/>
      <c r="AA83" s="255"/>
    </row>
    <row r="84" spans="1:27" customFormat="1" ht="14.45" customHeight="1" x14ac:dyDescent="0.2">
      <c r="A84" s="111" t="s">
        <v>393</v>
      </c>
      <c r="B84" s="110">
        <v>20224</v>
      </c>
      <c r="C84" s="110">
        <v>9404</v>
      </c>
      <c r="D84" s="110">
        <v>7805.2745297490601</v>
      </c>
      <c r="E84" s="110">
        <v>1799.83968794777</v>
      </c>
      <c r="F84" s="110"/>
      <c r="G84" s="110">
        <v>-121.744498667823</v>
      </c>
      <c r="H84" s="110">
        <v>-122.009167828149</v>
      </c>
      <c r="I84" s="110">
        <v>161.91857300848</v>
      </c>
      <c r="J84" s="110">
        <v>-13.3350735897576</v>
      </c>
      <c r="K84" s="110">
        <v>-104.08820032023399</v>
      </c>
      <c r="L84" s="110">
        <v>-6.9752185666665198</v>
      </c>
      <c r="M84" s="110">
        <v>4.9871433551996498</v>
      </c>
      <c r="O84" s="252">
        <v>6.5862341772151902</v>
      </c>
      <c r="P84" s="252">
        <v>9.4837816455696196</v>
      </c>
      <c r="R84" s="253">
        <v>0.98419999999999996</v>
      </c>
      <c r="S84" s="253">
        <v>0.93200000000000005</v>
      </c>
      <c r="T84" s="253"/>
      <c r="U84" s="255">
        <v>0.52477477477477497</v>
      </c>
      <c r="V84" s="255">
        <v>0.30255255255255298</v>
      </c>
      <c r="W84" s="255">
        <v>8.6336336336336306E-2</v>
      </c>
      <c r="X84" s="253"/>
      <c r="Y84" s="253">
        <v>0.97212599999999993</v>
      </c>
      <c r="Z84" s="253">
        <v>0.99829999999999997</v>
      </c>
      <c r="AA84" s="255">
        <v>6.2200956937798999</v>
      </c>
    </row>
    <row r="85" spans="1:27" customFormat="1" ht="14.45" customHeight="1" x14ac:dyDescent="0.2">
      <c r="A85" s="111" t="s">
        <v>394</v>
      </c>
      <c r="B85" s="110">
        <v>8655</v>
      </c>
      <c r="C85" s="110">
        <v>9635</v>
      </c>
      <c r="D85" s="110">
        <v>7886.9016610749004</v>
      </c>
      <c r="E85" s="110">
        <v>1725.6786976135299</v>
      </c>
      <c r="F85" s="110"/>
      <c r="G85" s="110">
        <v>-63.8824448847094</v>
      </c>
      <c r="H85" s="110">
        <v>-144.74964751699801</v>
      </c>
      <c r="I85" s="110">
        <v>305.31157797259499</v>
      </c>
      <c r="J85" s="110">
        <v>-10.3190790485811</v>
      </c>
      <c r="K85" s="110">
        <v>-104.08820032023399</v>
      </c>
      <c r="L85" s="110">
        <v>-6.9752185666665198</v>
      </c>
      <c r="M85" s="110">
        <v>47.230885464244899</v>
      </c>
      <c r="O85" s="252">
        <v>6.6551126516464496</v>
      </c>
      <c r="P85" s="252">
        <v>9.0930098209127692</v>
      </c>
      <c r="R85" s="253">
        <v>0.99170000000000003</v>
      </c>
      <c r="S85" s="253">
        <v>0.91590000000000005</v>
      </c>
      <c r="T85" s="253"/>
      <c r="U85" s="255">
        <v>0.58333333333333304</v>
      </c>
      <c r="V85" s="255">
        <v>0.41840277777777801</v>
      </c>
      <c r="W85" s="255">
        <v>0.114583333333333</v>
      </c>
      <c r="X85" s="253"/>
      <c r="Y85" s="253">
        <v>0.96600300000000006</v>
      </c>
      <c r="Z85" s="253">
        <v>0.99870000000000003</v>
      </c>
      <c r="AA85" s="255">
        <v>11.411992263056099</v>
      </c>
    </row>
    <row r="86" spans="1:27" customFormat="1" ht="14.45" customHeight="1" x14ac:dyDescent="0.2">
      <c r="A86" s="111" t="s">
        <v>395</v>
      </c>
      <c r="B86" s="110">
        <v>28401</v>
      </c>
      <c r="C86" s="110">
        <v>7552</v>
      </c>
      <c r="D86" s="110">
        <v>6438.4793749681403</v>
      </c>
      <c r="E86" s="110">
        <v>1473.4223045056401</v>
      </c>
      <c r="F86" s="110"/>
      <c r="G86" s="110">
        <v>-166.46547278445701</v>
      </c>
      <c r="H86" s="110">
        <v>-88.4674340093909</v>
      </c>
      <c r="I86" s="110">
        <v>-12.602118540277999</v>
      </c>
      <c r="J86" s="110">
        <v>-6.6106889183935993E-2</v>
      </c>
      <c r="K86" s="110">
        <v>-104.08820032023399</v>
      </c>
      <c r="L86" s="110">
        <v>-6.9752185666665198</v>
      </c>
      <c r="M86" s="110">
        <v>18.841432685522499</v>
      </c>
      <c r="O86" s="252">
        <v>5.4329072919967603</v>
      </c>
      <c r="P86" s="252">
        <v>7.7638111334108002</v>
      </c>
      <c r="R86" s="253">
        <v>0.97389999999999999</v>
      </c>
      <c r="S86" s="253">
        <v>0.93969999999999998</v>
      </c>
      <c r="T86" s="253"/>
      <c r="U86" s="255">
        <v>0.45949449125080999</v>
      </c>
      <c r="V86" s="255">
        <v>0.20738820479585199</v>
      </c>
      <c r="W86" s="255">
        <v>7.1937783538561201E-2</v>
      </c>
      <c r="X86" s="253"/>
      <c r="Y86" s="253">
        <v>0.97453299999999998</v>
      </c>
      <c r="Z86" s="253">
        <v>1</v>
      </c>
      <c r="AA86" s="255">
        <v>8.7385482734319897</v>
      </c>
    </row>
    <row r="87" spans="1:27" customFormat="1" ht="14.45" customHeight="1" x14ac:dyDescent="0.2">
      <c r="A87" s="111" t="s">
        <v>396</v>
      </c>
      <c r="B87" s="110">
        <v>10373</v>
      </c>
      <c r="C87" s="110">
        <v>8418</v>
      </c>
      <c r="D87" s="110">
        <v>6946.2468998332297</v>
      </c>
      <c r="E87" s="110">
        <v>1597.2104527317499</v>
      </c>
      <c r="F87" s="110"/>
      <c r="G87" s="110">
        <v>-208.19781747275201</v>
      </c>
      <c r="H87" s="110">
        <v>-205.34077535955001</v>
      </c>
      <c r="I87" s="110">
        <v>236.98829466113699</v>
      </c>
      <c r="J87" s="110">
        <v>43.000623889781998</v>
      </c>
      <c r="K87" s="110">
        <v>-104.08820032023399</v>
      </c>
      <c r="L87" s="110">
        <v>-6.9752185666665198</v>
      </c>
      <c r="M87" s="110">
        <v>118.76602166211001</v>
      </c>
      <c r="O87" s="252">
        <v>5.8613708666730897</v>
      </c>
      <c r="P87" s="252">
        <v>8.4160802082329091</v>
      </c>
      <c r="R87" s="253">
        <v>0.9698</v>
      </c>
      <c r="S87" s="253">
        <v>0.87119999999999997</v>
      </c>
      <c r="T87" s="253"/>
      <c r="U87" s="255">
        <v>0.58717105263157898</v>
      </c>
      <c r="V87" s="255">
        <v>0.37006578947368401</v>
      </c>
      <c r="W87" s="255">
        <v>0.13815789473684201</v>
      </c>
      <c r="X87" s="253"/>
      <c r="Y87" s="253">
        <v>0.97751699999999997</v>
      </c>
      <c r="Z87" s="253">
        <v>1.0062</v>
      </c>
      <c r="AA87" s="255">
        <v>24.335378323108401</v>
      </c>
    </row>
    <row r="88" spans="1:27" customFormat="1" ht="14.45" customHeight="1" x14ac:dyDescent="0.2">
      <c r="A88" s="111" t="s">
        <v>397</v>
      </c>
      <c r="B88" s="110">
        <v>12369</v>
      </c>
      <c r="C88" s="110">
        <v>6977</v>
      </c>
      <c r="D88" s="110">
        <v>5997.7831292435903</v>
      </c>
      <c r="E88" s="110">
        <v>1440.73225970268</v>
      </c>
      <c r="F88" s="110"/>
      <c r="G88" s="110">
        <v>-161.56086221321399</v>
      </c>
      <c r="H88" s="110">
        <v>-190.08487378039399</v>
      </c>
      <c r="I88" s="110">
        <v>2.45870849973721</v>
      </c>
      <c r="J88" s="110">
        <v>-8.4630032701247107</v>
      </c>
      <c r="K88" s="110">
        <v>-104.08820032023399</v>
      </c>
      <c r="L88" s="110">
        <v>-6.9752185666665198</v>
      </c>
      <c r="M88" s="110">
        <v>6.9663514250322596</v>
      </c>
      <c r="O88" s="252">
        <v>5.0610396960142303</v>
      </c>
      <c r="P88" s="252">
        <v>7.5915595440213401</v>
      </c>
      <c r="R88" s="253">
        <v>0.9728</v>
      </c>
      <c r="S88" s="253">
        <v>0.86780000000000002</v>
      </c>
      <c r="T88" s="253"/>
      <c r="U88" s="255">
        <v>0.53035143769968096</v>
      </c>
      <c r="V88" s="255">
        <v>0.27795527156549499</v>
      </c>
      <c r="W88" s="255">
        <v>6.0702875399360999E-2</v>
      </c>
      <c r="X88" s="253"/>
      <c r="Y88" s="253">
        <v>0.96979000000000004</v>
      </c>
      <c r="Z88" s="253">
        <v>0.99860000000000004</v>
      </c>
      <c r="AA88" s="255">
        <v>7.1917808219178099</v>
      </c>
    </row>
    <row r="89" spans="1:27" customFormat="1" ht="14.45" customHeight="1" x14ac:dyDescent="0.2">
      <c r="A89" s="111" t="s">
        <v>398</v>
      </c>
      <c r="B89" s="110">
        <v>9498</v>
      </c>
      <c r="C89" s="110">
        <v>8365</v>
      </c>
      <c r="D89" s="110">
        <v>7087.0775503012801</v>
      </c>
      <c r="E89" s="110">
        <v>1576.5114011656799</v>
      </c>
      <c r="F89" s="110"/>
      <c r="G89" s="110">
        <v>-232.29472025773001</v>
      </c>
      <c r="H89" s="110">
        <v>-226.322408535325</v>
      </c>
      <c r="I89" s="110">
        <v>189.28894178010199</v>
      </c>
      <c r="J89" s="110">
        <v>-14.948969744816599</v>
      </c>
      <c r="K89" s="110">
        <v>-104.08820032023399</v>
      </c>
      <c r="L89" s="110">
        <v>-6.9752185666665198</v>
      </c>
      <c r="M89" s="110">
        <v>96.922386612096901</v>
      </c>
      <c r="O89" s="252">
        <v>5.9802063592335202</v>
      </c>
      <c r="P89" s="252">
        <v>8.3070120025268501</v>
      </c>
      <c r="R89" s="253">
        <v>0.96699999999999997</v>
      </c>
      <c r="S89" s="253">
        <v>0.85619999999999996</v>
      </c>
      <c r="T89" s="253"/>
      <c r="U89" s="255">
        <v>0.63028169014084501</v>
      </c>
      <c r="V89" s="255">
        <v>0.32922535211267601</v>
      </c>
      <c r="W89" s="255">
        <v>0.10387323943662</v>
      </c>
      <c r="X89" s="253"/>
      <c r="Y89" s="253">
        <v>0.97633599999999998</v>
      </c>
      <c r="Z89" s="253">
        <v>0.99790000000000001</v>
      </c>
      <c r="AA89" s="255">
        <v>20.084566596194499</v>
      </c>
    </row>
    <row r="90" spans="1:27" customFormat="1" ht="14.45" customHeight="1" x14ac:dyDescent="0.2">
      <c r="A90" s="111" t="s">
        <v>399</v>
      </c>
      <c r="B90" s="110">
        <v>94859</v>
      </c>
      <c r="C90" s="110">
        <v>8624</v>
      </c>
      <c r="D90" s="110">
        <v>7151.0875920971703</v>
      </c>
      <c r="E90" s="110">
        <v>1642.14341697189</v>
      </c>
      <c r="F90" s="110"/>
      <c r="G90" s="110">
        <v>-39.182360372742103</v>
      </c>
      <c r="H90" s="110">
        <v>2.1862887109687099</v>
      </c>
      <c r="I90" s="110">
        <v>-7.3329322910002999</v>
      </c>
      <c r="J90" s="110">
        <v>-6.6106889183935993E-2</v>
      </c>
      <c r="K90" s="110">
        <v>-104.08820032023399</v>
      </c>
      <c r="L90" s="110">
        <v>-6.9752185666665198</v>
      </c>
      <c r="M90" s="110">
        <v>-13.3290830272456</v>
      </c>
      <c r="O90" s="252">
        <v>6.0342192095636698</v>
      </c>
      <c r="P90" s="252">
        <v>8.6528426401290304</v>
      </c>
      <c r="R90" s="253">
        <v>0.99429999999999996</v>
      </c>
      <c r="S90" s="253">
        <v>1.0011000000000001</v>
      </c>
      <c r="T90" s="253"/>
      <c r="U90" s="255">
        <v>0.33927323549965099</v>
      </c>
      <c r="V90" s="255">
        <v>0.22484276729559699</v>
      </c>
      <c r="W90" s="255">
        <v>7.0055904961565302E-2</v>
      </c>
      <c r="X90" s="253"/>
      <c r="Y90" s="253">
        <v>0.98457700000000004</v>
      </c>
      <c r="Z90" s="253">
        <v>1</v>
      </c>
      <c r="AA90" s="255">
        <v>2.6358257127487899</v>
      </c>
    </row>
    <row r="91" spans="1:27" customFormat="1" ht="14.45" customHeight="1" x14ac:dyDescent="0.2">
      <c r="A91" s="111" t="s">
        <v>400</v>
      </c>
      <c r="B91" s="110">
        <v>17884</v>
      </c>
      <c r="C91" s="110">
        <v>9674</v>
      </c>
      <c r="D91" s="110">
        <v>7819.3087294035204</v>
      </c>
      <c r="E91" s="110">
        <v>1924.9741392795499</v>
      </c>
      <c r="F91" s="110"/>
      <c r="G91" s="110">
        <v>-137.604856481171</v>
      </c>
      <c r="H91" s="110">
        <v>-104.338662224508</v>
      </c>
      <c r="I91" s="110">
        <v>234.82420562310901</v>
      </c>
      <c r="J91" s="110">
        <v>2.27968572963686</v>
      </c>
      <c r="K91" s="110">
        <v>-104.08820032023399</v>
      </c>
      <c r="L91" s="110">
        <v>-6.9752185666665198</v>
      </c>
      <c r="M91" s="110">
        <v>46.012786853197198</v>
      </c>
      <c r="O91" s="252">
        <v>6.5980764929545996</v>
      </c>
      <c r="P91" s="252">
        <v>10.1431447103556</v>
      </c>
      <c r="R91" s="253">
        <v>0.98219999999999996</v>
      </c>
      <c r="S91" s="253">
        <v>0.9456</v>
      </c>
      <c r="T91" s="253"/>
      <c r="U91" s="255">
        <v>0.38898305084745799</v>
      </c>
      <c r="V91" s="255">
        <v>0.19406779661016901</v>
      </c>
      <c r="W91" s="255">
        <v>0.2</v>
      </c>
      <c r="X91" s="253"/>
      <c r="Y91" s="253">
        <v>0.99231099999999994</v>
      </c>
      <c r="Z91" s="253">
        <v>1.0003</v>
      </c>
      <c r="AA91" s="255">
        <v>11.320754716981099</v>
      </c>
    </row>
    <row r="92" spans="1:27" customFormat="1" ht="14.45" customHeight="1" x14ac:dyDescent="0.2">
      <c r="A92" s="17" t="s">
        <v>401</v>
      </c>
      <c r="B92" s="18"/>
      <c r="C92" s="18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O92" s="252"/>
      <c r="P92" s="252"/>
      <c r="R92" s="253"/>
      <c r="S92" s="253"/>
      <c r="T92" s="253"/>
      <c r="U92" s="255"/>
      <c r="V92" s="255"/>
      <c r="W92" s="255"/>
      <c r="X92" s="253"/>
      <c r="Y92" s="253"/>
      <c r="Z92" s="253"/>
      <c r="AA92" s="255"/>
    </row>
    <row r="93" spans="1:27" customFormat="1" ht="14.45" customHeight="1" x14ac:dyDescent="0.2">
      <c r="A93" s="111" t="s">
        <v>402</v>
      </c>
      <c r="B93" s="110">
        <v>10836</v>
      </c>
      <c r="C93" s="110">
        <v>5105</v>
      </c>
      <c r="D93" s="110">
        <v>4407.4466529186302</v>
      </c>
      <c r="E93" s="110">
        <v>1101.6253649084599</v>
      </c>
      <c r="F93" s="110"/>
      <c r="G93" s="110">
        <v>-98.910944784332898</v>
      </c>
      <c r="H93" s="110">
        <v>-101.520415301733</v>
      </c>
      <c r="I93" s="110">
        <v>-106.49028597661599</v>
      </c>
      <c r="J93" s="110">
        <v>27.7008070242033</v>
      </c>
      <c r="K93" s="110">
        <v>-104.08820032023399</v>
      </c>
      <c r="L93" s="110">
        <v>-6.9752185666665198</v>
      </c>
      <c r="M93" s="110">
        <v>-13.3290830272456</v>
      </c>
      <c r="O93" s="252">
        <v>3.71908453303802</v>
      </c>
      <c r="P93" s="252">
        <v>5.8047249907714997</v>
      </c>
      <c r="R93" s="253">
        <v>0.97719999999999996</v>
      </c>
      <c r="S93" s="253">
        <v>0.90749999999999997</v>
      </c>
      <c r="T93" s="253"/>
      <c r="U93" s="255">
        <v>0.46153846153846201</v>
      </c>
      <c r="V93" s="255">
        <v>0.218362282878412</v>
      </c>
      <c r="W93" s="255">
        <v>7.9404466501240695E-2</v>
      </c>
      <c r="X93" s="253"/>
      <c r="Y93" s="253">
        <v>0.97807100000000002</v>
      </c>
      <c r="Z93" s="253">
        <v>1.0063</v>
      </c>
      <c r="AA93" s="255">
        <v>-0.98280098280098305</v>
      </c>
    </row>
    <row r="94" spans="1:27" customFormat="1" ht="14.45" customHeight="1" x14ac:dyDescent="0.2">
      <c r="A94" s="111" t="s">
        <v>403</v>
      </c>
      <c r="B94" s="110">
        <v>9360</v>
      </c>
      <c r="C94" s="110">
        <v>6978</v>
      </c>
      <c r="D94" s="110">
        <v>5773.5111451899102</v>
      </c>
      <c r="E94" s="110">
        <v>1500.4037775450099</v>
      </c>
      <c r="F94" s="110"/>
      <c r="G94" s="110">
        <v>-121.396948490333</v>
      </c>
      <c r="H94" s="110">
        <v>-151.91105246851899</v>
      </c>
      <c r="I94" s="110">
        <v>66.294862810906395</v>
      </c>
      <c r="J94" s="110">
        <v>10.326213172158001</v>
      </c>
      <c r="K94" s="110">
        <v>-104.08820032023399</v>
      </c>
      <c r="L94" s="110">
        <v>-6.9752185666665198</v>
      </c>
      <c r="M94" s="110">
        <v>11.4480768881507</v>
      </c>
      <c r="O94" s="252">
        <v>4.8717948717948696</v>
      </c>
      <c r="P94" s="252">
        <v>7.9059829059829099</v>
      </c>
      <c r="R94" s="253">
        <v>0.97870000000000001</v>
      </c>
      <c r="S94" s="253">
        <v>0.89849999999999997</v>
      </c>
      <c r="T94" s="253"/>
      <c r="U94" s="255">
        <v>0.58771929824561397</v>
      </c>
      <c r="V94" s="255">
        <v>0.320175438596491</v>
      </c>
      <c r="W94" s="255">
        <v>9.6491228070175405E-2</v>
      </c>
      <c r="X94" s="253"/>
      <c r="Y94" s="253">
        <v>0.9661320000000001</v>
      </c>
      <c r="Z94" s="253">
        <v>1.0018</v>
      </c>
      <c r="AA94" s="255">
        <v>8.0568720379146903</v>
      </c>
    </row>
    <row r="95" spans="1:27" customFormat="1" ht="14.45" customHeight="1" x14ac:dyDescent="0.2">
      <c r="A95" s="111" t="s">
        <v>404</v>
      </c>
      <c r="B95" s="110">
        <v>14107</v>
      </c>
      <c r="C95" s="110">
        <v>7625</v>
      </c>
      <c r="D95" s="110">
        <v>6451.7505613386502</v>
      </c>
      <c r="E95" s="110">
        <v>1504.0400991307899</v>
      </c>
      <c r="F95" s="110"/>
      <c r="G95" s="110">
        <v>-193.909203106349</v>
      </c>
      <c r="H95" s="110">
        <v>-163.25963183313101</v>
      </c>
      <c r="I95" s="110">
        <v>106.479193078994</v>
      </c>
      <c r="J95" s="110">
        <v>-12.9696080118613</v>
      </c>
      <c r="K95" s="110">
        <v>-104.08820032023399</v>
      </c>
      <c r="L95" s="110">
        <v>-6.9752185666665198</v>
      </c>
      <c r="M95" s="110">
        <v>43.698087937573597</v>
      </c>
      <c r="O95" s="252">
        <v>5.4441057630963297</v>
      </c>
      <c r="P95" s="252">
        <v>7.9251435457574297</v>
      </c>
      <c r="R95" s="253">
        <v>0.96970000000000001</v>
      </c>
      <c r="S95" s="253">
        <v>0.89119999999999999</v>
      </c>
      <c r="T95" s="253"/>
      <c r="U95" s="255">
        <v>0.60416666666666696</v>
      </c>
      <c r="V95" s="255">
        <v>0.34375</v>
      </c>
      <c r="W95" s="255">
        <v>7.8125E-2</v>
      </c>
      <c r="X95" s="253"/>
      <c r="Y95" s="253">
        <v>0.96572199999999997</v>
      </c>
      <c r="Z95" s="253">
        <v>0.998</v>
      </c>
      <c r="AA95" s="255">
        <v>12.609970674486799</v>
      </c>
    </row>
    <row r="96" spans="1:27" customFormat="1" ht="14.45" customHeight="1" x14ac:dyDescent="0.2">
      <c r="A96" s="111" t="s">
        <v>405</v>
      </c>
      <c r="B96" s="110">
        <v>5731</v>
      </c>
      <c r="C96" s="110">
        <v>7472</v>
      </c>
      <c r="D96" s="110">
        <v>6182.8939070116903</v>
      </c>
      <c r="E96" s="110">
        <v>1649.11602620999</v>
      </c>
      <c r="F96" s="110"/>
      <c r="G96" s="110">
        <v>-244.500338596853</v>
      </c>
      <c r="H96" s="110">
        <v>-249.13132381327199</v>
      </c>
      <c r="I96" s="110">
        <v>218.96992708563801</v>
      </c>
      <c r="J96" s="110">
        <v>38.8861247249895</v>
      </c>
      <c r="K96" s="110">
        <v>-104.08820032023399</v>
      </c>
      <c r="L96" s="110">
        <v>-6.9752185666665198</v>
      </c>
      <c r="M96" s="110">
        <v>-13.3290830272456</v>
      </c>
      <c r="O96" s="252">
        <v>5.2172395742453297</v>
      </c>
      <c r="P96" s="252">
        <v>8.6895829698132996</v>
      </c>
      <c r="R96" s="253">
        <v>0.96020000000000005</v>
      </c>
      <c r="S96" s="253">
        <v>0.84870000000000001</v>
      </c>
      <c r="T96" s="253"/>
      <c r="U96" s="255">
        <v>0.69230769230769196</v>
      </c>
      <c r="V96" s="255">
        <v>0.40802675585284298</v>
      </c>
      <c r="W96" s="255">
        <v>0.13712374581939801</v>
      </c>
      <c r="X96" s="253"/>
      <c r="Y96" s="253">
        <v>0.953573</v>
      </c>
      <c r="Z96" s="253">
        <v>1.0063</v>
      </c>
      <c r="AA96" s="255">
        <v>-0.99337748344370902</v>
      </c>
    </row>
    <row r="97" spans="1:27" customFormat="1" ht="14.45" customHeight="1" x14ac:dyDescent="0.2">
      <c r="A97" s="111" t="s">
        <v>401</v>
      </c>
      <c r="B97" s="110">
        <v>70329</v>
      </c>
      <c r="C97" s="110">
        <v>8200</v>
      </c>
      <c r="D97" s="110">
        <v>6826.1969668678203</v>
      </c>
      <c r="E97" s="110">
        <v>1567.8119415761701</v>
      </c>
      <c r="F97" s="110"/>
      <c r="G97" s="110">
        <v>-35.965244415560598</v>
      </c>
      <c r="H97" s="110">
        <v>18.723330668740701</v>
      </c>
      <c r="I97" s="110">
        <v>-68.785848514004996</v>
      </c>
      <c r="J97" s="110">
        <v>-6.6106889183935993E-2</v>
      </c>
      <c r="K97" s="110">
        <v>-104.08820032023399</v>
      </c>
      <c r="L97" s="110">
        <v>-6.9752185666665198</v>
      </c>
      <c r="M97" s="110">
        <v>2.84918321034321</v>
      </c>
      <c r="O97" s="252">
        <v>5.7600705256721998</v>
      </c>
      <c r="P97" s="252">
        <v>8.2611724893002894</v>
      </c>
      <c r="R97" s="253">
        <v>0.99450000000000005</v>
      </c>
      <c r="S97" s="253">
        <v>1.0117</v>
      </c>
      <c r="T97" s="253"/>
      <c r="U97" s="255">
        <v>0.32930140705998501</v>
      </c>
      <c r="V97" s="255">
        <v>0.17995556652678399</v>
      </c>
      <c r="W97" s="255">
        <v>5.6529252036534201E-2</v>
      </c>
      <c r="X97" s="253"/>
      <c r="Y97" s="253">
        <v>0.97665999999999997</v>
      </c>
      <c r="Z97" s="253">
        <v>1</v>
      </c>
      <c r="AA97" s="255">
        <v>6.2418043535274101</v>
      </c>
    </row>
    <row r="98" spans="1:27" customFormat="1" ht="14.45" customHeight="1" x14ac:dyDescent="0.2">
      <c r="A98" s="111" t="s">
        <v>406</v>
      </c>
      <c r="B98" s="110">
        <v>13264</v>
      </c>
      <c r="C98" s="110">
        <v>7440</v>
      </c>
      <c r="D98" s="110">
        <v>6263.1746078958104</v>
      </c>
      <c r="E98" s="110">
        <v>1518.0747215230399</v>
      </c>
      <c r="F98" s="110"/>
      <c r="G98" s="110">
        <v>-105.521446892806</v>
      </c>
      <c r="H98" s="110">
        <v>-129.11184279361601</v>
      </c>
      <c r="I98" s="110">
        <v>-4.0104328554352797</v>
      </c>
      <c r="J98" s="110">
        <v>-6.6106889183935993E-2</v>
      </c>
      <c r="K98" s="110">
        <v>-104.08820032023399</v>
      </c>
      <c r="L98" s="110">
        <v>15.2039380574488</v>
      </c>
      <c r="M98" s="110">
        <v>-13.3290830272456</v>
      </c>
      <c r="O98" s="252">
        <v>5.2849819059107404</v>
      </c>
      <c r="P98" s="252">
        <v>7.9990952955367902</v>
      </c>
      <c r="R98" s="253">
        <v>0.9829</v>
      </c>
      <c r="S98" s="253">
        <v>0.91469999999999996</v>
      </c>
      <c r="T98" s="253"/>
      <c r="U98" s="255">
        <v>0.475035663338088</v>
      </c>
      <c r="V98" s="255">
        <v>0.232524964336662</v>
      </c>
      <c r="W98" s="255">
        <v>7.2753209700428007E-2</v>
      </c>
      <c r="X98" s="253"/>
      <c r="Y98" s="253">
        <v>0.96764799999999995</v>
      </c>
      <c r="Z98" s="253">
        <v>1</v>
      </c>
      <c r="AA98" s="255">
        <v>-4.8846675712347398</v>
      </c>
    </row>
    <row r="99" spans="1:27" customFormat="1" ht="14.45" customHeight="1" x14ac:dyDescent="0.2">
      <c r="A99" s="111" t="s">
        <v>407</v>
      </c>
      <c r="B99" s="110">
        <v>15487</v>
      </c>
      <c r="C99" s="110">
        <v>8614</v>
      </c>
      <c r="D99" s="110">
        <v>6978.7646825050197</v>
      </c>
      <c r="E99" s="110">
        <v>1691.0796599932401</v>
      </c>
      <c r="F99" s="110"/>
      <c r="G99" s="110">
        <v>85.324015092272305</v>
      </c>
      <c r="H99" s="110">
        <v>100.66095478989899</v>
      </c>
      <c r="I99" s="110">
        <v>-127.422099033438</v>
      </c>
      <c r="J99" s="110">
        <v>9.7041636663235593</v>
      </c>
      <c r="K99" s="110">
        <v>-104.08820032023399</v>
      </c>
      <c r="L99" s="110">
        <v>-6.9752185666665198</v>
      </c>
      <c r="M99" s="110">
        <v>-13.3290830272456</v>
      </c>
      <c r="O99" s="252">
        <v>5.8888099696519696</v>
      </c>
      <c r="P99" s="252">
        <v>8.9106992961838998</v>
      </c>
      <c r="R99" s="253">
        <v>1.012</v>
      </c>
      <c r="S99" s="253">
        <v>1.0592999999999999</v>
      </c>
      <c r="T99" s="253"/>
      <c r="U99" s="255">
        <v>0.36513157894736797</v>
      </c>
      <c r="V99" s="255">
        <v>0.132675438596491</v>
      </c>
      <c r="W99" s="255">
        <v>2.1929824561403501E-2</v>
      </c>
      <c r="X99" s="253"/>
      <c r="Y99" s="253">
        <v>0.97606999999999999</v>
      </c>
      <c r="Z99" s="253">
        <v>1.0014000000000001</v>
      </c>
      <c r="AA99" s="255">
        <v>-0.109529025191676</v>
      </c>
    </row>
    <row r="100" spans="1:27" customFormat="1" ht="14.45" customHeight="1" x14ac:dyDescent="0.2">
      <c r="A100" s="111" t="s">
        <v>408</v>
      </c>
      <c r="B100" s="110">
        <v>20273</v>
      </c>
      <c r="C100" s="110">
        <v>8033</v>
      </c>
      <c r="D100" s="110">
        <v>6734.1916713464498</v>
      </c>
      <c r="E100" s="110">
        <v>1545.54384807932</v>
      </c>
      <c r="F100" s="110"/>
      <c r="G100" s="110">
        <v>-103.474551170792</v>
      </c>
      <c r="H100" s="110">
        <v>-104.40794194747799</v>
      </c>
      <c r="I100" s="110">
        <v>62.914186234448401</v>
      </c>
      <c r="J100" s="110">
        <v>1.95415061221978</v>
      </c>
      <c r="K100" s="110">
        <v>-104.08820032023399</v>
      </c>
      <c r="L100" s="110">
        <v>-6.9752185666665198</v>
      </c>
      <c r="M100" s="110">
        <v>7.8307961945154396</v>
      </c>
      <c r="O100" s="252">
        <v>5.6824347654515899</v>
      </c>
      <c r="P100" s="252">
        <v>8.1438366300004894</v>
      </c>
      <c r="R100" s="253">
        <v>0.98440000000000005</v>
      </c>
      <c r="S100" s="253">
        <v>0.93220000000000003</v>
      </c>
      <c r="T100" s="253"/>
      <c r="U100" s="255">
        <v>0.49913194444444398</v>
      </c>
      <c r="V100" s="255">
        <v>0.30642361111111099</v>
      </c>
      <c r="W100" s="255">
        <v>6.9444444444444406E-2</v>
      </c>
      <c r="X100" s="253"/>
      <c r="Y100" s="253">
        <v>0.96704899999999994</v>
      </c>
      <c r="Z100" s="253">
        <v>1.0003</v>
      </c>
      <c r="AA100" s="255">
        <v>6.9637883008356596</v>
      </c>
    </row>
    <row r="101" spans="1:27" customFormat="1" ht="14.45" customHeight="1" x14ac:dyDescent="0.2">
      <c r="A101" s="111" t="s">
        <v>409</v>
      </c>
      <c r="B101" s="110">
        <v>27147</v>
      </c>
      <c r="C101" s="110">
        <v>7749</v>
      </c>
      <c r="D101" s="110">
        <v>6635.4863421344999</v>
      </c>
      <c r="E101" s="110">
        <v>1496.04345439283</v>
      </c>
      <c r="F101" s="110"/>
      <c r="G101" s="110">
        <v>-183.55123004334101</v>
      </c>
      <c r="H101" s="110">
        <v>-103.295880437124</v>
      </c>
      <c r="I101" s="110">
        <v>3.8963894004008899</v>
      </c>
      <c r="J101" s="110">
        <v>13.2048657950851</v>
      </c>
      <c r="K101" s="110">
        <v>-104.08820032023399</v>
      </c>
      <c r="L101" s="110">
        <v>-6.9752185666665198</v>
      </c>
      <c r="M101" s="110">
        <v>-1.4765466487222001</v>
      </c>
      <c r="O101" s="252">
        <v>5.5991453935978202</v>
      </c>
      <c r="P101" s="252">
        <v>7.8830073304600896</v>
      </c>
      <c r="R101" s="253">
        <v>0.97209999999999996</v>
      </c>
      <c r="S101" s="253">
        <v>0.93069999999999997</v>
      </c>
      <c r="T101" s="253"/>
      <c r="U101" s="255">
        <v>0.49868421052631601</v>
      </c>
      <c r="V101" s="255">
        <v>0.211842105263158</v>
      </c>
      <c r="W101" s="255">
        <v>6.6447368421052602E-2</v>
      </c>
      <c r="X101" s="253"/>
      <c r="Y101" s="253">
        <v>0.978437</v>
      </c>
      <c r="Z101" s="253">
        <v>1.002</v>
      </c>
      <c r="AA101" s="255">
        <v>5.70236439499305</v>
      </c>
    </row>
    <row r="102" spans="1:27" customFormat="1" ht="14.45" customHeight="1" x14ac:dyDescent="0.2">
      <c r="A102" s="111" t="s">
        <v>410</v>
      </c>
      <c r="B102" s="110">
        <v>7149</v>
      </c>
      <c r="C102" s="110">
        <v>6972</v>
      </c>
      <c r="D102" s="110">
        <v>5884.8320195797996</v>
      </c>
      <c r="E102" s="110">
        <v>1356.5252467452799</v>
      </c>
      <c r="F102" s="110"/>
      <c r="G102" s="110">
        <v>-100.81723823847599</v>
      </c>
      <c r="H102" s="110">
        <v>-97.154234288685998</v>
      </c>
      <c r="I102" s="110">
        <v>-19.7437543891721</v>
      </c>
      <c r="J102" s="110">
        <v>12.292040351933601</v>
      </c>
      <c r="K102" s="110">
        <v>-104.08820032023399</v>
      </c>
      <c r="L102" s="110">
        <v>-6.9752185666665198</v>
      </c>
      <c r="M102" s="110">
        <v>47.244116087464199</v>
      </c>
      <c r="O102" s="252">
        <v>4.9657294726535204</v>
      </c>
      <c r="P102" s="252">
        <v>7.1478528465519604</v>
      </c>
      <c r="R102" s="253">
        <v>0.98260000000000003</v>
      </c>
      <c r="S102" s="253">
        <v>0.92810000000000004</v>
      </c>
      <c r="T102" s="253"/>
      <c r="U102" s="255">
        <v>0.49295774647887303</v>
      </c>
      <c r="V102" s="255">
        <v>0.28450704225352103</v>
      </c>
      <c r="W102" s="255">
        <v>5.3521126760563399E-2</v>
      </c>
      <c r="X102" s="253"/>
      <c r="Y102" s="253">
        <v>0.96153299999999997</v>
      </c>
      <c r="Z102" s="253">
        <v>1.0021</v>
      </c>
      <c r="AA102" s="255">
        <v>14.147909967845701</v>
      </c>
    </row>
    <row r="103" spans="1:27" customFormat="1" ht="14.45" customHeight="1" x14ac:dyDescent="0.2">
      <c r="A103" s="111" t="s">
        <v>411</v>
      </c>
      <c r="B103" s="110">
        <v>15672</v>
      </c>
      <c r="C103" s="110">
        <v>7401</v>
      </c>
      <c r="D103" s="110">
        <v>6306.5616019332901</v>
      </c>
      <c r="E103" s="110">
        <v>1508.84940950338</v>
      </c>
      <c r="F103" s="110"/>
      <c r="G103" s="110">
        <v>-192.66325843733401</v>
      </c>
      <c r="H103" s="110">
        <v>-117.310322988964</v>
      </c>
      <c r="I103" s="110">
        <v>-7.4196911977963396</v>
      </c>
      <c r="J103" s="110">
        <v>27.052107999128999</v>
      </c>
      <c r="K103" s="110">
        <v>-104.08820032023399</v>
      </c>
      <c r="L103" s="110">
        <v>-6.9752185666665198</v>
      </c>
      <c r="M103" s="110">
        <v>-13.3290830272456</v>
      </c>
      <c r="O103" s="252">
        <v>5.3215926493108698</v>
      </c>
      <c r="P103" s="252">
        <v>7.9504849412965797</v>
      </c>
      <c r="R103" s="253">
        <v>0.96919999999999995</v>
      </c>
      <c r="S103" s="253">
        <v>0.92200000000000004</v>
      </c>
      <c r="T103" s="253"/>
      <c r="U103" s="255">
        <v>0.52158273381294995</v>
      </c>
      <c r="V103" s="255">
        <v>0.212230215827338</v>
      </c>
      <c r="W103" s="255">
        <v>6.5947242206235004E-2</v>
      </c>
      <c r="X103" s="253"/>
      <c r="Y103" s="253">
        <v>0.97469800000000006</v>
      </c>
      <c r="Z103" s="253">
        <v>1.0043</v>
      </c>
      <c r="AA103" s="255">
        <v>0.36101083032490999</v>
      </c>
    </row>
    <row r="104" spans="1:27" customFormat="1" ht="14.45" customHeight="1" x14ac:dyDescent="0.2">
      <c r="A104" s="111" t="s">
        <v>412</v>
      </c>
      <c r="B104" s="110">
        <v>36655</v>
      </c>
      <c r="C104" s="110">
        <v>6853</v>
      </c>
      <c r="D104" s="110">
        <v>5822.79504235071</v>
      </c>
      <c r="E104" s="110">
        <v>1399.99260392</v>
      </c>
      <c r="F104" s="110"/>
      <c r="G104" s="110">
        <v>-104.396030868571</v>
      </c>
      <c r="H104" s="110">
        <v>-97.899549842884397</v>
      </c>
      <c r="I104" s="110">
        <v>-47.860219780285</v>
      </c>
      <c r="J104" s="110">
        <v>2.2630111277560898</v>
      </c>
      <c r="K104" s="110">
        <v>-104.08820032023399</v>
      </c>
      <c r="L104" s="110">
        <v>-6.9752185666665198</v>
      </c>
      <c r="M104" s="110">
        <v>-10.849315493277301</v>
      </c>
      <c r="O104" s="252">
        <v>4.9133815304869701</v>
      </c>
      <c r="P104" s="252">
        <v>7.37689264766062</v>
      </c>
      <c r="R104" s="253">
        <v>0.98180000000000001</v>
      </c>
      <c r="S104" s="253">
        <v>0.92979999999999996</v>
      </c>
      <c r="T104" s="253"/>
      <c r="U104" s="255">
        <v>0.45141588006663003</v>
      </c>
      <c r="V104" s="255">
        <v>0.23653525818989499</v>
      </c>
      <c r="W104" s="255">
        <v>5.9966685174902799E-2</v>
      </c>
      <c r="X104" s="253"/>
      <c r="Y104" s="253">
        <v>0.96155500000000005</v>
      </c>
      <c r="Z104" s="253">
        <v>1.0004</v>
      </c>
      <c r="AA104" s="255">
        <v>4.4663573085846897</v>
      </c>
    </row>
    <row r="105" spans="1:27" customFormat="1" ht="14.45" customHeight="1" x14ac:dyDescent="0.2">
      <c r="A105" s="17" t="s">
        <v>413</v>
      </c>
      <c r="B105" s="18"/>
      <c r="C105" s="18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O105" s="252"/>
      <c r="P105" s="252"/>
      <c r="R105" s="253"/>
      <c r="S105" s="253"/>
      <c r="T105" s="253"/>
      <c r="U105" s="255"/>
      <c r="V105" s="255"/>
      <c r="W105" s="255"/>
      <c r="X105" s="253"/>
      <c r="Y105" s="253"/>
      <c r="Z105" s="253"/>
      <c r="AA105" s="255"/>
    </row>
    <row r="106" spans="1:27" customFormat="1" ht="14.45" customHeight="1" x14ac:dyDescent="0.2">
      <c r="A106" s="111" t="s">
        <v>413</v>
      </c>
      <c r="B106" s="110">
        <v>60124</v>
      </c>
      <c r="C106" s="110">
        <v>6773</v>
      </c>
      <c r="D106" s="110">
        <v>5704.2910346074696</v>
      </c>
      <c r="E106" s="110">
        <v>1472.81821361066</v>
      </c>
      <c r="F106" s="110"/>
      <c r="G106" s="110">
        <v>-107.373119858791</v>
      </c>
      <c r="H106" s="110">
        <v>-71.051752407817403</v>
      </c>
      <c r="I106" s="110">
        <v>-102.522056335862</v>
      </c>
      <c r="J106" s="110">
        <v>1.0747513177374299</v>
      </c>
      <c r="K106" s="110">
        <v>-104.08820032023399</v>
      </c>
      <c r="L106" s="110">
        <v>-6.9752185666665198</v>
      </c>
      <c r="M106" s="110">
        <v>-13.3290830272456</v>
      </c>
      <c r="O106" s="252">
        <v>4.8133856696161299</v>
      </c>
      <c r="P106" s="252">
        <v>7.7606280353935198</v>
      </c>
      <c r="R106" s="253">
        <v>0.98089999999999999</v>
      </c>
      <c r="S106" s="253">
        <v>0.95150000000000001</v>
      </c>
      <c r="T106" s="253"/>
      <c r="U106" s="255">
        <v>0.42639944713199701</v>
      </c>
      <c r="V106" s="255">
        <v>0.18348306841741499</v>
      </c>
      <c r="W106" s="255">
        <v>4.42294402211472E-2</v>
      </c>
      <c r="X106" s="253"/>
      <c r="Y106" s="253">
        <v>0.99504300000000001</v>
      </c>
      <c r="Z106" s="253">
        <v>1.0002</v>
      </c>
      <c r="AA106" s="255">
        <v>-0.54982817869415801</v>
      </c>
    </row>
    <row r="107" spans="1:27" customFormat="1" ht="14.45" customHeight="1" x14ac:dyDescent="0.2">
      <c r="A107" s="17" t="s">
        <v>414</v>
      </c>
      <c r="B107" s="18"/>
      <c r="C107" s="18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O107" s="252"/>
      <c r="P107" s="252"/>
      <c r="R107" s="253"/>
      <c r="S107" s="253"/>
      <c r="T107" s="253"/>
      <c r="U107" s="255"/>
      <c r="V107" s="255"/>
      <c r="W107" s="255"/>
      <c r="X107" s="253"/>
      <c r="Y107" s="253"/>
      <c r="Z107" s="253"/>
      <c r="AA107" s="255"/>
    </row>
    <row r="108" spans="1:27" customFormat="1" ht="14.45" customHeight="1" x14ac:dyDescent="0.2">
      <c r="A108" s="111" t="s">
        <v>415</v>
      </c>
      <c r="B108" s="110">
        <v>32402</v>
      </c>
      <c r="C108" s="110">
        <v>7352</v>
      </c>
      <c r="D108" s="110">
        <v>6093.3229129386</v>
      </c>
      <c r="E108" s="110">
        <v>1511.12421919146</v>
      </c>
      <c r="F108" s="110"/>
      <c r="G108" s="110">
        <v>-70.322371470463594</v>
      </c>
      <c r="H108" s="110">
        <v>-35.433713042538301</v>
      </c>
      <c r="I108" s="110">
        <v>-18.440532989563199</v>
      </c>
      <c r="J108" s="110">
        <v>-4.3314329282411599</v>
      </c>
      <c r="K108" s="110">
        <v>-104.08820032023399</v>
      </c>
      <c r="L108" s="110">
        <v>-6.9752185666665198</v>
      </c>
      <c r="M108" s="110">
        <v>-13.3290830272456</v>
      </c>
      <c r="O108" s="252">
        <v>5.1416579223504701</v>
      </c>
      <c r="P108" s="252">
        <v>7.9624714523794804</v>
      </c>
      <c r="R108" s="253">
        <v>0.98819999999999997</v>
      </c>
      <c r="S108" s="253">
        <v>0.97629999999999995</v>
      </c>
      <c r="T108" s="253"/>
      <c r="U108" s="255">
        <v>0.43817527010804302</v>
      </c>
      <c r="V108" s="255">
        <v>0.23829531812725099</v>
      </c>
      <c r="W108" s="255">
        <v>7.4429771908763501E-2</v>
      </c>
      <c r="X108" s="253"/>
      <c r="Y108" s="253">
        <v>0.96484999999999999</v>
      </c>
      <c r="Z108" s="253">
        <v>0.99929999999999997</v>
      </c>
      <c r="AA108" s="255">
        <v>-1.7109144542772901</v>
      </c>
    </row>
    <row r="109" spans="1:27" customFormat="1" ht="14.45" customHeight="1" x14ac:dyDescent="0.2">
      <c r="A109" s="111" t="s">
        <v>416</v>
      </c>
      <c r="B109" s="110">
        <v>66515</v>
      </c>
      <c r="C109" s="110">
        <v>7626</v>
      </c>
      <c r="D109" s="110">
        <v>6218.0877441320999</v>
      </c>
      <c r="E109" s="110">
        <v>1556.4222741246199</v>
      </c>
      <c r="F109" s="110"/>
      <c r="G109" s="110">
        <v>-40.704157757886399</v>
      </c>
      <c r="H109" s="110">
        <v>38.667918895764899</v>
      </c>
      <c r="I109" s="110">
        <v>-85.3773956225766</v>
      </c>
      <c r="J109" s="110">
        <v>17.9663475687986</v>
      </c>
      <c r="K109" s="110">
        <v>-104.08820032023399</v>
      </c>
      <c r="L109" s="110">
        <v>38.2391372970784</v>
      </c>
      <c r="M109" s="110">
        <v>-13.3290830272456</v>
      </c>
      <c r="O109" s="252">
        <v>5.2469367811771797</v>
      </c>
      <c r="P109" s="252">
        <v>8.2011576336164804</v>
      </c>
      <c r="R109" s="253">
        <v>0.99319999999999997</v>
      </c>
      <c r="S109" s="253">
        <v>1.0246</v>
      </c>
      <c r="T109" s="253"/>
      <c r="U109" s="255">
        <v>0.326074498567335</v>
      </c>
      <c r="V109" s="255">
        <v>0.19942693409742099</v>
      </c>
      <c r="W109" s="255">
        <v>5.6160458452722099E-2</v>
      </c>
      <c r="X109" s="253"/>
      <c r="Y109" s="253">
        <v>0.97080900000000003</v>
      </c>
      <c r="Z109" s="253">
        <v>1.0028999999999999</v>
      </c>
      <c r="AA109" s="255">
        <v>-7.7451757864128998</v>
      </c>
    </row>
    <row r="110" spans="1:27" customFormat="1" ht="14.45" customHeight="1" x14ac:dyDescent="0.2">
      <c r="A110" s="111" t="s">
        <v>417</v>
      </c>
      <c r="B110" s="110">
        <v>13311</v>
      </c>
      <c r="C110" s="110">
        <v>7062</v>
      </c>
      <c r="D110" s="110">
        <v>5911.6458732523597</v>
      </c>
      <c r="E110" s="110">
        <v>1428.59562570044</v>
      </c>
      <c r="F110" s="110"/>
      <c r="G110" s="110">
        <v>-142.07415581782001</v>
      </c>
      <c r="H110" s="110">
        <v>-135.908091739523</v>
      </c>
      <c r="I110" s="110">
        <v>59.730881561845003</v>
      </c>
      <c r="J110" s="110">
        <v>33.039110001029499</v>
      </c>
      <c r="K110" s="110">
        <v>-104.08820032023399</v>
      </c>
      <c r="L110" s="110">
        <v>-6.9752185666665198</v>
      </c>
      <c r="M110" s="110">
        <v>17.982501926090102</v>
      </c>
      <c r="O110" s="252">
        <v>4.9883554954548899</v>
      </c>
      <c r="P110" s="252">
        <v>7.5276087446472797</v>
      </c>
      <c r="R110" s="253">
        <v>0.97570000000000001</v>
      </c>
      <c r="S110" s="253">
        <v>0.90459999999999996</v>
      </c>
      <c r="T110" s="253"/>
      <c r="U110" s="255">
        <v>0.54668674698795205</v>
      </c>
      <c r="V110" s="255">
        <v>0.29216867469879498</v>
      </c>
      <c r="W110" s="255">
        <v>0.102409638554217</v>
      </c>
      <c r="X110" s="253"/>
      <c r="Y110" s="253">
        <v>0.96977900000000006</v>
      </c>
      <c r="Z110" s="253">
        <v>1.0056</v>
      </c>
      <c r="AA110" s="255">
        <v>9.0311986863711002</v>
      </c>
    </row>
    <row r="111" spans="1:27" customFormat="1" ht="14.45" customHeight="1" x14ac:dyDescent="0.2">
      <c r="A111" s="111" t="s">
        <v>418</v>
      </c>
      <c r="B111" s="110">
        <v>29372</v>
      </c>
      <c r="C111" s="110">
        <v>8433</v>
      </c>
      <c r="D111" s="110">
        <v>6919.6100286349902</v>
      </c>
      <c r="E111" s="110">
        <v>1654.73455761234</v>
      </c>
      <c r="F111" s="110"/>
      <c r="G111" s="110">
        <v>-126.43394662753499</v>
      </c>
      <c r="H111" s="110">
        <v>-77.889013622764196</v>
      </c>
      <c r="I111" s="110">
        <v>157.309421956444</v>
      </c>
      <c r="J111" s="110">
        <v>9.6213471509055193</v>
      </c>
      <c r="K111" s="110">
        <v>-104.08820032023399</v>
      </c>
      <c r="L111" s="110">
        <v>-6.9752185666665198</v>
      </c>
      <c r="M111" s="110">
        <v>6.6218190539195101</v>
      </c>
      <c r="O111" s="252">
        <v>5.8388941849380398</v>
      </c>
      <c r="P111" s="252">
        <v>8.7191883426392494</v>
      </c>
      <c r="R111" s="253">
        <v>0.98150000000000004</v>
      </c>
      <c r="S111" s="253">
        <v>0.95269999999999999</v>
      </c>
      <c r="T111" s="253"/>
      <c r="U111" s="255">
        <v>0.51428571428571401</v>
      </c>
      <c r="V111" s="255">
        <v>0.35393586005830902</v>
      </c>
      <c r="W111" s="255">
        <v>0.106122448979592</v>
      </c>
      <c r="X111" s="253"/>
      <c r="Y111" s="253">
        <v>0.97069300000000003</v>
      </c>
      <c r="Z111" s="253">
        <v>1.0014000000000001</v>
      </c>
      <c r="AA111" s="255">
        <v>6.72059738643435</v>
      </c>
    </row>
    <row r="112" spans="1:27" customFormat="1" ht="14.45" customHeight="1" x14ac:dyDescent="0.2">
      <c r="A112" s="111" t="s">
        <v>419</v>
      </c>
      <c r="B112" s="110">
        <v>17456</v>
      </c>
      <c r="C112" s="110">
        <v>6733</v>
      </c>
      <c r="D112" s="110">
        <v>5566.9860588780602</v>
      </c>
      <c r="E112" s="110">
        <v>1447.05687235707</v>
      </c>
      <c r="F112" s="110"/>
      <c r="G112" s="110">
        <v>-14.008722062646701</v>
      </c>
      <c r="H112" s="110">
        <v>-93.099943001967304</v>
      </c>
      <c r="I112" s="110">
        <v>-88.767239857221099</v>
      </c>
      <c r="J112" s="110">
        <v>6.0575777755824998</v>
      </c>
      <c r="K112" s="110">
        <v>-104.08820032023399</v>
      </c>
      <c r="L112" s="110">
        <v>26.635469569094202</v>
      </c>
      <c r="M112" s="110">
        <v>-13.3290830272456</v>
      </c>
      <c r="O112" s="252">
        <v>4.6975252062328101</v>
      </c>
      <c r="P112" s="252">
        <v>7.6248854262144796</v>
      </c>
      <c r="R112" s="253">
        <v>0.99719999999999998</v>
      </c>
      <c r="S112" s="253">
        <v>0.93540000000000001</v>
      </c>
      <c r="T112" s="253"/>
      <c r="U112" s="255">
        <v>0.47317073170731699</v>
      </c>
      <c r="V112" s="255">
        <v>0.215853658536585</v>
      </c>
      <c r="W112" s="255">
        <v>3.9024390243902397E-2</v>
      </c>
      <c r="X112" s="253"/>
      <c r="Y112" s="253">
        <v>0.97552400000000006</v>
      </c>
      <c r="Z112" s="253">
        <v>1.0011000000000001</v>
      </c>
      <c r="AA112" s="255">
        <v>-6.8181818181818201</v>
      </c>
    </row>
    <row r="113" spans="1:27" customFormat="1" ht="14.45" customHeight="1" x14ac:dyDescent="0.2">
      <c r="A113" s="17" t="s">
        <v>420</v>
      </c>
      <c r="B113" s="18"/>
      <c r="C113" s="18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O113" s="252"/>
      <c r="P113" s="252"/>
      <c r="R113" s="253"/>
      <c r="S113" s="253"/>
      <c r="T113" s="253"/>
      <c r="U113" s="255"/>
      <c r="V113" s="255"/>
      <c r="W113" s="255"/>
      <c r="X113" s="253"/>
      <c r="Y113" s="253"/>
      <c r="Z113" s="253"/>
      <c r="AA113" s="255"/>
    </row>
    <row r="114" spans="1:27" customFormat="1" ht="14.45" customHeight="1" x14ac:dyDescent="0.2">
      <c r="A114" s="111" t="s">
        <v>421</v>
      </c>
      <c r="B114" s="110">
        <v>15697</v>
      </c>
      <c r="C114" s="110">
        <v>8961</v>
      </c>
      <c r="D114" s="110">
        <v>7428.9845430675005</v>
      </c>
      <c r="E114" s="110">
        <v>1807.49378345172</v>
      </c>
      <c r="F114" s="110"/>
      <c r="G114" s="110">
        <v>-154.429836502206</v>
      </c>
      <c r="H114" s="110">
        <v>-187.78017190502499</v>
      </c>
      <c r="I114" s="110">
        <v>173.58787760388799</v>
      </c>
      <c r="J114" s="110">
        <v>-13.438279066705601</v>
      </c>
      <c r="K114" s="110">
        <v>-104.08820032023399</v>
      </c>
      <c r="L114" s="110">
        <v>-6.9752185666665198</v>
      </c>
      <c r="M114" s="110">
        <v>17.296987132294898</v>
      </c>
      <c r="O114" s="252">
        <v>6.2687137669618398</v>
      </c>
      <c r="P114" s="252">
        <v>9.5241128878129597</v>
      </c>
      <c r="R114" s="253">
        <v>0.97899999999999998</v>
      </c>
      <c r="S114" s="253">
        <v>0.89590000000000003</v>
      </c>
      <c r="T114" s="253"/>
      <c r="U114" s="255">
        <v>0.61077235772357696</v>
      </c>
      <c r="V114" s="255">
        <v>0.29369918699186998</v>
      </c>
      <c r="W114" s="255">
        <v>9.4512195121951206E-2</v>
      </c>
      <c r="X114" s="253"/>
      <c r="Y114" s="253">
        <v>0.98713499999999998</v>
      </c>
      <c r="Z114" s="253">
        <v>0.99819999999999998</v>
      </c>
      <c r="AA114" s="255">
        <v>7.8947368421052602</v>
      </c>
    </row>
    <row r="115" spans="1:27" customFormat="1" ht="14.45" customHeight="1" x14ac:dyDescent="0.2">
      <c r="A115" s="111" t="s">
        <v>422</v>
      </c>
      <c r="B115" s="110">
        <v>12759</v>
      </c>
      <c r="C115" s="110">
        <v>7623</v>
      </c>
      <c r="D115" s="110">
        <v>6260.2874322959697</v>
      </c>
      <c r="E115" s="110">
        <v>1630.2199164312301</v>
      </c>
      <c r="F115" s="110"/>
      <c r="G115" s="110">
        <v>-71.040495312421498</v>
      </c>
      <c r="H115" s="110">
        <v>-105.09529764080099</v>
      </c>
      <c r="I115" s="110">
        <v>18.776033786693901</v>
      </c>
      <c r="J115" s="110">
        <v>14.332554205096599</v>
      </c>
      <c r="K115" s="110">
        <v>-104.08820032023399</v>
      </c>
      <c r="L115" s="110">
        <v>-6.9752185666665198</v>
      </c>
      <c r="M115" s="110">
        <v>-13.3290830272456</v>
      </c>
      <c r="O115" s="252">
        <v>5.2825456540481204</v>
      </c>
      <c r="P115" s="252">
        <v>8.5900148914491705</v>
      </c>
      <c r="R115" s="253">
        <v>0.98839999999999995</v>
      </c>
      <c r="S115" s="253">
        <v>0.93530000000000002</v>
      </c>
      <c r="T115" s="253"/>
      <c r="U115" s="255">
        <v>0.50593471810088997</v>
      </c>
      <c r="V115" s="255">
        <v>0.270029673590504</v>
      </c>
      <c r="W115" s="255">
        <v>6.9732937685459906E-2</v>
      </c>
      <c r="X115" s="253"/>
      <c r="Y115" s="253">
        <v>0.977827</v>
      </c>
      <c r="Z115" s="253">
        <v>1.0023</v>
      </c>
      <c r="AA115" s="255">
        <v>-1.17302052785924</v>
      </c>
    </row>
    <row r="116" spans="1:27" customFormat="1" ht="14.45" customHeight="1" x14ac:dyDescent="0.2">
      <c r="A116" s="111" t="s">
        <v>423</v>
      </c>
      <c r="B116" s="110">
        <v>19312</v>
      </c>
      <c r="C116" s="110">
        <v>10572</v>
      </c>
      <c r="D116" s="110">
        <v>8505.2482078799003</v>
      </c>
      <c r="E116" s="110">
        <v>1797.3751403311201</v>
      </c>
      <c r="F116" s="110"/>
      <c r="G116" s="110">
        <v>120.65231381253101</v>
      </c>
      <c r="H116" s="110">
        <v>5.0531063171602497</v>
      </c>
      <c r="I116" s="110">
        <v>170.55205753467399</v>
      </c>
      <c r="J116" s="110">
        <v>19.4959639889396</v>
      </c>
      <c r="K116" s="110">
        <v>-80.712332262680704</v>
      </c>
      <c r="L116" s="110">
        <v>-6.9752185666665198</v>
      </c>
      <c r="M116" s="110">
        <v>41.561087905647199</v>
      </c>
      <c r="O116" s="252">
        <v>7.1768848384424198</v>
      </c>
      <c r="P116" s="252">
        <v>9.4707953603976804</v>
      </c>
      <c r="R116" s="253">
        <v>1.014</v>
      </c>
      <c r="S116" s="253">
        <v>1.0025999999999999</v>
      </c>
      <c r="T116" s="253"/>
      <c r="U116" s="255">
        <v>0.38239538239538201</v>
      </c>
      <c r="V116" s="255">
        <v>0.25252525252525299</v>
      </c>
      <c r="W116" s="255">
        <v>0.114718614718615</v>
      </c>
      <c r="X116" s="253"/>
      <c r="Y116" s="253">
        <v>1.002983</v>
      </c>
      <c r="Z116" s="253">
        <v>1.0023</v>
      </c>
      <c r="AA116" s="255">
        <v>10.1748807631161</v>
      </c>
    </row>
    <row r="117" spans="1:27" customFormat="1" ht="14.45" customHeight="1" x14ac:dyDescent="0.2">
      <c r="A117" s="111" t="s">
        <v>424</v>
      </c>
      <c r="B117" s="110">
        <v>15413</v>
      </c>
      <c r="C117" s="110">
        <v>6481</v>
      </c>
      <c r="D117" s="110">
        <v>5366.8475481859095</v>
      </c>
      <c r="E117" s="110">
        <v>1338.4268599121999</v>
      </c>
      <c r="F117" s="110"/>
      <c r="G117" s="110">
        <v>-24.1820293290804</v>
      </c>
      <c r="H117" s="110">
        <v>-4.0368776854107402</v>
      </c>
      <c r="I117" s="110">
        <v>-104.405780859488</v>
      </c>
      <c r="J117" s="110">
        <v>-12.9465410048299</v>
      </c>
      <c r="K117" s="110">
        <v>-66.758779363593803</v>
      </c>
      <c r="L117" s="110">
        <v>-6.9752185666665198</v>
      </c>
      <c r="M117" s="110">
        <v>-5.2894032028478097</v>
      </c>
      <c r="O117" s="252">
        <v>4.5286446506196096</v>
      </c>
      <c r="P117" s="252">
        <v>7.0524881593460096</v>
      </c>
      <c r="R117" s="253">
        <v>0.99519999999999997</v>
      </c>
      <c r="S117" s="253">
        <v>0.99670000000000003</v>
      </c>
      <c r="T117" s="253"/>
      <c r="U117" s="255">
        <v>0.37679083094555899</v>
      </c>
      <c r="V117" s="255">
        <v>0.19914040114613199</v>
      </c>
      <c r="W117" s="255">
        <v>6.0171919770773602E-2</v>
      </c>
      <c r="X117" s="253"/>
      <c r="Y117" s="253">
        <v>1.007711</v>
      </c>
      <c r="Z117" s="253">
        <v>0.99760000000000004</v>
      </c>
      <c r="AA117" s="255">
        <v>5.4380664652568003</v>
      </c>
    </row>
    <row r="118" spans="1:27" customFormat="1" ht="14.45" customHeight="1" x14ac:dyDescent="0.2">
      <c r="A118" s="111" t="s">
        <v>425</v>
      </c>
      <c r="B118" s="110">
        <v>34123</v>
      </c>
      <c r="C118" s="110">
        <v>9255</v>
      </c>
      <c r="D118" s="110">
        <v>7532.92009067445</v>
      </c>
      <c r="E118" s="110">
        <v>1749.1446317949899</v>
      </c>
      <c r="F118" s="110"/>
      <c r="G118" s="110">
        <v>44.516483419056698</v>
      </c>
      <c r="H118" s="110">
        <v>-4.8675029430855101</v>
      </c>
      <c r="I118" s="110">
        <v>51.520756940982899</v>
      </c>
      <c r="J118" s="110">
        <v>-6.84573497079103</v>
      </c>
      <c r="K118" s="110">
        <v>-104.08820032023399</v>
      </c>
      <c r="L118" s="110">
        <v>-6.9752185666665198</v>
      </c>
      <c r="M118" s="110">
        <v>0.12148235102393901</v>
      </c>
      <c r="O118" s="252">
        <v>6.3564164932743301</v>
      </c>
      <c r="P118" s="252">
        <v>9.2166573865134893</v>
      </c>
      <c r="R118" s="253">
        <v>1.0057</v>
      </c>
      <c r="S118" s="253">
        <v>0.997</v>
      </c>
      <c r="T118" s="253"/>
      <c r="U118" s="255">
        <v>0.41217150760719201</v>
      </c>
      <c r="V118" s="255">
        <v>0.24020285846011999</v>
      </c>
      <c r="W118" s="255">
        <v>7.4688796680497896E-2</v>
      </c>
      <c r="X118" s="253"/>
      <c r="Y118" s="253">
        <v>0.985317</v>
      </c>
      <c r="Z118" s="253">
        <v>0.99909999999999999</v>
      </c>
      <c r="AA118" s="255">
        <v>5.70175438596491</v>
      </c>
    </row>
    <row r="119" spans="1:27" customFormat="1" ht="14.45" customHeight="1" x14ac:dyDescent="0.2">
      <c r="A119" s="111" t="s">
        <v>426</v>
      </c>
      <c r="B119" s="110">
        <v>149280</v>
      </c>
      <c r="C119" s="110">
        <v>8675</v>
      </c>
      <c r="D119" s="110">
        <v>7084.4958429490198</v>
      </c>
      <c r="E119" s="110">
        <v>1620.53582850066</v>
      </c>
      <c r="F119" s="110"/>
      <c r="G119" s="110">
        <v>-52.263329504200897</v>
      </c>
      <c r="H119" s="110">
        <v>-25.548642303711102</v>
      </c>
      <c r="I119" s="110">
        <v>113.123561226259</v>
      </c>
      <c r="J119" s="110">
        <v>-5.7337035635433198</v>
      </c>
      <c r="K119" s="110">
        <v>-49.727886071434</v>
      </c>
      <c r="L119" s="110">
        <v>-6.9752185666665198</v>
      </c>
      <c r="M119" s="110">
        <v>-3.3206432761470799</v>
      </c>
      <c r="O119" s="252">
        <v>5.9780278670953901</v>
      </c>
      <c r="P119" s="252">
        <v>8.5389871382636606</v>
      </c>
      <c r="R119" s="253">
        <v>0.99239999999999995</v>
      </c>
      <c r="S119" s="253">
        <v>0.98399999999999999</v>
      </c>
      <c r="T119" s="253"/>
      <c r="U119" s="255">
        <v>0.38783056925145698</v>
      </c>
      <c r="V119" s="255">
        <v>0.28496190049305198</v>
      </c>
      <c r="W119" s="255">
        <v>0.120909905871806</v>
      </c>
      <c r="X119" s="253"/>
      <c r="Y119" s="253">
        <v>1.0084329999999999</v>
      </c>
      <c r="Z119" s="253">
        <v>0.99919999999999998</v>
      </c>
      <c r="AA119" s="255">
        <v>5.3600944510035404</v>
      </c>
    </row>
    <row r="120" spans="1:27" customFormat="1" ht="14.45" customHeight="1" x14ac:dyDescent="0.2">
      <c r="A120" s="111" t="s">
        <v>427</v>
      </c>
      <c r="B120" s="110">
        <v>52010</v>
      </c>
      <c r="C120" s="110">
        <v>7672</v>
      </c>
      <c r="D120" s="110">
        <v>6503.0655190450098</v>
      </c>
      <c r="E120" s="110">
        <v>1524.52257510191</v>
      </c>
      <c r="F120" s="110"/>
      <c r="G120" s="110">
        <v>-122.62971251154799</v>
      </c>
      <c r="H120" s="110">
        <v>-93.530659673978306</v>
      </c>
      <c r="I120" s="110">
        <v>-4.5069654866802003</v>
      </c>
      <c r="J120" s="110">
        <v>-10.4710117196562</v>
      </c>
      <c r="K120" s="110">
        <v>-104.08820032023399</v>
      </c>
      <c r="L120" s="110">
        <v>-6.9752185666665198</v>
      </c>
      <c r="M120" s="110">
        <v>-13.3290830272456</v>
      </c>
      <c r="O120" s="252">
        <v>5.4874062680253797</v>
      </c>
      <c r="P120" s="252">
        <v>8.0330705633531991</v>
      </c>
      <c r="R120" s="253">
        <v>0.98089999999999999</v>
      </c>
      <c r="S120" s="253">
        <v>0.93840000000000001</v>
      </c>
      <c r="T120" s="253"/>
      <c r="U120" s="255">
        <v>0.45935529081990201</v>
      </c>
      <c r="V120" s="255">
        <v>0.243517869656622</v>
      </c>
      <c r="W120" s="255">
        <v>6.2018220042046303E-2</v>
      </c>
      <c r="X120" s="253"/>
      <c r="Y120" s="253">
        <v>0.97267899999999996</v>
      </c>
      <c r="Z120" s="253">
        <v>0.99839999999999995</v>
      </c>
      <c r="AA120" s="255">
        <v>3.4807831762146502</v>
      </c>
    </row>
    <row r="121" spans="1:27" customFormat="1" ht="14.45" customHeight="1" x14ac:dyDescent="0.2">
      <c r="A121" s="111" t="s">
        <v>428</v>
      </c>
      <c r="B121" s="110">
        <v>27168</v>
      </c>
      <c r="C121" s="110">
        <v>7651</v>
      </c>
      <c r="D121" s="110">
        <v>6041.4769021494603</v>
      </c>
      <c r="E121" s="110">
        <v>1652.0597653264199</v>
      </c>
      <c r="F121" s="110"/>
      <c r="G121" s="110">
        <v>97.034173956173703</v>
      </c>
      <c r="H121" s="110">
        <v>97.025427223895306</v>
      </c>
      <c r="I121" s="110">
        <v>-112.900207537916</v>
      </c>
      <c r="J121" s="110">
        <v>-12.1490606934829</v>
      </c>
      <c r="K121" s="110">
        <v>-104.08820032023399</v>
      </c>
      <c r="L121" s="110">
        <v>5.3709222972831201</v>
      </c>
      <c r="M121" s="110">
        <v>-13.3290830272456</v>
      </c>
      <c r="O121" s="252">
        <v>5.0979093050647801</v>
      </c>
      <c r="P121" s="252">
        <v>8.7050942285041195</v>
      </c>
      <c r="R121" s="253">
        <v>1.0158</v>
      </c>
      <c r="S121" s="253">
        <v>1.0585</v>
      </c>
      <c r="T121" s="253"/>
      <c r="U121" s="255">
        <v>0.314079422382672</v>
      </c>
      <c r="V121" s="255">
        <v>0.15523465703971101</v>
      </c>
      <c r="W121" s="255">
        <v>5.92057761732852E-2</v>
      </c>
      <c r="X121" s="253"/>
      <c r="Y121" s="253">
        <v>0.99921800000000005</v>
      </c>
      <c r="Z121" s="253">
        <v>0.998</v>
      </c>
      <c r="AA121" s="255">
        <v>-3.68567454798331</v>
      </c>
    </row>
    <row r="122" spans="1:27" customFormat="1" ht="14.45" customHeight="1" x14ac:dyDescent="0.2">
      <c r="A122" s="111" t="s">
        <v>429</v>
      </c>
      <c r="B122" s="110">
        <v>15653</v>
      </c>
      <c r="C122" s="110">
        <v>8450</v>
      </c>
      <c r="D122" s="110">
        <v>7078.8879854660499</v>
      </c>
      <c r="E122" s="110">
        <v>1561.6027160732301</v>
      </c>
      <c r="F122" s="110"/>
      <c r="G122" s="110">
        <v>-55.052264981516402</v>
      </c>
      <c r="H122" s="110">
        <v>-50.059836776866</v>
      </c>
      <c r="I122" s="110">
        <v>-1.3264207352744399</v>
      </c>
      <c r="J122" s="110">
        <v>-1.48188448627699</v>
      </c>
      <c r="K122" s="110">
        <v>-104.08820032023399</v>
      </c>
      <c r="L122" s="110">
        <v>-6.9752185666665198</v>
      </c>
      <c r="M122" s="110">
        <v>28.3539855288866</v>
      </c>
      <c r="O122" s="252">
        <v>5.9732958538299403</v>
      </c>
      <c r="P122" s="252">
        <v>8.2284546093400603</v>
      </c>
      <c r="R122" s="253">
        <v>0.99199999999999999</v>
      </c>
      <c r="S122" s="253">
        <v>0.9677</v>
      </c>
      <c r="T122" s="253"/>
      <c r="U122" s="255">
        <v>0.50267379679144397</v>
      </c>
      <c r="V122" s="255">
        <v>0.20106951871657799</v>
      </c>
      <c r="W122" s="255">
        <v>5.0267379679144401E-2</v>
      </c>
      <c r="X122" s="253"/>
      <c r="Y122" s="253">
        <v>0.98519499999999993</v>
      </c>
      <c r="Z122" s="253">
        <v>0.99980000000000002</v>
      </c>
      <c r="AA122" s="255">
        <v>9.6131301289566196</v>
      </c>
    </row>
    <row r="123" spans="1:27" customFormat="1" ht="14.45" customHeight="1" x14ac:dyDescent="0.2">
      <c r="A123" s="111" t="s">
        <v>430</v>
      </c>
      <c r="B123" s="110">
        <v>16830</v>
      </c>
      <c r="C123" s="110">
        <v>8711</v>
      </c>
      <c r="D123" s="110">
        <v>6978.1540560541898</v>
      </c>
      <c r="E123" s="110">
        <v>1777.1511833699799</v>
      </c>
      <c r="F123" s="110"/>
      <c r="G123" s="110">
        <v>97.179549470154797</v>
      </c>
      <c r="H123" s="110">
        <v>84.261466807362197</v>
      </c>
      <c r="I123" s="110">
        <v>-88.306992861885206</v>
      </c>
      <c r="J123" s="110">
        <v>-12.6267841900817</v>
      </c>
      <c r="K123" s="110">
        <v>-104.08820032023399</v>
      </c>
      <c r="L123" s="110">
        <v>-6.9752185666665198</v>
      </c>
      <c r="M123" s="110">
        <v>-13.3290830272456</v>
      </c>
      <c r="O123" s="252">
        <v>5.8882947118241198</v>
      </c>
      <c r="P123" s="252">
        <v>9.3642305407011293</v>
      </c>
      <c r="R123" s="253">
        <v>1.0137</v>
      </c>
      <c r="S123" s="253">
        <v>1.0471999999999999</v>
      </c>
      <c r="T123" s="253"/>
      <c r="U123" s="255">
        <v>0.366296670030272</v>
      </c>
      <c r="V123" s="255">
        <v>0.157416750756811</v>
      </c>
      <c r="W123" s="255">
        <v>3.9354187689202798E-2</v>
      </c>
      <c r="X123" s="253"/>
      <c r="Y123" s="253">
        <v>0.98361399999999999</v>
      </c>
      <c r="Z123" s="253">
        <v>0.99819999999999998</v>
      </c>
      <c r="AA123" s="255">
        <v>0.405268490374873</v>
      </c>
    </row>
    <row r="124" spans="1:27" customFormat="1" ht="14.45" customHeight="1" x14ac:dyDescent="0.2">
      <c r="A124" s="111" t="s">
        <v>431</v>
      </c>
      <c r="B124" s="110">
        <v>17738</v>
      </c>
      <c r="C124" s="110">
        <v>7894</v>
      </c>
      <c r="D124" s="110">
        <v>6600.9023579012</v>
      </c>
      <c r="E124" s="110">
        <v>1567.4195237593599</v>
      </c>
      <c r="F124" s="110"/>
      <c r="G124" s="110">
        <v>-78.292079628392401</v>
      </c>
      <c r="H124" s="110">
        <v>-143.19569742405801</v>
      </c>
      <c r="I124" s="110">
        <v>80.8719920909396</v>
      </c>
      <c r="J124" s="110">
        <v>-9.3073701902453294</v>
      </c>
      <c r="K124" s="110">
        <v>-104.08820032023399</v>
      </c>
      <c r="L124" s="110">
        <v>-6.9752185666665198</v>
      </c>
      <c r="M124" s="110">
        <v>-13.3290830272456</v>
      </c>
      <c r="O124" s="252">
        <v>5.56996279174653</v>
      </c>
      <c r="P124" s="252">
        <v>8.2591047468711203</v>
      </c>
      <c r="R124" s="253">
        <v>0.9879</v>
      </c>
      <c r="S124" s="253">
        <v>0.90839999999999999</v>
      </c>
      <c r="T124" s="253"/>
      <c r="U124" s="255">
        <v>0.57591093117408898</v>
      </c>
      <c r="V124" s="255">
        <v>0.27935222672064802</v>
      </c>
      <c r="W124" s="255">
        <v>8.1983805668016205E-2</v>
      </c>
      <c r="X124" s="253"/>
      <c r="Y124" s="253">
        <v>0.97977400000000003</v>
      </c>
      <c r="Z124" s="253">
        <v>0.99860000000000004</v>
      </c>
      <c r="AA124" s="255">
        <v>1.75077239958805</v>
      </c>
    </row>
    <row r="125" spans="1:27" customFormat="1" ht="14.45" customHeight="1" x14ac:dyDescent="0.2">
      <c r="A125" s="111" t="s">
        <v>432</v>
      </c>
      <c r="B125" s="110">
        <v>86217</v>
      </c>
      <c r="C125" s="110">
        <v>8182</v>
      </c>
      <c r="D125" s="110">
        <v>6806.7334409457499</v>
      </c>
      <c r="E125" s="110">
        <v>1596.3097498944401</v>
      </c>
      <c r="F125" s="110"/>
      <c r="G125" s="110">
        <v>-88.950715862366295</v>
      </c>
      <c r="H125" s="110">
        <v>-46.711206669586403</v>
      </c>
      <c r="I125" s="110">
        <v>44.257924022117898</v>
      </c>
      <c r="J125" s="110">
        <v>-4.8308202978461896</v>
      </c>
      <c r="K125" s="110">
        <v>-104.08820032023399</v>
      </c>
      <c r="L125" s="110">
        <v>-6.9752185666665198</v>
      </c>
      <c r="M125" s="110">
        <v>-13.3290830272456</v>
      </c>
      <c r="O125" s="252">
        <v>5.7436468445898097</v>
      </c>
      <c r="P125" s="252">
        <v>8.41133419163274</v>
      </c>
      <c r="R125" s="253">
        <v>0.98670000000000002</v>
      </c>
      <c r="S125" s="253">
        <v>0.97050000000000003</v>
      </c>
      <c r="T125" s="253"/>
      <c r="U125" s="255">
        <v>0.40670436187399001</v>
      </c>
      <c r="V125" s="255">
        <v>0.287762520193861</v>
      </c>
      <c r="W125" s="255">
        <v>7.9967689822294005E-2</v>
      </c>
      <c r="X125" s="253"/>
      <c r="Y125" s="253">
        <v>0.97703699999999993</v>
      </c>
      <c r="Z125" s="253">
        <v>0.99929999999999997</v>
      </c>
      <c r="AA125" s="255">
        <v>3.6200041849759401</v>
      </c>
    </row>
    <row r="126" spans="1:27" customFormat="1" ht="14.45" customHeight="1" x14ac:dyDescent="0.2">
      <c r="A126" s="111" t="s">
        <v>433</v>
      </c>
      <c r="B126" s="110">
        <v>32020</v>
      </c>
      <c r="C126" s="110">
        <v>9980</v>
      </c>
      <c r="D126" s="110">
        <v>7713.0722876566497</v>
      </c>
      <c r="E126" s="110">
        <v>1987.8975963558501</v>
      </c>
      <c r="F126" s="110"/>
      <c r="G126" s="110">
        <v>266.13721836883502</v>
      </c>
      <c r="H126" s="110">
        <v>223.62083102306201</v>
      </c>
      <c r="I126" s="110">
        <v>-102.474730285302</v>
      </c>
      <c r="J126" s="110">
        <v>-12.407022549434901</v>
      </c>
      <c r="K126" s="110">
        <v>-77.073305029815799</v>
      </c>
      <c r="L126" s="110">
        <v>-5.5059070918713902</v>
      </c>
      <c r="M126" s="110">
        <v>-13.3290830272456</v>
      </c>
      <c r="O126" s="252">
        <v>6.5084322298563402</v>
      </c>
      <c r="P126" s="252">
        <v>10.474703310431</v>
      </c>
      <c r="R126" s="253">
        <v>1.0343</v>
      </c>
      <c r="S126" s="253">
        <v>1.1123000000000001</v>
      </c>
      <c r="T126" s="253"/>
      <c r="U126" s="255">
        <v>0.28982725527831099</v>
      </c>
      <c r="V126" s="255">
        <v>0.101727447216891</v>
      </c>
      <c r="W126" s="255">
        <v>5.0863723608445301E-2</v>
      </c>
      <c r="X126" s="253"/>
      <c r="Y126" s="253">
        <v>1.003633</v>
      </c>
      <c r="Z126" s="253">
        <v>0.99839999999999995</v>
      </c>
      <c r="AA126" s="255">
        <v>-2.15962441314554</v>
      </c>
    </row>
    <row r="127" spans="1:27" customFormat="1" ht="14.45" customHeight="1" x14ac:dyDescent="0.2">
      <c r="A127" s="111" t="s">
        <v>434</v>
      </c>
      <c r="B127" s="110">
        <v>46305</v>
      </c>
      <c r="C127" s="110">
        <v>9165</v>
      </c>
      <c r="D127" s="110">
        <v>7621.6292593689104</v>
      </c>
      <c r="E127" s="110">
        <v>1682.02226963111</v>
      </c>
      <c r="F127" s="110"/>
      <c r="G127" s="110">
        <v>-63.967172728361</v>
      </c>
      <c r="H127" s="110">
        <v>-118.53904351062</v>
      </c>
      <c r="I127" s="110">
        <v>169.37649938322099</v>
      </c>
      <c r="J127" s="110">
        <v>-1.5904327410575501</v>
      </c>
      <c r="K127" s="110">
        <v>-104.08820032023399</v>
      </c>
      <c r="L127" s="110">
        <v>-6.9752185666665198</v>
      </c>
      <c r="M127" s="110">
        <v>-13.3290830272456</v>
      </c>
      <c r="O127" s="252">
        <v>6.4312709210668402</v>
      </c>
      <c r="P127" s="252">
        <v>8.8629737609329506</v>
      </c>
      <c r="R127" s="253">
        <v>0.99139999999999995</v>
      </c>
      <c r="S127" s="253">
        <v>0.92930000000000001</v>
      </c>
      <c r="T127" s="253"/>
      <c r="U127" s="255">
        <v>0.44694425789120201</v>
      </c>
      <c r="V127" s="255">
        <v>0.32068502350570899</v>
      </c>
      <c r="W127" s="255">
        <v>0.108462055070517</v>
      </c>
      <c r="X127" s="253"/>
      <c r="Y127" s="253">
        <v>0.99034000000000011</v>
      </c>
      <c r="Z127" s="253">
        <v>0.99980000000000002</v>
      </c>
      <c r="AA127" s="255">
        <v>2.7250776129699901</v>
      </c>
    </row>
    <row r="128" spans="1:27" customFormat="1" ht="14.45" customHeight="1" x14ac:dyDescent="0.2">
      <c r="A128" s="111" t="s">
        <v>435</v>
      </c>
      <c r="B128" s="110">
        <v>24876</v>
      </c>
      <c r="C128" s="110">
        <v>10276</v>
      </c>
      <c r="D128" s="110">
        <v>7131.6868761609703</v>
      </c>
      <c r="E128" s="110">
        <v>2278.0409839536201</v>
      </c>
      <c r="F128" s="110"/>
      <c r="G128" s="110">
        <v>434.472232285183</v>
      </c>
      <c r="H128" s="110">
        <v>514.30597693223604</v>
      </c>
      <c r="I128" s="110">
        <v>-206.461251784702</v>
      </c>
      <c r="J128" s="110">
        <v>-0.77927557679995496</v>
      </c>
      <c r="K128" s="110">
        <v>48.351567700801603</v>
      </c>
      <c r="L128" s="110">
        <v>89.212795795094706</v>
      </c>
      <c r="M128" s="110">
        <v>-13.3290830272456</v>
      </c>
      <c r="O128" s="252">
        <v>6.01784852870236</v>
      </c>
      <c r="P128" s="252">
        <v>12.0035375462293</v>
      </c>
      <c r="R128" s="253">
        <v>1.0607</v>
      </c>
      <c r="S128" s="253">
        <v>1.2256</v>
      </c>
      <c r="T128" s="253"/>
      <c r="U128" s="255">
        <v>0.10955243820975299</v>
      </c>
      <c r="V128" s="255">
        <v>7.6152304609218402E-2</v>
      </c>
      <c r="W128" s="255">
        <v>4.1416165664662698E-2</v>
      </c>
      <c r="X128" s="253"/>
      <c r="Y128" s="253">
        <v>1.020348</v>
      </c>
      <c r="Z128" s="253">
        <v>0.99990000000000001</v>
      </c>
      <c r="AA128" s="255">
        <v>-12.147887323943699</v>
      </c>
    </row>
    <row r="129" spans="1:27" customFormat="1" ht="14.45" customHeight="1" x14ac:dyDescent="0.2">
      <c r="A129" s="111" t="s">
        <v>436</v>
      </c>
      <c r="B129" s="110">
        <v>125941</v>
      </c>
      <c r="C129" s="110">
        <v>7759</v>
      </c>
      <c r="D129" s="110">
        <v>5996.9136534004301</v>
      </c>
      <c r="E129" s="110">
        <v>1565.67165113741</v>
      </c>
      <c r="F129" s="110"/>
      <c r="G129" s="110">
        <v>157.498593890623</v>
      </c>
      <c r="H129" s="110">
        <v>212.52843968141801</v>
      </c>
      <c r="I129" s="110">
        <v>-71.672492244361393</v>
      </c>
      <c r="J129" s="110">
        <v>2.9323499375159501</v>
      </c>
      <c r="K129" s="110">
        <v>-101.830624162519</v>
      </c>
      <c r="L129" s="110">
        <v>10.24620251779</v>
      </c>
      <c r="M129" s="110">
        <v>-13.3290830272456</v>
      </c>
      <c r="O129" s="252">
        <v>5.0603060163092204</v>
      </c>
      <c r="P129" s="252">
        <v>8.2498947920057795</v>
      </c>
      <c r="R129" s="253">
        <v>1.026</v>
      </c>
      <c r="S129" s="253">
        <v>1.1355</v>
      </c>
      <c r="T129" s="253"/>
      <c r="U129" s="255">
        <v>0.18139024007531801</v>
      </c>
      <c r="V129" s="255">
        <v>0.20257335634708901</v>
      </c>
      <c r="W129" s="255">
        <v>0.10434646163502299</v>
      </c>
      <c r="X129" s="253"/>
      <c r="Y129" s="253">
        <v>1.000389</v>
      </c>
      <c r="Z129" s="253">
        <v>1.0004999999999999</v>
      </c>
      <c r="AA129" s="255">
        <v>-4.3523938165991298</v>
      </c>
    </row>
    <row r="130" spans="1:27" customFormat="1" ht="14.45" customHeight="1" x14ac:dyDescent="0.2">
      <c r="A130" s="111" t="s">
        <v>437</v>
      </c>
      <c r="B130" s="110">
        <v>347949</v>
      </c>
      <c r="C130" s="110">
        <v>9490</v>
      </c>
      <c r="D130" s="110">
        <v>7747.1230974882801</v>
      </c>
      <c r="E130" s="110">
        <v>1607.0463067973899</v>
      </c>
      <c r="F130" s="110"/>
      <c r="G130" s="110">
        <v>13.199523548444899</v>
      </c>
      <c r="H130" s="110">
        <v>-31.278881291609299</v>
      </c>
      <c r="I130" s="110">
        <v>236.11489838176499</v>
      </c>
      <c r="J130" s="110">
        <v>-6.2638053671747302</v>
      </c>
      <c r="K130" s="110">
        <v>-55.884810697773297</v>
      </c>
      <c r="L130" s="110">
        <v>-6.9752185666665198</v>
      </c>
      <c r="M130" s="110">
        <v>-13.3290830272456</v>
      </c>
      <c r="O130" s="252">
        <v>6.5371649293430902</v>
      </c>
      <c r="P130" s="252">
        <v>8.4679076531330697</v>
      </c>
      <c r="R130" s="253">
        <v>1.0015000000000001</v>
      </c>
      <c r="S130" s="253">
        <v>0.98029999999999995</v>
      </c>
      <c r="T130" s="253"/>
      <c r="U130" s="255">
        <v>0.34990767607491402</v>
      </c>
      <c r="V130" s="255">
        <v>0.39013452914798202</v>
      </c>
      <c r="W130" s="255">
        <v>0.139453090653302</v>
      </c>
      <c r="X130" s="253"/>
      <c r="Y130" s="253">
        <v>1.0068280000000001</v>
      </c>
      <c r="Z130" s="253">
        <v>0.99919999999999998</v>
      </c>
      <c r="AA130" s="255">
        <v>-0.86297071129707104</v>
      </c>
    </row>
    <row r="131" spans="1:27" customFormat="1" ht="14.45" customHeight="1" x14ac:dyDescent="0.2">
      <c r="A131" s="111" t="s">
        <v>438</v>
      </c>
      <c r="B131" s="110">
        <v>13198</v>
      </c>
      <c r="C131" s="110">
        <v>7752</v>
      </c>
      <c r="D131" s="110">
        <v>6411.2262363898199</v>
      </c>
      <c r="E131" s="110">
        <v>1646.45414791608</v>
      </c>
      <c r="F131" s="110"/>
      <c r="G131" s="110">
        <v>-121.516704836472</v>
      </c>
      <c r="H131" s="110">
        <v>-130.67781922182101</v>
      </c>
      <c r="I131" s="110">
        <v>52.887593544121799</v>
      </c>
      <c r="J131" s="110">
        <v>-6.6106889183935993E-2</v>
      </c>
      <c r="K131" s="110">
        <v>-104.08820032023399</v>
      </c>
      <c r="L131" s="110">
        <v>10.932325278297</v>
      </c>
      <c r="M131" s="110">
        <v>-13.3290830272456</v>
      </c>
      <c r="O131" s="252">
        <v>5.4099105925140201</v>
      </c>
      <c r="P131" s="252">
        <v>8.6755569025609898</v>
      </c>
      <c r="R131" s="253">
        <v>0.98080000000000001</v>
      </c>
      <c r="S131" s="253">
        <v>0.9204</v>
      </c>
      <c r="T131" s="253"/>
      <c r="U131" s="255">
        <v>0.504201680672269</v>
      </c>
      <c r="V131" s="255">
        <v>0.26470588235294101</v>
      </c>
      <c r="W131" s="255">
        <v>9.1036414565826299E-2</v>
      </c>
      <c r="X131" s="253"/>
      <c r="Y131" s="253">
        <v>0.97771299999999994</v>
      </c>
      <c r="Z131" s="253">
        <v>1</v>
      </c>
      <c r="AA131" s="255">
        <v>-4.2895442359249296</v>
      </c>
    </row>
    <row r="132" spans="1:27" customFormat="1" ht="14.45" customHeight="1" x14ac:dyDescent="0.2">
      <c r="A132" s="111" t="s">
        <v>439</v>
      </c>
      <c r="B132" s="110">
        <v>7476</v>
      </c>
      <c r="C132" s="110">
        <v>8617</v>
      </c>
      <c r="D132" s="110">
        <v>7069.9538776318204</v>
      </c>
      <c r="E132" s="110">
        <v>1698.2792486194501</v>
      </c>
      <c r="F132" s="110"/>
      <c r="G132" s="110">
        <v>-170.22104032424099</v>
      </c>
      <c r="H132" s="110">
        <v>-179.977325251086</v>
      </c>
      <c r="I132" s="110">
        <v>308.24114619144802</v>
      </c>
      <c r="J132" s="110">
        <v>-1.48009766471014</v>
      </c>
      <c r="K132" s="110">
        <v>-104.08820032023399</v>
      </c>
      <c r="L132" s="110">
        <v>-6.9752185666665198</v>
      </c>
      <c r="M132" s="110">
        <v>3.0359751019790702</v>
      </c>
      <c r="O132" s="252">
        <v>5.9657570893525902</v>
      </c>
      <c r="P132" s="252">
        <v>8.9486356340288893</v>
      </c>
      <c r="R132" s="253">
        <v>0.97570000000000001</v>
      </c>
      <c r="S132" s="253">
        <v>0.89380000000000004</v>
      </c>
      <c r="T132" s="253"/>
      <c r="U132" s="255">
        <v>0.60538116591928204</v>
      </c>
      <c r="V132" s="255">
        <v>0.42600896860986498</v>
      </c>
      <c r="W132" s="255">
        <v>0.15470852017937201</v>
      </c>
      <c r="X132" s="253"/>
      <c r="Y132" s="253">
        <v>0.97582499999999994</v>
      </c>
      <c r="Z132" s="253">
        <v>0.99980000000000002</v>
      </c>
      <c r="AA132" s="255">
        <v>6.1904761904761898</v>
      </c>
    </row>
    <row r="133" spans="1:27" customFormat="1" ht="14.45" customHeight="1" x14ac:dyDescent="0.2">
      <c r="A133" s="111" t="s">
        <v>440</v>
      </c>
      <c r="B133" s="110">
        <v>19227</v>
      </c>
      <c r="C133" s="110">
        <v>5784</v>
      </c>
      <c r="D133" s="110">
        <v>4900.1188859036802</v>
      </c>
      <c r="E133" s="110">
        <v>1217.0371302316701</v>
      </c>
      <c r="F133" s="110"/>
      <c r="G133" s="110">
        <v>-94.953503150090796</v>
      </c>
      <c r="H133" s="110">
        <v>-67.409037201604704</v>
      </c>
      <c r="I133" s="110">
        <v>-76.941456388411396</v>
      </c>
      <c r="J133" s="110">
        <v>-8.3963089952203696</v>
      </c>
      <c r="K133" s="110">
        <v>-104.08820032023399</v>
      </c>
      <c r="L133" s="110">
        <v>-6.9752185666665198</v>
      </c>
      <c r="M133" s="110">
        <v>25.4710801262259</v>
      </c>
      <c r="O133" s="252">
        <v>4.1348104228428797</v>
      </c>
      <c r="P133" s="252">
        <v>6.4128569199563099</v>
      </c>
      <c r="R133" s="253">
        <v>0.98029999999999995</v>
      </c>
      <c r="S133" s="253">
        <v>0.94430000000000003</v>
      </c>
      <c r="T133" s="253"/>
      <c r="U133" s="255">
        <v>0.50188679245282997</v>
      </c>
      <c r="V133" s="255">
        <v>0.240251572327044</v>
      </c>
      <c r="W133" s="255">
        <v>6.5408805031446499E-2</v>
      </c>
      <c r="X133" s="253"/>
      <c r="Y133" s="253">
        <v>0.99525700000000006</v>
      </c>
      <c r="Z133" s="253">
        <v>0.99829999999999997</v>
      </c>
      <c r="AA133" s="255">
        <v>11.657303370786501</v>
      </c>
    </row>
    <row r="134" spans="1:27" customFormat="1" ht="14.45" customHeight="1" x14ac:dyDescent="0.2">
      <c r="A134" s="111" t="s">
        <v>441</v>
      </c>
      <c r="B134" s="110">
        <v>19412</v>
      </c>
      <c r="C134" s="110">
        <v>7959</v>
      </c>
      <c r="D134" s="110">
        <v>6709.3187391950996</v>
      </c>
      <c r="E134" s="110">
        <v>1537.83845948263</v>
      </c>
      <c r="F134" s="110"/>
      <c r="G134" s="110">
        <v>-55.450370380945998</v>
      </c>
      <c r="H134" s="110">
        <v>-80.049020478642205</v>
      </c>
      <c r="I134" s="110">
        <v>-29.393642972531701</v>
      </c>
      <c r="J134" s="110">
        <v>1.2757568586549399</v>
      </c>
      <c r="K134" s="110">
        <v>-104.08820032023399</v>
      </c>
      <c r="L134" s="110">
        <v>-6.9752185666665198</v>
      </c>
      <c r="M134" s="110">
        <v>-13.3290830272456</v>
      </c>
      <c r="O134" s="252">
        <v>5.6614465279208703</v>
      </c>
      <c r="P134" s="252">
        <v>8.1032351123016699</v>
      </c>
      <c r="R134" s="253">
        <v>0.99150000000000005</v>
      </c>
      <c r="S134" s="253">
        <v>0.94769999999999999</v>
      </c>
      <c r="T134" s="253"/>
      <c r="U134" s="255">
        <v>0.53503184713375795</v>
      </c>
      <c r="V134" s="255">
        <v>0.18562329390354901</v>
      </c>
      <c r="W134" s="255">
        <v>4.1856232939035502E-2</v>
      </c>
      <c r="X134" s="253"/>
      <c r="Y134" s="253">
        <v>0.98516999999999999</v>
      </c>
      <c r="Z134" s="253">
        <v>1.0002</v>
      </c>
      <c r="AA134" s="255">
        <v>3.5815268614514602</v>
      </c>
    </row>
    <row r="135" spans="1:27" customFormat="1" ht="14.45" customHeight="1" x14ac:dyDescent="0.2">
      <c r="A135" s="111" t="s">
        <v>442</v>
      </c>
      <c r="B135" s="110">
        <v>16042</v>
      </c>
      <c r="C135" s="110">
        <v>8407</v>
      </c>
      <c r="D135" s="110">
        <v>6981.1072663198001</v>
      </c>
      <c r="E135" s="110">
        <v>1616.01156784251</v>
      </c>
      <c r="F135" s="110"/>
      <c r="G135" s="110">
        <v>-13.0814863570595</v>
      </c>
      <c r="H135" s="110">
        <v>-51.332439218660902</v>
      </c>
      <c r="I135" s="110">
        <v>-26.4261821979925</v>
      </c>
      <c r="J135" s="110">
        <v>4.1225574706074797</v>
      </c>
      <c r="K135" s="110">
        <v>-104.08820032023399</v>
      </c>
      <c r="L135" s="110">
        <v>-6.9752185666665198</v>
      </c>
      <c r="M135" s="110">
        <v>7.2388769832614903</v>
      </c>
      <c r="O135" s="252">
        <v>5.8907866849520003</v>
      </c>
      <c r="P135" s="252">
        <v>8.5151477371898796</v>
      </c>
      <c r="R135" s="253">
        <v>0.99790000000000001</v>
      </c>
      <c r="S135" s="253">
        <v>0.96799999999999997</v>
      </c>
      <c r="T135" s="253"/>
      <c r="U135" s="255">
        <v>0.48042328042327997</v>
      </c>
      <c r="V135" s="255">
        <v>0.17777777777777801</v>
      </c>
      <c r="W135" s="255">
        <v>4.9735449735449702E-2</v>
      </c>
      <c r="X135" s="253"/>
      <c r="Y135" s="253">
        <v>0.986819</v>
      </c>
      <c r="Z135" s="253">
        <v>1.0005999999999999</v>
      </c>
      <c r="AA135" s="255">
        <v>6.7796610169491496</v>
      </c>
    </row>
    <row r="136" spans="1:27" customFormat="1" ht="14.45" customHeight="1" x14ac:dyDescent="0.2">
      <c r="A136" s="111" t="s">
        <v>443</v>
      </c>
      <c r="B136" s="110">
        <v>25883</v>
      </c>
      <c r="C136" s="110">
        <v>11282</v>
      </c>
      <c r="D136" s="110">
        <v>8658.2063302393308</v>
      </c>
      <c r="E136" s="110">
        <v>2102.8912433513901</v>
      </c>
      <c r="F136" s="110"/>
      <c r="G136" s="110">
        <v>353.96783654295302</v>
      </c>
      <c r="H136" s="110">
        <v>284.05995968040298</v>
      </c>
      <c r="I136" s="110">
        <v>-121.466925967896</v>
      </c>
      <c r="J136" s="110">
        <v>-13.919237017567299</v>
      </c>
      <c r="K136" s="110">
        <v>-48.044384577694899</v>
      </c>
      <c r="L136" s="110">
        <v>-6.9752185666665198</v>
      </c>
      <c r="M136" s="110">
        <v>72.798426355082498</v>
      </c>
      <c r="O136" s="252">
        <v>7.3059537147934899</v>
      </c>
      <c r="P136" s="252">
        <v>11.0806320751072</v>
      </c>
      <c r="R136" s="253">
        <v>1.0407</v>
      </c>
      <c r="S136" s="253">
        <v>1.1349</v>
      </c>
      <c r="T136" s="253"/>
      <c r="U136" s="255">
        <v>0.242199894235854</v>
      </c>
      <c r="V136" s="255">
        <v>8.2496033844526695E-2</v>
      </c>
      <c r="W136" s="255">
        <v>4.1248016922263403E-2</v>
      </c>
      <c r="X136" s="253"/>
      <c r="Y136" s="253">
        <v>1.006742</v>
      </c>
      <c r="Z136" s="253">
        <v>0.99839999999999995</v>
      </c>
      <c r="AA136" s="255">
        <v>13.7785800240674</v>
      </c>
    </row>
    <row r="137" spans="1:27" customFormat="1" ht="14.45" customHeight="1" x14ac:dyDescent="0.2">
      <c r="A137" s="111" t="s">
        <v>444</v>
      </c>
      <c r="B137" s="110">
        <v>14276</v>
      </c>
      <c r="C137" s="110">
        <v>9683</v>
      </c>
      <c r="D137" s="110">
        <v>7936.0129454388198</v>
      </c>
      <c r="E137" s="110">
        <v>1753.4384842607001</v>
      </c>
      <c r="F137" s="110"/>
      <c r="G137" s="110">
        <v>19.831668676721101</v>
      </c>
      <c r="H137" s="110">
        <v>-37.669684156157899</v>
      </c>
      <c r="I137" s="110">
        <v>44.2020791900052</v>
      </c>
      <c r="J137" s="110">
        <v>-2.4469107728153201</v>
      </c>
      <c r="K137" s="110">
        <v>-104.08820032023399</v>
      </c>
      <c r="L137" s="110">
        <v>-6.9752185666665198</v>
      </c>
      <c r="M137" s="110">
        <v>80.978078641139902</v>
      </c>
      <c r="O137" s="252">
        <v>6.6965536564864099</v>
      </c>
      <c r="P137" s="252">
        <v>9.2392827122443304</v>
      </c>
      <c r="R137" s="253">
        <v>1.0023</v>
      </c>
      <c r="S137" s="253">
        <v>0.97829999999999995</v>
      </c>
      <c r="T137" s="253"/>
      <c r="U137" s="255">
        <v>0.45920502092050203</v>
      </c>
      <c r="V137" s="255">
        <v>0.18200836820083699</v>
      </c>
      <c r="W137" s="255">
        <v>6.9037656903765704E-2</v>
      </c>
      <c r="X137" s="253"/>
      <c r="Y137" s="253">
        <v>0.97900599999999993</v>
      </c>
      <c r="Z137" s="253">
        <v>0.99970000000000003</v>
      </c>
      <c r="AA137" s="255">
        <v>15.8787878787879</v>
      </c>
    </row>
    <row r="138" spans="1:27" customFormat="1" ht="14.45" customHeight="1" x14ac:dyDescent="0.2">
      <c r="A138" s="111" t="s">
        <v>445</v>
      </c>
      <c r="B138" s="110">
        <v>22665</v>
      </c>
      <c r="C138" s="110">
        <v>11179</v>
      </c>
      <c r="D138" s="110">
        <v>8784.2476861574905</v>
      </c>
      <c r="E138" s="110">
        <v>2115.0951078193302</v>
      </c>
      <c r="F138" s="110"/>
      <c r="G138" s="110">
        <v>233.48297781676999</v>
      </c>
      <c r="H138" s="110">
        <v>154.57036431232899</v>
      </c>
      <c r="I138" s="110">
        <v>-72.416409607076702</v>
      </c>
      <c r="J138" s="110">
        <v>14.867114177284099</v>
      </c>
      <c r="K138" s="110">
        <v>-104.08820032023399</v>
      </c>
      <c r="L138" s="110">
        <v>-6.9752185666665198</v>
      </c>
      <c r="M138" s="110">
        <v>59.787411315841602</v>
      </c>
      <c r="O138" s="252">
        <v>7.4123097286565196</v>
      </c>
      <c r="P138" s="252">
        <v>11.14493712773</v>
      </c>
      <c r="R138" s="253">
        <v>1.0264</v>
      </c>
      <c r="S138" s="253">
        <v>1.0729</v>
      </c>
      <c r="T138" s="253"/>
      <c r="U138" s="255">
        <v>0.31904761904761902</v>
      </c>
      <c r="V138" s="255">
        <v>0.12023809523809501</v>
      </c>
      <c r="W138" s="255">
        <v>3.5714285714285698E-2</v>
      </c>
      <c r="X138" s="253"/>
      <c r="Y138" s="253">
        <v>0.99936599999999998</v>
      </c>
      <c r="Z138" s="253">
        <v>1.0017</v>
      </c>
      <c r="AA138" s="255">
        <v>12.074716477651799</v>
      </c>
    </row>
    <row r="139" spans="1:27" customFormat="1" ht="14.45" customHeight="1" x14ac:dyDescent="0.2">
      <c r="A139" s="111" t="s">
        <v>446</v>
      </c>
      <c r="B139" s="110">
        <v>13663</v>
      </c>
      <c r="C139" s="110">
        <v>7466</v>
      </c>
      <c r="D139" s="110">
        <v>6227.7244763078097</v>
      </c>
      <c r="E139" s="110">
        <v>1544.58209742798</v>
      </c>
      <c r="F139" s="110"/>
      <c r="G139" s="110">
        <v>-124.843967966836</v>
      </c>
      <c r="H139" s="110">
        <v>-158.866483292525</v>
      </c>
      <c r="I139" s="110">
        <v>45.650636028290499</v>
      </c>
      <c r="J139" s="110">
        <v>20.485383882632402</v>
      </c>
      <c r="K139" s="110">
        <v>-104.08820032023399</v>
      </c>
      <c r="L139" s="110">
        <v>29.099597680844401</v>
      </c>
      <c r="M139" s="110">
        <v>-13.3290830272456</v>
      </c>
      <c r="O139" s="252">
        <v>5.2550684329942197</v>
      </c>
      <c r="P139" s="252">
        <v>8.1387689380077592</v>
      </c>
      <c r="R139" s="253">
        <v>0.97970000000000002</v>
      </c>
      <c r="S139" s="253">
        <v>0.89690000000000003</v>
      </c>
      <c r="T139" s="253"/>
      <c r="U139" s="255">
        <v>0.60445682451253502</v>
      </c>
      <c r="V139" s="255">
        <v>0.26183844011142099</v>
      </c>
      <c r="W139" s="255">
        <v>7.3816155988857907E-2</v>
      </c>
      <c r="X139" s="253"/>
      <c r="Y139" s="253">
        <v>0.99110399999999998</v>
      </c>
      <c r="Z139" s="253">
        <v>1.0033000000000001</v>
      </c>
      <c r="AA139" s="255">
        <v>-6.6319895968790599</v>
      </c>
    </row>
    <row r="140" spans="1:27" customFormat="1" ht="14.45" customHeight="1" x14ac:dyDescent="0.2">
      <c r="A140" s="111" t="s">
        <v>447</v>
      </c>
      <c r="B140" s="110">
        <v>45877</v>
      </c>
      <c r="C140" s="110">
        <v>8462</v>
      </c>
      <c r="D140" s="110">
        <v>7036.60394005935</v>
      </c>
      <c r="E140" s="110">
        <v>1592.6413850316501</v>
      </c>
      <c r="F140" s="110"/>
      <c r="G140" s="110">
        <v>-57.528634194286298</v>
      </c>
      <c r="H140" s="110">
        <v>-30.676576055817701</v>
      </c>
      <c r="I140" s="110">
        <v>18.5951471506052</v>
      </c>
      <c r="J140" s="110">
        <v>6.9704970508746404</v>
      </c>
      <c r="K140" s="110">
        <v>-104.08820032023399</v>
      </c>
      <c r="L140" s="110">
        <v>-6.9752185666665198</v>
      </c>
      <c r="M140" s="110">
        <v>6.4755036927392604</v>
      </c>
      <c r="O140" s="252">
        <v>5.9376157987662701</v>
      </c>
      <c r="P140" s="252">
        <v>8.3920047082416005</v>
      </c>
      <c r="R140" s="253">
        <v>0.99160000000000004</v>
      </c>
      <c r="S140" s="253">
        <v>0.98050000000000004</v>
      </c>
      <c r="T140" s="253"/>
      <c r="U140" s="255">
        <v>0.44676945668135098</v>
      </c>
      <c r="V140" s="255">
        <v>0.219162995594714</v>
      </c>
      <c r="W140" s="255">
        <v>7.0484581497797405E-2</v>
      </c>
      <c r="X140" s="253"/>
      <c r="Y140" s="253">
        <v>0.99341099999999993</v>
      </c>
      <c r="Z140" s="253">
        <v>1.0009999999999999</v>
      </c>
      <c r="AA140" s="255">
        <v>6.6562255285826204</v>
      </c>
    </row>
    <row r="141" spans="1:27" customFormat="1" ht="14.45" customHeight="1" x14ac:dyDescent="0.2">
      <c r="A141" s="111" t="s">
        <v>448</v>
      </c>
      <c r="B141" s="110">
        <v>36915</v>
      </c>
      <c r="C141" s="110">
        <v>9392</v>
      </c>
      <c r="D141" s="110">
        <v>7139.7486785316496</v>
      </c>
      <c r="E141" s="110">
        <v>1843.0561442389301</v>
      </c>
      <c r="F141" s="110"/>
      <c r="G141" s="110">
        <v>263.60761540432298</v>
      </c>
      <c r="H141" s="110">
        <v>248.27098235243599</v>
      </c>
      <c r="I141" s="110">
        <v>-186.238452963936</v>
      </c>
      <c r="J141" s="110">
        <v>-10.775729906981001</v>
      </c>
      <c r="K141" s="110">
        <v>83.866935429084293</v>
      </c>
      <c r="L141" s="110">
        <v>-6.9752185666665198</v>
      </c>
      <c r="M141" s="110">
        <v>17.3797667989028</v>
      </c>
      <c r="O141" s="252">
        <v>6.0246512257889702</v>
      </c>
      <c r="P141" s="252">
        <v>9.7114993904916709</v>
      </c>
      <c r="R141" s="253">
        <v>1.0367</v>
      </c>
      <c r="S141" s="253">
        <v>1.1345000000000001</v>
      </c>
      <c r="T141" s="253"/>
      <c r="U141" s="255">
        <v>0.19379496402877699</v>
      </c>
      <c r="V141" s="255">
        <v>8.8129496402877705E-2</v>
      </c>
      <c r="W141" s="255">
        <v>3.2374100719424502E-2</v>
      </c>
      <c r="X141" s="253"/>
      <c r="Y141" s="253">
        <v>1.0273919999999999</v>
      </c>
      <c r="Z141" s="253">
        <v>0.99850000000000005</v>
      </c>
      <c r="AA141" s="255">
        <v>8.0660835762876602</v>
      </c>
    </row>
    <row r="142" spans="1:27" customFormat="1" ht="14.45" customHeight="1" x14ac:dyDescent="0.2">
      <c r="A142" s="111" t="s">
        <v>449</v>
      </c>
      <c r="B142" s="110">
        <v>30970</v>
      </c>
      <c r="C142" s="110">
        <v>6846</v>
      </c>
      <c r="D142" s="110">
        <v>5697.7646570080296</v>
      </c>
      <c r="E142" s="110">
        <v>1406.3511168698501</v>
      </c>
      <c r="F142" s="110"/>
      <c r="G142" s="110">
        <v>4.4277212307157496</v>
      </c>
      <c r="H142" s="110">
        <v>4.5989843029088702</v>
      </c>
      <c r="I142" s="110">
        <v>-142.801008886424</v>
      </c>
      <c r="J142" s="110">
        <v>-3.4847656833890102</v>
      </c>
      <c r="K142" s="110">
        <v>-104.08820032023399</v>
      </c>
      <c r="L142" s="110">
        <v>-6.9752185666665198</v>
      </c>
      <c r="M142" s="110">
        <v>-10.2797343638781</v>
      </c>
      <c r="O142" s="252">
        <v>4.8078785921859897</v>
      </c>
      <c r="P142" s="252">
        <v>7.4103971585405199</v>
      </c>
      <c r="R142" s="253">
        <v>1.0004999999999999</v>
      </c>
      <c r="S142" s="253">
        <v>1.0029999999999999</v>
      </c>
      <c r="T142" s="253"/>
      <c r="U142" s="255">
        <v>0.34654130288784402</v>
      </c>
      <c r="V142" s="255">
        <v>0.13700470114170599</v>
      </c>
      <c r="W142" s="255">
        <v>4.4996642041638703E-2</v>
      </c>
      <c r="X142" s="253"/>
      <c r="Y142" s="253">
        <v>0.991309</v>
      </c>
      <c r="Z142" s="253">
        <v>0.99939999999999996</v>
      </c>
      <c r="AA142" s="255">
        <v>4.56460674157303</v>
      </c>
    </row>
    <row r="143" spans="1:27" customFormat="1" ht="14.45" customHeight="1" x14ac:dyDescent="0.2">
      <c r="A143" s="111" t="s">
        <v>450</v>
      </c>
      <c r="B143" s="110">
        <v>16063</v>
      </c>
      <c r="C143" s="110">
        <v>9437</v>
      </c>
      <c r="D143" s="110">
        <v>7695.0006996428601</v>
      </c>
      <c r="E143" s="110">
        <v>1941.16826186926</v>
      </c>
      <c r="F143" s="110"/>
      <c r="G143" s="110">
        <v>-103.07317061293</v>
      </c>
      <c r="H143" s="110">
        <v>-132.39597815955801</v>
      </c>
      <c r="I143" s="110">
        <v>165.928741297351</v>
      </c>
      <c r="J143" s="110">
        <v>-5.4526073789342</v>
      </c>
      <c r="K143" s="110">
        <v>-104.08820032023399</v>
      </c>
      <c r="L143" s="110">
        <v>-6.9752185666665198</v>
      </c>
      <c r="M143" s="110">
        <v>-13.3290830272456</v>
      </c>
      <c r="O143" s="252">
        <v>6.4931830915769204</v>
      </c>
      <c r="P143" s="252">
        <v>10.228475378198301</v>
      </c>
      <c r="R143" s="253">
        <v>0.98640000000000005</v>
      </c>
      <c r="S143" s="253">
        <v>0.93159999999999998</v>
      </c>
      <c r="T143" s="253"/>
      <c r="U143" s="255">
        <v>0.577181208053691</v>
      </c>
      <c r="V143" s="255">
        <v>0.28092042186001898</v>
      </c>
      <c r="W143" s="255">
        <v>9.0124640460210903E-2</v>
      </c>
      <c r="X143" s="253"/>
      <c r="Y143" s="253">
        <v>0.98947299999999994</v>
      </c>
      <c r="Z143" s="253">
        <v>0.99929999999999997</v>
      </c>
      <c r="AA143" s="255">
        <v>2.5565388397246802</v>
      </c>
    </row>
    <row r="144" spans="1:27" customFormat="1" ht="14.45" customHeight="1" x14ac:dyDescent="0.2">
      <c r="A144" s="111" t="s">
        <v>451</v>
      </c>
      <c r="B144" s="110">
        <v>42910</v>
      </c>
      <c r="C144" s="110">
        <v>8141</v>
      </c>
      <c r="D144" s="110">
        <v>6744.3198671098298</v>
      </c>
      <c r="E144" s="110">
        <v>1560.3511300961</v>
      </c>
      <c r="F144" s="110"/>
      <c r="G144" s="110">
        <v>-7.1887769250305098</v>
      </c>
      <c r="H144" s="110">
        <v>20.664495643548602</v>
      </c>
      <c r="I144" s="110">
        <v>-74.512231658848293</v>
      </c>
      <c r="J144" s="110">
        <v>-9.5081547031374001</v>
      </c>
      <c r="K144" s="110">
        <v>-104.08820032023399</v>
      </c>
      <c r="L144" s="110">
        <v>-6.9752185666665198</v>
      </c>
      <c r="M144" s="110">
        <v>18.2730308723023</v>
      </c>
      <c r="O144" s="252">
        <v>5.6909811232812899</v>
      </c>
      <c r="P144" s="252">
        <v>8.2218597063621495</v>
      </c>
      <c r="R144" s="253">
        <v>0.99870000000000003</v>
      </c>
      <c r="S144" s="253">
        <v>1.0129999999999999</v>
      </c>
      <c r="T144" s="253"/>
      <c r="U144" s="255">
        <v>0.38370188370188402</v>
      </c>
      <c r="V144" s="255">
        <v>0.150696150696151</v>
      </c>
      <c r="W144" s="255">
        <v>5.4054054054054099E-2</v>
      </c>
      <c r="X144" s="253"/>
      <c r="Y144" s="253">
        <v>0.99945200000000001</v>
      </c>
      <c r="Z144" s="253">
        <v>0.99860000000000004</v>
      </c>
      <c r="AA144" s="255">
        <v>8.4369449378330401</v>
      </c>
    </row>
    <row r="145" spans="1:27" customFormat="1" ht="14.45" customHeight="1" x14ac:dyDescent="0.2">
      <c r="A145" s="111" t="s">
        <v>452</v>
      </c>
      <c r="B145" s="110">
        <v>10451</v>
      </c>
      <c r="C145" s="110">
        <v>7705</v>
      </c>
      <c r="D145" s="110">
        <v>6418.1460861928199</v>
      </c>
      <c r="E145" s="110">
        <v>1574.39436847257</v>
      </c>
      <c r="F145" s="110"/>
      <c r="G145" s="110">
        <v>-169.78566159913601</v>
      </c>
      <c r="H145" s="110">
        <v>-189.334590448645</v>
      </c>
      <c r="I145" s="110">
        <v>90.734029851923395</v>
      </c>
      <c r="J145" s="110">
        <v>49.353617974500999</v>
      </c>
      <c r="K145" s="110">
        <v>-104.08820032023399</v>
      </c>
      <c r="L145" s="110">
        <v>-6.9752185666665198</v>
      </c>
      <c r="M145" s="110">
        <v>42.877083368474104</v>
      </c>
      <c r="O145" s="252">
        <v>5.4157496890249703</v>
      </c>
      <c r="P145" s="252">
        <v>8.2958568558032706</v>
      </c>
      <c r="R145" s="253">
        <v>0.97330000000000005</v>
      </c>
      <c r="S145" s="253">
        <v>0.87949999999999995</v>
      </c>
      <c r="T145" s="253"/>
      <c r="U145" s="255">
        <v>0.54063604240282703</v>
      </c>
      <c r="V145" s="255">
        <v>0.27385159010600701</v>
      </c>
      <c r="W145" s="255">
        <v>0.107773851590106</v>
      </c>
      <c r="X145" s="253"/>
      <c r="Y145" s="253">
        <v>0.98037300000000005</v>
      </c>
      <c r="Z145" s="253">
        <v>1.0077</v>
      </c>
      <c r="AA145" s="255">
        <v>12.5248508946322</v>
      </c>
    </row>
    <row r="146" spans="1:27" customFormat="1" ht="14.45" customHeight="1" x14ac:dyDescent="0.2">
      <c r="A146" s="111" t="s">
        <v>453</v>
      </c>
      <c r="B146" s="110">
        <v>15017</v>
      </c>
      <c r="C146" s="110">
        <v>9267</v>
      </c>
      <c r="D146" s="110">
        <v>7552.3093641915702</v>
      </c>
      <c r="E146" s="110">
        <v>1764.2272076798099</v>
      </c>
      <c r="F146" s="110"/>
      <c r="G146" s="110">
        <v>-192.51551175751101</v>
      </c>
      <c r="H146" s="110">
        <v>-160.69401310886701</v>
      </c>
      <c r="I146" s="110">
        <v>253.31424862645</v>
      </c>
      <c r="J146" s="110">
        <v>45.247749295965498</v>
      </c>
      <c r="K146" s="110">
        <v>-104.08820032023399</v>
      </c>
      <c r="L146" s="110">
        <v>-6.9752185666665198</v>
      </c>
      <c r="M146" s="110">
        <v>116.569018679815</v>
      </c>
      <c r="O146" s="252">
        <v>6.3727775188120104</v>
      </c>
      <c r="P146" s="252">
        <v>9.2961310514749993</v>
      </c>
      <c r="R146" s="253">
        <v>0.97430000000000005</v>
      </c>
      <c r="S146" s="253">
        <v>0.90869999999999995</v>
      </c>
      <c r="T146" s="253"/>
      <c r="U146" s="255">
        <v>0.57157784743991602</v>
      </c>
      <c r="V146" s="255">
        <v>0.35736677115987497</v>
      </c>
      <c r="W146" s="255">
        <v>0.124346917450366</v>
      </c>
      <c r="X146" s="253"/>
      <c r="Y146" s="253">
        <v>0.97261300000000006</v>
      </c>
      <c r="Z146" s="253">
        <v>1.006</v>
      </c>
      <c r="AA146" s="255">
        <v>22.066326530612201</v>
      </c>
    </row>
    <row r="147" spans="1:27" customFormat="1" ht="14.45" customHeight="1" x14ac:dyDescent="0.2">
      <c r="A147" s="17" t="s">
        <v>454</v>
      </c>
      <c r="B147" s="18"/>
      <c r="C147" s="18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O147" s="252"/>
      <c r="P147" s="252"/>
      <c r="R147" s="253"/>
      <c r="S147" s="253"/>
      <c r="T147" s="253"/>
      <c r="U147" s="255"/>
      <c r="V147" s="255"/>
      <c r="W147" s="255"/>
      <c r="X147" s="253"/>
      <c r="Y147" s="253"/>
      <c r="Z147" s="253"/>
      <c r="AA147" s="255"/>
    </row>
    <row r="148" spans="1:27" customFormat="1" ht="14.45" customHeight="1" x14ac:dyDescent="0.2">
      <c r="A148" s="111" t="s">
        <v>455</v>
      </c>
      <c r="B148" s="110">
        <v>46051</v>
      </c>
      <c r="C148" s="110">
        <v>8043</v>
      </c>
      <c r="D148" s="110">
        <v>6804.1424924472003</v>
      </c>
      <c r="E148" s="110">
        <v>1578.7936265671799</v>
      </c>
      <c r="F148" s="110"/>
      <c r="G148" s="110">
        <v>-171.24638040594701</v>
      </c>
      <c r="H148" s="110">
        <v>-111.08289908334299</v>
      </c>
      <c r="I148" s="110">
        <v>-4.4014915099677996</v>
      </c>
      <c r="J148" s="110">
        <v>12.8617638464658</v>
      </c>
      <c r="K148" s="110">
        <v>-72.119046574699894</v>
      </c>
      <c r="L148" s="110">
        <v>-6.9752185666665198</v>
      </c>
      <c r="M148" s="110">
        <v>13.012348863841799</v>
      </c>
      <c r="O148" s="252">
        <v>5.7414605546025097</v>
      </c>
      <c r="P148" s="252">
        <v>8.3190375887602901</v>
      </c>
      <c r="R148" s="253">
        <v>0.97460000000000002</v>
      </c>
      <c r="S148" s="253">
        <v>0.9294</v>
      </c>
      <c r="T148" s="253"/>
      <c r="U148" s="255">
        <v>0.481467473524962</v>
      </c>
      <c r="V148" s="255">
        <v>0.194024205748865</v>
      </c>
      <c r="W148" s="255">
        <v>6.4674735249621806E-2</v>
      </c>
      <c r="X148" s="253"/>
      <c r="Y148" s="253">
        <v>1.005342</v>
      </c>
      <c r="Z148" s="253">
        <v>1.0019</v>
      </c>
      <c r="AA148" s="255">
        <v>7.6547231270358296</v>
      </c>
    </row>
    <row r="149" spans="1:27" customFormat="1" ht="14.45" customHeight="1" x14ac:dyDescent="0.2">
      <c r="A149" s="111" t="s">
        <v>456</v>
      </c>
      <c r="B149" s="110">
        <v>103754</v>
      </c>
      <c r="C149" s="110">
        <v>8230</v>
      </c>
      <c r="D149" s="110">
        <v>6866.9698020032602</v>
      </c>
      <c r="E149" s="110">
        <v>1591.7193941042599</v>
      </c>
      <c r="F149" s="110"/>
      <c r="G149" s="110">
        <v>-58.850495355416903</v>
      </c>
      <c r="H149" s="110">
        <v>-23.0183441410332</v>
      </c>
      <c r="I149" s="110">
        <v>-19.425913462004001</v>
      </c>
      <c r="J149" s="110">
        <v>-3.4995917901851898</v>
      </c>
      <c r="K149" s="110">
        <v>-104.08820032023399</v>
      </c>
      <c r="L149" s="110">
        <v>-6.9752185666665198</v>
      </c>
      <c r="M149" s="110">
        <v>-13.3290830272456</v>
      </c>
      <c r="O149" s="252">
        <v>5.7944753937197602</v>
      </c>
      <c r="P149" s="252">
        <v>8.3871465196522497</v>
      </c>
      <c r="R149" s="253">
        <v>0.99119999999999997</v>
      </c>
      <c r="S149" s="253">
        <v>0.98529999999999995</v>
      </c>
      <c r="T149" s="253"/>
      <c r="U149" s="255">
        <v>0.34298070525615398</v>
      </c>
      <c r="V149" s="255">
        <v>0.19893546240851601</v>
      </c>
      <c r="W149" s="255">
        <v>7.9840319361277404E-2</v>
      </c>
      <c r="X149" s="253"/>
      <c r="Y149" s="253">
        <v>0.99576400000000009</v>
      </c>
      <c r="Z149" s="253">
        <v>0.99950000000000006</v>
      </c>
      <c r="AA149" s="255">
        <v>3.5837353549276401</v>
      </c>
    </row>
    <row r="150" spans="1:27" customFormat="1" ht="14.45" customHeight="1" x14ac:dyDescent="0.2">
      <c r="A150" s="111" t="s">
        <v>457</v>
      </c>
      <c r="B150" s="110">
        <v>10649</v>
      </c>
      <c r="C150" s="110">
        <v>8365</v>
      </c>
      <c r="D150" s="110">
        <v>7144.5884245748302</v>
      </c>
      <c r="E150" s="110">
        <v>1662.74287153562</v>
      </c>
      <c r="F150" s="110"/>
      <c r="G150" s="110">
        <v>-272.77335660146201</v>
      </c>
      <c r="H150" s="110">
        <v>-219.434676664709</v>
      </c>
      <c r="I150" s="110">
        <v>186.02065765286301</v>
      </c>
      <c r="J150" s="110">
        <v>-12.2119072109614</v>
      </c>
      <c r="K150" s="110">
        <v>-104.08820032023399</v>
      </c>
      <c r="L150" s="110">
        <v>-6.9752185666665198</v>
      </c>
      <c r="M150" s="110">
        <v>-13.3290830272456</v>
      </c>
      <c r="O150" s="252">
        <v>6.0287350924969498</v>
      </c>
      <c r="P150" s="252">
        <v>8.7613860456380905</v>
      </c>
      <c r="R150" s="253">
        <v>0.96160000000000001</v>
      </c>
      <c r="S150" s="253">
        <v>0.86780000000000002</v>
      </c>
      <c r="T150" s="253"/>
      <c r="U150" s="255">
        <v>0.58878504672897203</v>
      </c>
      <c r="V150" s="255">
        <v>0.32554517133956401</v>
      </c>
      <c r="W150" s="255">
        <v>0.109034267912773</v>
      </c>
      <c r="X150" s="253"/>
      <c r="Y150" s="253">
        <v>0.98155900000000007</v>
      </c>
      <c r="Z150" s="253">
        <v>0.99829999999999997</v>
      </c>
      <c r="AA150" s="255">
        <v>0.46948356807511699</v>
      </c>
    </row>
    <row r="151" spans="1:27" customFormat="1" ht="14.45" customHeight="1" x14ac:dyDescent="0.2">
      <c r="A151" s="111" t="s">
        <v>458</v>
      </c>
      <c r="B151" s="110">
        <v>84930</v>
      </c>
      <c r="C151" s="110">
        <v>9020</v>
      </c>
      <c r="D151" s="110">
        <v>6979.6489194281203</v>
      </c>
      <c r="E151" s="110">
        <v>1875.23901035887</v>
      </c>
      <c r="F151" s="110"/>
      <c r="G151" s="110">
        <v>163.50669383294499</v>
      </c>
      <c r="H151" s="110">
        <v>180.02782814467901</v>
      </c>
      <c r="I151" s="110">
        <v>-167.884567881549</v>
      </c>
      <c r="J151" s="110">
        <v>-3.5559313488976101</v>
      </c>
      <c r="K151" s="110">
        <v>13.0215626985414</v>
      </c>
      <c r="L151" s="110">
        <v>-6.9752185666665198</v>
      </c>
      <c r="M151" s="110">
        <v>-13.3290830272456</v>
      </c>
      <c r="O151" s="252">
        <v>5.8895561050276699</v>
      </c>
      <c r="P151" s="252">
        <v>9.88107853526434</v>
      </c>
      <c r="R151" s="253">
        <v>1.0232000000000001</v>
      </c>
      <c r="S151" s="253">
        <v>1.0958000000000001</v>
      </c>
      <c r="T151" s="253"/>
      <c r="U151" s="255">
        <v>0.25989604158336699</v>
      </c>
      <c r="V151" s="255">
        <v>7.2770891643342703E-2</v>
      </c>
      <c r="W151" s="255">
        <v>3.8984406237505001E-2</v>
      </c>
      <c r="X151" s="253"/>
      <c r="Y151" s="253">
        <v>1.017579</v>
      </c>
      <c r="Z151" s="253">
        <v>0.99950000000000006</v>
      </c>
      <c r="AA151" s="255">
        <v>-0.83267248215701795</v>
      </c>
    </row>
    <row r="152" spans="1:27" customFormat="1" ht="14.45" customHeight="1" x14ac:dyDescent="0.2">
      <c r="A152" s="111" t="s">
        <v>459</v>
      </c>
      <c r="B152" s="110">
        <v>25967</v>
      </c>
      <c r="C152" s="110">
        <v>8057</v>
      </c>
      <c r="D152" s="110">
        <v>6822.9223593568704</v>
      </c>
      <c r="E152" s="110">
        <v>1513.5981869945099</v>
      </c>
      <c r="F152" s="110"/>
      <c r="G152" s="110">
        <v>-89.166028477234207</v>
      </c>
      <c r="H152" s="110">
        <v>-106.480101049513</v>
      </c>
      <c r="I152" s="110">
        <v>-24.868872246536899</v>
      </c>
      <c r="J152" s="110">
        <v>-6.2067370126051999</v>
      </c>
      <c r="K152" s="110">
        <v>-104.08820032023399</v>
      </c>
      <c r="L152" s="110">
        <v>-6.9752185666665198</v>
      </c>
      <c r="M152" s="110">
        <v>58.399895247952301</v>
      </c>
      <c r="O152" s="252">
        <v>5.7573073516386204</v>
      </c>
      <c r="P152" s="252">
        <v>7.9755073747448701</v>
      </c>
      <c r="R152" s="253">
        <v>0.98670000000000002</v>
      </c>
      <c r="S152" s="253">
        <v>0.9294</v>
      </c>
      <c r="T152" s="253"/>
      <c r="U152" s="255">
        <v>0.46153846153846201</v>
      </c>
      <c r="V152" s="255">
        <v>0.19866220735786</v>
      </c>
      <c r="W152" s="255">
        <v>5.21739130434783E-2</v>
      </c>
      <c r="X152" s="253"/>
      <c r="Y152" s="253">
        <v>0.99055899999999997</v>
      </c>
      <c r="Z152" s="253">
        <v>0.99909999999999999</v>
      </c>
      <c r="AA152" s="255">
        <v>14.384085692425399</v>
      </c>
    </row>
    <row r="153" spans="1:27" customFormat="1" ht="14.45" customHeight="1" x14ac:dyDescent="0.2">
      <c r="A153" s="111" t="s">
        <v>460</v>
      </c>
      <c r="B153" s="110">
        <v>65397</v>
      </c>
      <c r="C153" s="110">
        <v>7999</v>
      </c>
      <c r="D153" s="110">
        <v>6641.5151470630799</v>
      </c>
      <c r="E153" s="110">
        <v>1626.26972973036</v>
      </c>
      <c r="F153" s="110"/>
      <c r="G153" s="110">
        <v>-62.843858024300097</v>
      </c>
      <c r="H153" s="110">
        <v>2.4940816009490598</v>
      </c>
      <c r="I153" s="110">
        <v>-105.884295256562</v>
      </c>
      <c r="J153" s="110">
        <v>-4.7151674921283204</v>
      </c>
      <c r="K153" s="110">
        <v>-77.652744484936306</v>
      </c>
      <c r="L153" s="110">
        <v>-6.9752185666665198</v>
      </c>
      <c r="M153" s="110">
        <v>-13.3290830272456</v>
      </c>
      <c r="O153" s="252">
        <v>5.6042326100585704</v>
      </c>
      <c r="P153" s="252">
        <v>8.56920042203771</v>
      </c>
      <c r="R153" s="253">
        <v>0.99029999999999996</v>
      </c>
      <c r="S153" s="253">
        <v>1.0013000000000001</v>
      </c>
      <c r="T153" s="253"/>
      <c r="U153" s="255">
        <v>0.37544338335607103</v>
      </c>
      <c r="V153" s="255">
        <v>0.110777626193724</v>
      </c>
      <c r="W153" s="255">
        <v>5.1023192360163699E-2</v>
      </c>
      <c r="X153" s="253"/>
      <c r="Y153" s="253">
        <v>1.004424</v>
      </c>
      <c r="Z153" s="253">
        <v>0.99929999999999997</v>
      </c>
      <c r="AA153" s="255">
        <v>2.2600446428571401</v>
      </c>
    </row>
    <row r="154" spans="1:27" customFormat="1" ht="14.45" customHeight="1" x14ac:dyDescent="0.2">
      <c r="A154" s="17" t="s">
        <v>461</v>
      </c>
      <c r="B154" s="18"/>
      <c r="C154" s="18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O154" s="252"/>
      <c r="P154" s="252"/>
      <c r="R154" s="253"/>
      <c r="S154" s="253"/>
      <c r="T154" s="253"/>
      <c r="U154" s="255"/>
      <c r="V154" s="255"/>
      <c r="W154" s="255"/>
      <c r="X154" s="253"/>
      <c r="Y154" s="253"/>
      <c r="Z154" s="253"/>
      <c r="AA154" s="255"/>
    </row>
    <row r="155" spans="1:27" customFormat="1" ht="14.45" customHeight="1" x14ac:dyDescent="0.2">
      <c r="A155" s="111" t="s">
        <v>462</v>
      </c>
      <c r="B155" s="110">
        <v>31868</v>
      </c>
      <c r="C155" s="110">
        <v>10021</v>
      </c>
      <c r="D155" s="110">
        <v>8025.0481426917904</v>
      </c>
      <c r="E155" s="110">
        <v>1882.4435657761001</v>
      </c>
      <c r="F155" s="110"/>
      <c r="G155" s="110">
        <v>147.63471509920299</v>
      </c>
      <c r="H155" s="110">
        <v>26.3576521600097</v>
      </c>
      <c r="I155" s="110">
        <v>-37.545818496545799</v>
      </c>
      <c r="J155" s="110">
        <v>-8.8936598461448195</v>
      </c>
      <c r="K155" s="110">
        <v>-80.611614886438105</v>
      </c>
      <c r="L155" s="110">
        <v>-6.9752185666665198</v>
      </c>
      <c r="M155" s="110">
        <v>74.032436651502493</v>
      </c>
      <c r="O155" s="252">
        <v>6.77168319317183</v>
      </c>
      <c r="P155" s="252">
        <v>9.9190410443077699</v>
      </c>
      <c r="R155" s="253">
        <v>1.0182</v>
      </c>
      <c r="S155" s="253">
        <v>1.0138</v>
      </c>
      <c r="T155" s="253"/>
      <c r="U155" s="255">
        <v>0.34939759036144602</v>
      </c>
      <c r="V155" s="255">
        <v>0.130676552363299</v>
      </c>
      <c r="W155" s="255">
        <v>6.02409638554217E-2</v>
      </c>
      <c r="X155" s="253"/>
      <c r="Y155" s="253">
        <v>1.0031699999999999</v>
      </c>
      <c r="Z155" s="253">
        <v>0.99890000000000001</v>
      </c>
      <c r="AA155" s="255">
        <v>14.7872340425532</v>
      </c>
    </row>
    <row r="156" spans="1:27" customFormat="1" ht="14.45" customHeight="1" x14ac:dyDescent="0.2">
      <c r="A156" s="111" t="s">
        <v>463</v>
      </c>
      <c r="B156" s="110">
        <v>41602</v>
      </c>
      <c r="C156" s="110">
        <v>8650</v>
      </c>
      <c r="D156" s="110">
        <v>7076.0093226972604</v>
      </c>
      <c r="E156" s="110">
        <v>1698.8214680598301</v>
      </c>
      <c r="F156" s="110"/>
      <c r="G156" s="110">
        <v>33.420880854349399</v>
      </c>
      <c r="H156" s="110">
        <v>54.232571489796101</v>
      </c>
      <c r="I156" s="110">
        <v>-83.054593083482899</v>
      </c>
      <c r="J156" s="110">
        <v>-5.0193134150722596</v>
      </c>
      <c r="K156" s="110">
        <v>-104.08820032023399</v>
      </c>
      <c r="L156" s="110">
        <v>-6.9752185666665198</v>
      </c>
      <c r="M156" s="110">
        <v>-13.3290830272456</v>
      </c>
      <c r="O156" s="252">
        <v>5.9708667852507098</v>
      </c>
      <c r="P156" s="252">
        <v>8.9514927166963094</v>
      </c>
      <c r="R156" s="253">
        <v>1.0044999999999999</v>
      </c>
      <c r="S156" s="253">
        <v>1.0317000000000001</v>
      </c>
      <c r="T156" s="253"/>
      <c r="U156" s="255">
        <v>0.34702093397745598</v>
      </c>
      <c r="V156" s="255">
        <v>0.14855072463768099</v>
      </c>
      <c r="W156" s="255">
        <v>4.7906602254428297E-2</v>
      </c>
      <c r="X156" s="253"/>
      <c r="Y156" s="253">
        <v>0.99613299999999994</v>
      </c>
      <c r="Z156" s="253">
        <v>0.99929999999999997</v>
      </c>
      <c r="AA156" s="255">
        <v>1.88679245283019</v>
      </c>
    </row>
    <row r="157" spans="1:27" customFormat="1" ht="14.45" customHeight="1" x14ac:dyDescent="0.2">
      <c r="A157" s="111" t="s">
        <v>464</v>
      </c>
      <c r="B157" s="110">
        <v>9591</v>
      </c>
      <c r="C157" s="110">
        <v>6389</v>
      </c>
      <c r="D157" s="110">
        <v>5412.04294498319</v>
      </c>
      <c r="E157" s="110">
        <v>1393.0318496656801</v>
      </c>
      <c r="F157" s="110"/>
      <c r="G157" s="110">
        <v>-157.535223680294</v>
      </c>
      <c r="H157" s="110">
        <v>-181.55002861403801</v>
      </c>
      <c r="I157" s="110">
        <v>59.618429424378903</v>
      </c>
      <c r="J157" s="110">
        <v>-12.513805662645099</v>
      </c>
      <c r="K157" s="110">
        <v>-104.08820032023399</v>
      </c>
      <c r="L157" s="110">
        <v>-6.9752185666665198</v>
      </c>
      <c r="M157" s="110">
        <v>-13.3290830272456</v>
      </c>
      <c r="O157" s="252">
        <v>4.5667813575226797</v>
      </c>
      <c r="P157" s="252">
        <v>7.3402147846939796</v>
      </c>
      <c r="R157" s="253">
        <v>0.97060000000000002</v>
      </c>
      <c r="S157" s="253">
        <v>0.86939999999999995</v>
      </c>
      <c r="T157" s="253"/>
      <c r="U157" s="255">
        <v>0.57762557077625598</v>
      </c>
      <c r="V157" s="255">
        <v>0.36073059360730603</v>
      </c>
      <c r="W157" s="255">
        <v>0.100456621004566</v>
      </c>
      <c r="X157" s="253"/>
      <c r="Y157" s="253">
        <v>0.97142099999999998</v>
      </c>
      <c r="Z157" s="253">
        <v>0.99770000000000003</v>
      </c>
      <c r="AA157" s="255">
        <v>1.86046511627907</v>
      </c>
    </row>
    <row r="158" spans="1:27" customFormat="1" ht="14.45" customHeight="1" x14ac:dyDescent="0.2">
      <c r="A158" s="111" t="s">
        <v>465</v>
      </c>
      <c r="B158" s="110">
        <v>9544</v>
      </c>
      <c r="C158" s="110">
        <v>8981</v>
      </c>
      <c r="D158" s="110">
        <v>7152.2562737430098</v>
      </c>
      <c r="E158" s="110">
        <v>1899.0011110304699</v>
      </c>
      <c r="F158" s="110"/>
      <c r="G158" s="110">
        <v>105.286554871485</v>
      </c>
      <c r="H158" s="110">
        <v>40.448854395042098</v>
      </c>
      <c r="I158" s="110">
        <v>-108.46565853028299</v>
      </c>
      <c r="J158" s="110">
        <v>17.099308167798998</v>
      </c>
      <c r="K158" s="110">
        <v>-104.08820032023399</v>
      </c>
      <c r="L158" s="110">
        <v>-6.9752185666665198</v>
      </c>
      <c r="M158" s="110">
        <v>-13.3290830272456</v>
      </c>
      <c r="O158" s="252">
        <v>6.0352053646269903</v>
      </c>
      <c r="P158" s="252">
        <v>10.006286672254801</v>
      </c>
      <c r="R158" s="253">
        <v>1.0145</v>
      </c>
      <c r="S158" s="253">
        <v>1.0210999999999999</v>
      </c>
      <c r="T158" s="253"/>
      <c r="U158" s="255">
        <v>0.35590277777777801</v>
      </c>
      <c r="V158" s="255">
        <v>0.109375</v>
      </c>
      <c r="W158" s="255">
        <v>4.1666666666666699E-2</v>
      </c>
      <c r="X158" s="253"/>
      <c r="Y158" s="253">
        <v>0.99722200000000005</v>
      </c>
      <c r="Z158" s="253">
        <v>1.0024</v>
      </c>
      <c r="AA158" s="255">
        <v>-1.0309278350515501</v>
      </c>
    </row>
    <row r="159" spans="1:27" customFormat="1" ht="14.45" customHeight="1" x14ac:dyDescent="0.2">
      <c r="A159" s="111" t="s">
        <v>466</v>
      </c>
      <c r="B159" s="110">
        <v>113714</v>
      </c>
      <c r="C159" s="110">
        <v>8396</v>
      </c>
      <c r="D159" s="110">
        <v>6999.1897178458003</v>
      </c>
      <c r="E159" s="110">
        <v>1665.5929835240599</v>
      </c>
      <c r="F159" s="110"/>
      <c r="G159" s="110">
        <v>-104.10892583726</v>
      </c>
      <c r="H159" s="110">
        <v>-90.228327351409305</v>
      </c>
      <c r="I159" s="110">
        <v>47.476855024881097</v>
      </c>
      <c r="J159" s="110">
        <v>2.0336500261695698</v>
      </c>
      <c r="K159" s="110">
        <v>-104.08820032023399</v>
      </c>
      <c r="L159" s="110">
        <v>-6.9752185666665198</v>
      </c>
      <c r="M159" s="110">
        <v>-13.3290830272456</v>
      </c>
      <c r="O159" s="252">
        <v>5.9060449900627896</v>
      </c>
      <c r="P159" s="252">
        <v>8.7764039608139708</v>
      </c>
      <c r="R159" s="253">
        <v>0.9849</v>
      </c>
      <c r="S159" s="253">
        <v>0.9456</v>
      </c>
      <c r="T159" s="253"/>
      <c r="U159" s="255">
        <v>0.42748659916616999</v>
      </c>
      <c r="V159" s="255">
        <v>0.24151280524121499</v>
      </c>
      <c r="W159" s="255">
        <v>8.7403216200119094E-2</v>
      </c>
      <c r="X159" s="253"/>
      <c r="Y159" s="253">
        <v>0.99177000000000004</v>
      </c>
      <c r="Z159" s="253">
        <v>1.0003</v>
      </c>
      <c r="AA159" s="255">
        <v>-0.562629552857566</v>
      </c>
    </row>
    <row r="160" spans="1:27" customFormat="1" ht="14.45" customHeight="1" x14ac:dyDescent="0.2">
      <c r="A160" s="111" t="s">
        <v>467</v>
      </c>
      <c r="B160" s="110">
        <v>4761</v>
      </c>
      <c r="C160" s="110">
        <v>6981</v>
      </c>
      <c r="D160" s="110">
        <v>5799.7430633039003</v>
      </c>
      <c r="E160" s="110">
        <v>1458.93244235613</v>
      </c>
      <c r="F160" s="110"/>
      <c r="G160" s="110">
        <v>-149.79445505001999</v>
      </c>
      <c r="H160" s="110">
        <v>-118.668956343961</v>
      </c>
      <c r="I160" s="110">
        <v>67.639389403938793</v>
      </c>
      <c r="J160" s="110">
        <v>-12.825541628452401</v>
      </c>
      <c r="K160" s="110">
        <v>-104.08820032023399</v>
      </c>
      <c r="L160" s="110">
        <v>53.5364076528382</v>
      </c>
      <c r="M160" s="110">
        <v>-13.3290830272456</v>
      </c>
      <c r="O160" s="252">
        <v>4.8939298466708703</v>
      </c>
      <c r="P160" s="252">
        <v>7.6874606175173303</v>
      </c>
      <c r="R160" s="253">
        <v>0.97389999999999999</v>
      </c>
      <c r="S160" s="253">
        <v>0.91839999999999999</v>
      </c>
      <c r="T160" s="253"/>
      <c r="U160" s="255">
        <v>0.57510729613733902</v>
      </c>
      <c r="V160" s="255">
        <v>0.34334763948497898</v>
      </c>
      <c r="W160" s="255">
        <v>9.0128755364806898E-2</v>
      </c>
      <c r="X160" s="253"/>
      <c r="Y160" s="253">
        <v>0.97255499999999995</v>
      </c>
      <c r="Z160" s="253">
        <v>0.99780000000000002</v>
      </c>
      <c r="AA160" s="255">
        <v>-10.038610038610001</v>
      </c>
    </row>
    <row r="161" spans="1:27" customFormat="1" ht="14.45" customHeight="1" x14ac:dyDescent="0.2">
      <c r="A161" s="111" t="s">
        <v>468</v>
      </c>
      <c r="B161" s="110">
        <v>5687</v>
      </c>
      <c r="C161" s="110">
        <v>7957</v>
      </c>
      <c r="D161" s="110">
        <v>6668.3404525529204</v>
      </c>
      <c r="E161" s="110">
        <v>1701.92032860361</v>
      </c>
      <c r="F161" s="110"/>
      <c r="G161" s="110">
        <v>-140.456812737165</v>
      </c>
      <c r="H161" s="110">
        <v>-194.489946672814</v>
      </c>
      <c r="I161" s="110">
        <v>58.595753790887798</v>
      </c>
      <c r="J161" s="110">
        <v>-12.7359537490346</v>
      </c>
      <c r="K161" s="110">
        <v>-104.08820032023399</v>
      </c>
      <c r="L161" s="110">
        <v>-6.9752185666665198</v>
      </c>
      <c r="M161" s="110">
        <v>-13.3290830272456</v>
      </c>
      <c r="O161" s="252">
        <v>5.6268682961139396</v>
      </c>
      <c r="P161" s="252">
        <v>8.9678213469316006</v>
      </c>
      <c r="R161" s="253">
        <v>0.97870000000000001</v>
      </c>
      <c r="S161" s="253">
        <v>0.88549999999999995</v>
      </c>
      <c r="T161" s="253"/>
      <c r="U161" s="255">
        <v>0.56874999999999998</v>
      </c>
      <c r="V161" s="255">
        <v>0.28437499999999999</v>
      </c>
      <c r="W161" s="255">
        <v>6.25E-2</v>
      </c>
      <c r="X161" s="253"/>
      <c r="Y161" s="253">
        <v>0.97565999999999997</v>
      </c>
      <c r="Z161" s="253">
        <v>0.99809999999999999</v>
      </c>
      <c r="AA161" s="255">
        <v>-0.31152647975077902</v>
      </c>
    </row>
    <row r="162" spans="1:27" customFormat="1" ht="14.45" customHeight="1" x14ac:dyDescent="0.2">
      <c r="A162" s="111" t="s">
        <v>469</v>
      </c>
      <c r="B162" s="110">
        <v>33238</v>
      </c>
      <c r="C162" s="110">
        <v>8743</v>
      </c>
      <c r="D162" s="110">
        <v>7369.8153658494002</v>
      </c>
      <c r="E162" s="110">
        <v>1633.5606080441401</v>
      </c>
      <c r="F162" s="110"/>
      <c r="G162" s="110">
        <v>-195.195231365967</v>
      </c>
      <c r="H162" s="110">
        <v>-121.810402529402</v>
      </c>
      <c r="I162" s="110">
        <v>163.47025438390199</v>
      </c>
      <c r="J162" s="110">
        <v>12.4625792327603</v>
      </c>
      <c r="K162" s="110">
        <v>-104.08820032023399</v>
      </c>
      <c r="L162" s="110">
        <v>-6.9752185666665198</v>
      </c>
      <c r="M162" s="110">
        <v>-8.6186366704255093</v>
      </c>
      <c r="O162" s="252">
        <v>6.2187857271797302</v>
      </c>
      <c r="P162" s="252">
        <v>8.6076177868704509</v>
      </c>
      <c r="R162" s="253">
        <v>0.97330000000000005</v>
      </c>
      <c r="S162" s="253">
        <v>0.92520000000000002</v>
      </c>
      <c r="T162" s="253"/>
      <c r="U162" s="255">
        <v>0.56652152878567996</v>
      </c>
      <c r="V162" s="255">
        <v>0.30527334300919201</v>
      </c>
      <c r="W162" s="255">
        <v>9.5791001451378796E-2</v>
      </c>
      <c r="X162" s="253"/>
      <c r="Y162" s="253">
        <v>0.97994000000000003</v>
      </c>
      <c r="Z162" s="253">
        <v>1.0017</v>
      </c>
      <c r="AA162" s="255">
        <v>4.6582278481012702</v>
      </c>
    </row>
    <row r="163" spans="1:27" customFormat="1" ht="14.45" customHeight="1" x14ac:dyDescent="0.2">
      <c r="A163" s="111" t="s">
        <v>470</v>
      </c>
      <c r="B163" s="110">
        <v>6658</v>
      </c>
      <c r="C163" s="110">
        <v>7182</v>
      </c>
      <c r="D163" s="110">
        <v>6087.4208830329198</v>
      </c>
      <c r="E163" s="110">
        <v>1544.92632556225</v>
      </c>
      <c r="F163" s="110"/>
      <c r="G163" s="110">
        <v>-178.00007714725899</v>
      </c>
      <c r="H163" s="110">
        <v>-176.82311858969001</v>
      </c>
      <c r="I163" s="110">
        <v>3.0841594465736599</v>
      </c>
      <c r="J163" s="110">
        <v>26.1098029078574</v>
      </c>
      <c r="K163" s="110">
        <v>-104.08820032023399</v>
      </c>
      <c r="L163" s="110">
        <v>-6.9752185666665198</v>
      </c>
      <c r="M163" s="110">
        <v>-13.3290830272456</v>
      </c>
      <c r="O163" s="252">
        <v>5.1366776809852803</v>
      </c>
      <c r="P163" s="252">
        <v>8.1405827575848608</v>
      </c>
      <c r="R163" s="253">
        <v>0.97050000000000003</v>
      </c>
      <c r="S163" s="253">
        <v>0.88529999999999998</v>
      </c>
      <c r="T163" s="253"/>
      <c r="U163" s="255">
        <v>0.55847953216374302</v>
      </c>
      <c r="V163" s="255">
        <v>0.28947368421052599</v>
      </c>
      <c r="W163" s="255">
        <v>4.6783625730994101E-2</v>
      </c>
      <c r="X163" s="253"/>
      <c r="Y163" s="253">
        <v>0.97345899999999996</v>
      </c>
      <c r="Z163" s="253">
        <v>1.0043</v>
      </c>
      <c r="AA163" s="255">
        <v>-0.29154518950437303</v>
      </c>
    </row>
    <row r="164" spans="1:27" customFormat="1" ht="14.45" customHeight="1" x14ac:dyDescent="0.2">
      <c r="A164" s="111" t="s">
        <v>471</v>
      </c>
      <c r="B164" s="110">
        <v>5685</v>
      </c>
      <c r="C164" s="110">
        <v>6747</v>
      </c>
      <c r="D164" s="110">
        <v>5565.8539605483102</v>
      </c>
      <c r="E164" s="110">
        <v>1442.1337998475799</v>
      </c>
      <c r="F164" s="110"/>
      <c r="G164" s="110">
        <v>2.1354242982668201</v>
      </c>
      <c r="H164" s="110">
        <v>-46.200990782777403</v>
      </c>
      <c r="I164" s="110">
        <v>-143.17808163062</v>
      </c>
      <c r="J164" s="110">
        <v>11.065601031912699</v>
      </c>
      <c r="K164" s="110">
        <v>-104.08820032023399</v>
      </c>
      <c r="L164" s="110">
        <v>32.504737588338202</v>
      </c>
      <c r="M164" s="110">
        <v>-13.3290830272456</v>
      </c>
      <c r="O164" s="252">
        <v>4.6965699208443299</v>
      </c>
      <c r="P164" s="252">
        <v>7.5989445910290199</v>
      </c>
      <c r="R164" s="253">
        <v>1.0001</v>
      </c>
      <c r="S164" s="253">
        <v>0.9677</v>
      </c>
      <c r="T164" s="253"/>
      <c r="U164" s="255">
        <v>0.50561797752809001</v>
      </c>
      <c r="V164" s="255">
        <v>0.14606741573033699</v>
      </c>
      <c r="W164" s="255">
        <v>1.1235955056179799E-2</v>
      </c>
      <c r="X164" s="253"/>
      <c r="Y164" s="253">
        <v>0.975939</v>
      </c>
      <c r="Z164" s="253">
        <v>1.002</v>
      </c>
      <c r="AA164" s="255">
        <v>-7.6124567474048401</v>
      </c>
    </row>
    <row r="165" spans="1:27" customFormat="1" ht="14.45" customHeight="1" x14ac:dyDescent="0.2">
      <c r="A165" s="111" t="s">
        <v>472</v>
      </c>
      <c r="B165" s="110">
        <v>5169</v>
      </c>
      <c r="C165" s="110">
        <v>6101</v>
      </c>
      <c r="D165" s="110">
        <v>5273.1766270940698</v>
      </c>
      <c r="E165" s="110">
        <v>1222.6157305125901</v>
      </c>
      <c r="F165" s="110"/>
      <c r="G165" s="110">
        <v>-139.74229470390901</v>
      </c>
      <c r="H165" s="110">
        <v>-209.78771312281501</v>
      </c>
      <c r="I165" s="110">
        <v>92.192542136271001</v>
      </c>
      <c r="J165" s="110">
        <v>-13.2490484569188</v>
      </c>
      <c r="K165" s="110">
        <v>-104.08820032023399</v>
      </c>
      <c r="L165" s="110">
        <v>-6.9752185666665198</v>
      </c>
      <c r="M165" s="110">
        <v>-13.3290830272456</v>
      </c>
      <c r="O165" s="252">
        <v>4.4496034049139102</v>
      </c>
      <c r="P165" s="252">
        <v>6.4422518862449198</v>
      </c>
      <c r="R165" s="253">
        <v>0.97319999999999995</v>
      </c>
      <c r="S165" s="253">
        <v>0.82809999999999995</v>
      </c>
      <c r="T165" s="253"/>
      <c r="U165" s="255">
        <v>0.61739130434782596</v>
      </c>
      <c r="V165" s="255">
        <v>0.37391304347826099</v>
      </c>
      <c r="W165" s="255">
        <v>0.12608695652173901</v>
      </c>
      <c r="X165" s="253"/>
      <c r="Y165" s="253">
        <v>0.96878900000000001</v>
      </c>
      <c r="Z165" s="253">
        <v>0.99750000000000005</v>
      </c>
      <c r="AA165" s="255">
        <v>3.1390134529148002</v>
      </c>
    </row>
    <row r="166" spans="1:27" customFormat="1" ht="14.45" customHeight="1" x14ac:dyDescent="0.2">
      <c r="A166" s="111" t="s">
        <v>473</v>
      </c>
      <c r="B166" s="110">
        <v>583056</v>
      </c>
      <c r="C166" s="110">
        <v>8424</v>
      </c>
      <c r="D166" s="110">
        <v>6924.2802380851099</v>
      </c>
      <c r="E166" s="110">
        <v>1461.79026093213</v>
      </c>
      <c r="F166" s="110"/>
      <c r="G166" s="110">
        <v>7.81069111648796</v>
      </c>
      <c r="H166" s="110">
        <v>-1.8127544390986501</v>
      </c>
      <c r="I166" s="110">
        <v>41.7237377985576</v>
      </c>
      <c r="J166" s="110">
        <v>-6.9903871272690496</v>
      </c>
      <c r="K166" s="110">
        <v>17.387130518062602</v>
      </c>
      <c r="L166" s="110">
        <v>-6.9752185666665198</v>
      </c>
      <c r="M166" s="110">
        <v>-13.3290830272456</v>
      </c>
      <c r="O166" s="252">
        <v>5.8428349935512198</v>
      </c>
      <c r="P166" s="252">
        <v>7.7025191405285298</v>
      </c>
      <c r="R166" s="253">
        <v>1.0008999999999999</v>
      </c>
      <c r="S166" s="253">
        <v>0.99850000000000005</v>
      </c>
      <c r="T166" s="253"/>
      <c r="U166" s="255">
        <v>0.30583849473097102</v>
      </c>
      <c r="V166" s="255">
        <v>0.240349898728975</v>
      </c>
      <c r="W166" s="255">
        <v>0.112836469310476</v>
      </c>
      <c r="X166" s="253"/>
      <c r="Y166" s="253">
        <v>1.019533</v>
      </c>
      <c r="Z166" s="253">
        <v>0.999</v>
      </c>
      <c r="AA166" s="255">
        <v>0.70949241729978996</v>
      </c>
    </row>
    <row r="167" spans="1:27" customFormat="1" ht="14.45" customHeight="1" x14ac:dyDescent="0.2">
      <c r="A167" s="111" t="s">
        <v>474</v>
      </c>
      <c r="B167" s="110">
        <v>13194</v>
      </c>
      <c r="C167" s="110">
        <v>7473</v>
      </c>
      <c r="D167" s="110">
        <v>6134.7269641872199</v>
      </c>
      <c r="E167" s="110">
        <v>1583.66426518209</v>
      </c>
      <c r="F167" s="110"/>
      <c r="G167" s="110">
        <v>-63.449266918172803</v>
      </c>
      <c r="H167" s="110">
        <v>-67.717632450530402</v>
      </c>
      <c r="I167" s="110">
        <v>-53.181994189483099</v>
      </c>
      <c r="J167" s="110">
        <v>1.77431120007203</v>
      </c>
      <c r="K167" s="110">
        <v>-104.08820032023399</v>
      </c>
      <c r="L167" s="110">
        <v>54.755318987708598</v>
      </c>
      <c r="M167" s="110">
        <v>-13.3290830272456</v>
      </c>
      <c r="O167" s="252">
        <v>5.17659542216159</v>
      </c>
      <c r="P167" s="252">
        <v>8.3447021373351493</v>
      </c>
      <c r="R167" s="253">
        <v>0.98939999999999995</v>
      </c>
      <c r="S167" s="253">
        <v>0.95699999999999996</v>
      </c>
      <c r="T167" s="253"/>
      <c r="U167" s="255">
        <v>0.51098096632503698</v>
      </c>
      <c r="V167" s="255">
        <v>0.17715959004392401</v>
      </c>
      <c r="W167" s="255">
        <v>5.2708638360175697E-2</v>
      </c>
      <c r="X167" s="253"/>
      <c r="Y167" s="253">
        <v>0.98274600000000012</v>
      </c>
      <c r="Z167" s="253">
        <v>1.0003</v>
      </c>
      <c r="AA167" s="255">
        <v>-9.7754293262879806</v>
      </c>
    </row>
    <row r="168" spans="1:27" customFormat="1" ht="14.45" customHeight="1" x14ac:dyDescent="0.2">
      <c r="A168" s="111" t="s">
        <v>475</v>
      </c>
      <c r="B168" s="110">
        <v>9444</v>
      </c>
      <c r="C168" s="110">
        <v>7198</v>
      </c>
      <c r="D168" s="110">
        <v>6023.3246749791097</v>
      </c>
      <c r="E168" s="110">
        <v>1539.30637900957</v>
      </c>
      <c r="F168" s="110"/>
      <c r="G168" s="110">
        <v>-140.57162342729501</v>
      </c>
      <c r="H168" s="110">
        <v>-115.37590874922</v>
      </c>
      <c r="I168" s="110">
        <v>-41.7224091498381</v>
      </c>
      <c r="J168" s="110">
        <v>-11.5104237716443</v>
      </c>
      <c r="K168" s="110">
        <v>-104.08820032023399</v>
      </c>
      <c r="L168" s="110">
        <v>62.241370107738803</v>
      </c>
      <c r="M168" s="110">
        <v>-13.3290830272456</v>
      </c>
      <c r="O168" s="252">
        <v>5.0825921219822101</v>
      </c>
      <c r="P168" s="252">
        <v>8.1109699279966101</v>
      </c>
      <c r="R168" s="253">
        <v>0.97640000000000005</v>
      </c>
      <c r="S168" s="253">
        <v>0.92479999999999996</v>
      </c>
      <c r="T168" s="253"/>
      <c r="U168" s="255">
        <v>0.52083333333333304</v>
      </c>
      <c r="V168" s="255">
        <v>0.21458333333333299</v>
      </c>
      <c r="W168" s="255">
        <v>0.05</v>
      </c>
      <c r="X168" s="253"/>
      <c r="Y168" s="253">
        <v>0.98263199999999995</v>
      </c>
      <c r="Z168" s="253">
        <v>0.99809999999999999</v>
      </c>
      <c r="AA168" s="255">
        <v>-10.780669144981401</v>
      </c>
    </row>
    <row r="169" spans="1:27" customFormat="1" ht="14.45" customHeight="1" x14ac:dyDescent="0.2">
      <c r="A169" s="111" t="s">
        <v>476</v>
      </c>
      <c r="B169" s="110">
        <v>9229</v>
      </c>
      <c r="C169" s="110">
        <v>7628</v>
      </c>
      <c r="D169" s="110">
        <v>6279.2131809865296</v>
      </c>
      <c r="E169" s="110">
        <v>1560.7717934633699</v>
      </c>
      <c r="F169" s="110"/>
      <c r="G169" s="110">
        <v>-10.351666141662401</v>
      </c>
      <c r="H169" s="110">
        <v>-25.528880819192398</v>
      </c>
      <c r="I169" s="110">
        <v>-79.225699349457003</v>
      </c>
      <c r="J169" s="110">
        <v>4.9572636556047298</v>
      </c>
      <c r="K169" s="110">
        <v>-104.08820032023399</v>
      </c>
      <c r="L169" s="110">
        <v>15.0951428384209</v>
      </c>
      <c r="M169" s="110">
        <v>-13.3290830272456</v>
      </c>
      <c r="O169" s="252">
        <v>5.29851554881352</v>
      </c>
      <c r="P169" s="252">
        <v>8.2240762812872497</v>
      </c>
      <c r="R169" s="253">
        <v>0.99809999999999999</v>
      </c>
      <c r="S169" s="253">
        <v>0.98340000000000005</v>
      </c>
      <c r="T169" s="253"/>
      <c r="U169" s="255">
        <v>0.47648261758691202</v>
      </c>
      <c r="V169" s="255">
        <v>0.21063394683026601</v>
      </c>
      <c r="W169" s="255">
        <v>2.2494887525562401E-2</v>
      </c>
      <c r="X169" s="253"/>
      <c r="Y169" s="253">
        <v>0.97644699999999995</v>
      </c>
      <c r="Z169" s="253">
        <v>1.0007999999999999</v>
      </c>
      <c r="AA169" s="255">
        <v>-4.8638132295719796</v>
      </c>
    </row>
    <row r="170" spans="1:27" customFormat="1" ht="14.45" customHeight="1" x14ac:dyDescent="0.2">
      <c r="A170" s="111" t="s">
        <v>477</v>
      </c>
      <c r="B170" s="110">
        <v>38246</v>
      </c>
      <c r="C170" s="110">
        <v>10166</v>
      </c>
      <c r="D170" s="110">
        <v>7467.6170130815199</v>
      </c>
      <c r="E170" s="110">
        <v>2191.7633295513901</v>
      </c>
      <c r="F170" s="110"/>
      <c r="G170" s="110">
        <v>268.91952797053102</v>
      </c>
      <c r="H170" s="110">
        <v>270.62434948598599</v>
      </c>
      <c r="I170" s="110">
        <v>-158.428078520745</v>
      </c>
      <c r="J170" s="110">
        <v>2.92093991604834</v>
      </c>
      <c r="K170" s="110">
        <v>11.4358832701969</v>
      </c>
      <c r="L170" s="110">
        <v>124.50341536888099</v>
      </c>
      <c r="M170" s="110">
        <v>-13.3290830272456</v>
      </c>
      <c r="O170" s="252">
        <v>6.3013125555613696</v>
      </c>
      <c r="P170" s="252">
        <v>11.5489201485123</v>
      </c>
      <c r="R170" s="253">
        <v>1.0358000000000001</v>
      </c>
      <c r="S170" s="253">
        <v>1.1233</v>
      </c>
      <c r="T170" s="253"/>
      <c r="U170" s="255">
        <v>0.23734439834024901</v>
      </c>
      <c r="V170" s="255">
        <v>8.1742738589211605E-2</v>
      </c>
      <c r="W170" s="255">
        <v>3.8589211618257298E-2</v>
      </c>
      <c r="X170" s="253"/>
      <c r="Y170" s="253">
        <v>1.0155859999999999</v>
      </c>
      <c r="Z170" s="253">
        <v>1.0004</v>
      </c>
      <c r="AA170" s="255">
        <v>-14.840989399293299</v>
      </c>
    </row>
    <row r="171" spans="1:27" customFormat="1" ht="14.45" customHeight="1" x14ac:dyDescent="0.2">
      <c r="A171" s="111" t="s">
        <v>478</v>
      </c>
      <c r="B171" s="110">
        <v>6962</v>
      </c>
      <c r="C171" s="110">
        <v>6623</v>
      </c>
      <c r="D171" s="110">
        <v>5515.2093946551804</v>
      </c>
      <c r="E171" s="110">
        <v>1357.52426690742</v>
      </c>
      <c r="F171" s="110"/>
      <c r="G171" s="110">
        <v>-68.464320409908893</v>
      </c>
      <c r="H171" s="110">
        <v>-31.521889320024901</v>
      </c>
      <c r="I171" s="110">
        <v>-43.9234446482563</v>
      </c>
      <c r="J171" s="110">
        <v>-13.3026094363561</v>
      </c>
      <c r="K171" s="110">
        <v>-104.08820032023399</v>
      </c>
      <c r="L171" s="110">
        <v>-6.9752185666665198</v>
      </c>
      <c r="M171" s="110">
        <v>18.2879935076962</v>
      </c>
      <c r="O171" s="252">
        <v>4.65383510485493</v>
      </c>
      <c r="P171" s="252">
        <v>7.1531169204251697</v>
      </c>
      <c r="R171" s="253">
        <v>0.98729999999999996</v>
      </c>
      <c r="S171" s="253">
        <v>0.97650000000000003</v>
      </c>
      <c r="T171" s="253"/>
      <c r="U171" s="255">
        <v>0.49691358024691401</v>
      </c>
      <c r="V171" s="255">
        <v>0.18518518518518501</v>
      </c>
      <c r="W171" s="255">
        <v>8.6419753086419707E-2</v>
      </c>
      <c r="X171" s="253"/>
      <c r="Y171" s="253">
        <v>0.97944199999999992</v>
      </c>
      <c r="Z171" s="253">
        <v>0.99760000000000004</v>
      </c>
      <c r="AA171" s="255">
        <v>9.4594594594594597</v>
      </c>
    </row>
    <row r="172" spans="1:27" customFormat="1" ht="14.45" customHeight="1" x14ac:dyDescent="0.2">
      <c r="A172" s="111" t="s">
        <v>479</v>
      </c>
      <c r="B172" s="110">
        <v>47050</v>
      </c>
      <c r="C172" s="110">
        <v>8970</v>
      </c>
      <c r="D172" s="110">
        <v>7233.9553258060496</v>
      </c>
      <c r="E172" s="110">
        <v>1704.59866060122</v>
      </c>
      <c r="F172" s="110"/>
      <c r="G172" s="110">
        <v>84.769325148982105</v>
      </c>
      <c r="H172" s="110">
        <v>76.405031215113894</v>
      </c>
      <c r="I172" s="110">
        <v>-101.60404290775401</v>
      </c>
      <c r="J172" s="110">
        <v>-6.6106889183935993E-2</v>
      </c>
      <c r="K172" s="110">
        <v>-33.5985821840382</v>
      </c>
      <c r="L172" s="110">
        <v>-6.9752185666665198</v>
      </c>
      <c r="M172" s="110">
        <v>12.7747861570501</v>
      </c>
      <c r="O172" s="252">
        <v>6.1041445270988302</v>
      </c>
      <c r="P172" s="252">
        <v>8.9819341126461207</v>
      </c>
      <c r="R172" s="253">
        <v>1.0115000000000001</v>
      </c>
      <c r="S172" s="253">
        <v>1.0446</v>
      </c>
      <c r="T172" s="253"/>
      <c r="U172" s="255">
        <v>0.34227019498607197</v>
      </c>
      <c r="V172" s="255">
        <v>0.106545961002786</v>
      </c>
      <c r="W172" s="255">
        <v>4.8398328690807797E-2</v>
      </c>
      <c r="X172" s="253"/>
      <c r="Y172" s="253">
        <v>1.010615</v>
      </c>
      <c r="Z172" s="253">
        <v>1</v>
      </c>
      <c r="AA172" s="255">
        <v>7.4046372475691804</v>
      </c>
    </row>
    <row r="173" spans="1:27" customFormat="1" ht="14.45" customHeight="1" x14ac:dyDescent="0.2">
      <c r="A173" s="111" t="s">
        <v>480</v>
      </c>
      <c r="B173" s="110">
        <v>43020</v>
      </c>
      <c r="C173" s="110">
        <v>10524</v>
      </c>
      <c r="D173" s="110">
        <v>8162.2944946623502</v>
      </c>
      <c r="E173" s="110">
        <v>2075.5896653520399</v>
      </c>
      <c r="F173" s="110"/>
      <c r="G173" s="110">
        <v>278.280622271266</v>
      </c>
      <c r="H173" s="110">
        <v>213.95810751702501</v>
      </c>
      <c r="I173" s="110">
        <v>-159.854609027083</v>
      </c>
      <c r="J173" s="110">
        <v>5.6474992570790796</v>
      </c>
      <c r="K173" s="110">
        <v>-31.540485084786201</v>
      </c>
      <c r="L173" s="110">
        <v>-6.9752185666665198</v>
      </c>
      <c r="M173" s="110">
        <v>-13.3290830272456</v>
      </c>
      <c r="O173" s="252">
        <v>6.8874941887494199</v>
      </c>
      <c r="P173" s="252">
        <v>10.936773593677399</v>
      </c>
      <c r="R173" s="253">
        <v>1.0339</v>
      </c>
      <c r="S173" s="253">
        <v>1.1029</v>
      </c>
      <c r="T173" s="253"/>
      <c r="U173" s="255">
        <v>0.23692203847451901</v>
      </c>
      <c r="V173" s="255">
        <v>6.9861626729665893E-2</v>
      </c>
      <c r="W173" s="255">
        <v>3.2062099223759702E-2</v>
      </c>
      <c r="X173" s="253"/>
      <c r="Y173" s="253">
        <v>1.0092950000000001</v>
      </c>
      <c r="Z173" s="253">
        <v>1.0006999999999999</v>
      </c>
      <c r="AA173" s="255">
        <v>3.27640292784942</v>
      </c>
    </row>
    <row r="174" spans="1:27" customFormat="1" ht="14.45" customHeight="1" x14ac:dyDescent="0.2">
      <c r="A174" s="111" t="s">
        <v>481</v>
      </c>
      <c r="B174" s="110">
        <v>40328</v>
      </c>
      <c r="C174" s="110">
        <v>7537</v>
      </c>
      <c r="D174" s="110">
        <v>6309.2302164381899</v>
      </c>
      <c r="E174" s="110">
        <v>1529.42771010549</v>
      </c>
      <c r="F174" s="110"/>
      <c r="G174" s="110">
        <v>-74.131923695046297</v>
      </c>
      <c r="H174" s="110">
        <v>-8.6436925373229201</v>
      </c>
      <c r="I174" s="110">
        <v>-92.046356419097293</v>
      </c>
      <c r="J174" s="110">
        <v>-2.5897989757589399</v>
      </c>
      <c r="K174" s="110">
        <v>-104.08820032023399</v>
      </c>
      <c r="L174" s="110">
        <v>-6.9752185666665198</v>
      </c>
      <c r="M174" s="110">
        <v>-13.3290830272456</v>
      </c>
      <c r="O174" s="252">
        <v>5.3238444753025203</v>
      </c>
      <c r="P174" s="252">
        <v>8.0589168815711201</v>
      </c>
      <c r="R174" s="253">
        <v>0.98799999999999999</v>
      </c>
      <c r="S174" s="253">
        <v>0.99409999999999998</v>
      </c>
      <c r="T174" s="253"/>
      <c r="U174" s="255">
        <v>0.41779226828132299</v>
      </c>
      <c r="V174" s="255">
        <v>0.159757801583605</v>
      </c>
      <c r="W174" s="255">
        <v>4.3316255239869601E-2</v>
      </c>
      <c r="X174" s="253"/>
      <c r="Y174" s="253">
        <v>0.98693299999999995</v>
      </c>
      <c r="Z174" s="253">
        <v>0.99960000000000004</v>
      </c>
      <c r="AA174" s="255">
        <v>1.0828625235404901</v>
      </c>
    </row>
    <row r="175" spans="1:27" customFormat="1" ht="14.45" customHeight="1" x14ac:dyDescent="0.2">
      <c r="A175" s="111" t="s">
        <v>482</v>
      </c>
      <c r="B175" s="110">
        <v>14282</v>
      </c>
      <c r="C175" s="110">
        <v>9115</v>
      </c>
      <c r="D175" s="110">
        <v>7667.1499505473903</v>
      </c>
      <c r="E175" s="110">
        <v>1668.98674890559</v>
      </c>
      <c r="F175" s="110"/>
      <c r="G175" s="110">
        <v>-71.259085627987702</v>
      </c>
      <c r="H175" s="110">
        <v>-132.13761691080401</v>
      </c>
      <c r="I175" s="110">
        <v>54.698028616653403</v>
      </c>
      <c r="J175" s="110">
        <v>-12.333546810060099</v>
      </c>
      <c r="K175" s="110">
        <v>-104.08820032023399</v>
      </c>
      <c r="L175" s="110">
        <v>-6.9752185666665198</v>
      </c>
      <c r="M175" s="110">
        <v>50.942950501332902</v>
      </c>
      <c r="O175" s="252">
        <v>6.4696821173505104</v>
      </c>
      <c r="P175" s="252">
        <v>8.7942865144937699</v>
      </c>
      <c r="R175" s="253">
        <v>0.99050000000000005</v>
      </c>
      <c r="S175" s="253">
        <v>0.92059999999999997</v>
      </c>
      <c r="T175" s="253"/>
      <c r="U175" s="255">
        <v>0.50432900432900396</v>
      </c>
      <c r="V175" s="255">
        <v>0.189393939393939</v>
      </c>
      <c r="W175" s="255">
        <v>7.1428571428571397E-2</v>
      </c>
      <c r="X175" s="253"/>
      <c r="Y175" s="253">
        <v>0.98885999999999996</v>
      </c>
      <c r="Z175" s="253">
        <v>0.99839999999999995</v>
      </c>
      <c r="AA175" s="255">
        <v>12.135922330097101</v>
      </c>
    </row>
    <row r="176" spans="1:27" customFormat="1" ht="14.45" customHeight="1" x14ac:dyDescent="0.2">
      <c r="A176" s="111" t="s">
        <v>483</v>
      </c>
      <c r="B176" s="110">
        <v>14366</v>
      </c>
      <c r="C176" s="110">
        <v>6580</v>
      </c>
      <c r="D176" s="110">
        <v>5444.5136131798199</v>
      </c>
      <c r="E176" s="110">
        <v>1380.4882237831901</v>
      </c>
      <c r="F176" s="110"/>
      <c r="G176" s="110">
        <v>-68.110935346489796</v>
      </c>
      <c r="H176" s="110">
        <v>-71.129359039669495</v>
      </c>
      <c r="I176" s="110">
        <v>11.557921911644801</v>
      </c>
      <c r="J176" s="110">
        <v>-3.3328150570920698</v>
      </c>
      <c r="K176" s="110">
        <v>-104.08820032023399</v>
      </c>
      <c r="L176" s="110">
        <v>3.9090402977933101</v>
      </c>
      <c r="M176" s="110">
        <v>-13.3290830272456</v>
      </c>
      <c r="O176" s="252">
        <v>4.5941807044410403</v>
      </c>
      <c r="P176" s="252">
        <v>7.2741194486983201</v>
      </c>
      <c r="R176" s="253">
        <v>0.98719999999999997</v>
      </c>
      <c r="S176" s="253">
        <v>0.94820000000000004</v>
      </c>
      <c r="T176" s="253"/>
      <c r="U176" s="255">
        <v>0.49696969696969701</v>
      </c>
      <c r="V176" s="255">
        <v>0.27272727272727298</v>
      </c>
      <c r="W176" s="255">
        <v>0.10606060606060599</v>
      </c>
      <c r="X176" s="253"/>
      <c r="Y176" s="253">
        <v>0.99053299999999989</v>
      </c>
      <c r="Z176" s="253">
        <v>0.99939999999999996</v>
      </c>
      <c r="AA176" s="255">
        <v>-3.6496350364963499</v>
      </c>
    </row>
    <row r="177" spans="1:27" customFormat="1" ht="14.45" customHeight="1" x14ac:dyDescent="0.2">
      <c r="A177" s="111" t="s">
        <v>484</v>
      </c>
      <c r="B177" s="110">
        <v>24513</v>
      </c>
      <c r="C177" s="110">
        <v>7537</v>
      </c>
      <c r="D177" s="110">
        <v>6391.2529253801204</v>
      </c>
      <c r="E177" s="110">
        <v>1429.95611120277</v>
      </c>
      <c r="F177" s="110"/>
      <c r="G177" s="110">
        <v>-76.394446787425395</v>
      </c>
      <c r="H177" s="110">
        <v>-56.246331051330003</v>
      </c>
      <c r="I177" s="110">
        <v>-55.097772355788003</v>
      </c>
      <c r="J177" s="110">
        <v>8.8816472063486707</v>
      </c>
      <c r="K177" s="110">
        <v>-104.08820032023399</v>
      </c>
      <c r="L177" s="110">
        <v>-6.9752185666665198</v>
      </c>
      <c r="M177" s="110">
        <v>5.5383345358174099</v>
      </c>
      <c r="O177" s="252">
        <v>5.3930567454003997</v>
      </c>
      <c r="P177" s="252">
        <v>7.5347774650185597</v>
      </c>
      <c r="R177" s="253">
        <v>0.98780000000000001</v>
      </c>
      <c r="S177" s="253">
        <v>0.96040000000000003</v>
      </c>
      <c r="T177" s="253"/>
      <c r="U177" s="255">
        <v>0.447049924357035</v>
      </c>
      <c r="V177" s="255">
        <v>0.18078668683812399</v>
      </c>
      <c r="W177" s="255">
        <v>5.4462934947049901E-2</v>
      </c>
      <c r="X177" s="253"/>
      <c r="Y177" s="253">
        <v>0.97357399999999994</v>
      </c>
      <c r="Z177" s="253">
        <v>1.0014000000000001</v>
      </c>
      <c r="AA177" s="255">
        <v>6.7851373182552503</v>
      </c>
    </row>
    <row r="178" spans="1:27" customFormat="1" ht="14.45" customHeight="1" x14ac:dyDescent="0.2">
      <c r="A178" s="111" t="s">
        <v>485</v>
      </c>
      <c r="B178" s="110">
        <v>34896</v>
      </c>
      <c r="C178" s="110">
        <v>7959</v>
      </c>
      <c r="D178" s="110">
        <v>6612.1289996697797</v>
      </c>
      <c r="E178" s="110">
        <v>1628.82136172483</v>
      </c>
      <c r="F178" s="110"/>
      <c r="G178" s="110">
        <v>-61.897599494618198</v>
      </c>
      <c r="H178" s="110">
        <v>-85.947601219116606</v>
      </c>
      <c r="I178" s="110">
        <v>-34.298601821548097</v>
      </c>
      <c r="J178" s="110">
        <v>13.1581511101556</v>
      </c>
      <c r="K178" s="110">
        <v>-104.08820032023399</v>
      </c>
      <c r="L178" s="110">
        <v>-6.9752185666665198</v>
      </c>
      <c r="M178" s="110">
        <v>-2.3583991280085601</v>
      </c>
      <c r="O178" s="252">
        <v>5.5794360385144399</v>
      </c>
      <c r="P178" s="252">
        <v>8.5826455754241202</v>
      </c>
      <c r="R178" s="253">
        <v>0.99039999999999995</v>
      </c>
      <c r="S178" s="253">
        <v>0.94699999999999995</v>
      </c>
      <c r="T178" s="253"/>
      <c r="U178" s="255">
        <v>0.475603492552645</v>
      </c>
      <c r="V178" s="255">
        <v>0.18952234206471499</v>
      </c>
      <c r="W178" s="255">
        <v>5.29019003595275E-2</v>
      </c>
      <c r="X178" s="253"/>
      <c r="Y178" s="253">
        <v>0.98239199999999993</v>
      </c>
      <c r="Z178" s="253">
        <v>1.002</v>
      </c>
      <c r="AA178" s="255">
        <v>5.5856832971800401</v>
      </c>
    </row>
    <row r="179" spans="1:27" customFormat="1" ht="14.45" customHeight="1" x14ac:dyDescent="0.2">
      <c r="A179" s="111" t="s">
        <v>486</v>
      </c>
      <c r="B179" s="110">
        <v>9312</v>
      </c>
      <c r="C179" s="110">
        <v>7531</v>
      </c>
      <c r="D179" s="110">
        <v>6312.3304164718802</v>
      </c>
      <c r="E179" s="110">
        <v>1520.36596210276</v>
      </c>
      <c r="F179" s="110"/>
      <c r="G179" s="110">
        <v>-178.32257796723599</v>
      </c>
      <c r="H179" s="110">
        <v>-198.94004667937301</v>
      </c>
      <c r="I179" s="110">
        <v>133.025987944837</v>
      </c>
      <c r="J179" s="110">
        <v>20.133350443526702</v>
      </c>
      <c r="K179" s="110">
        <v>-104.08820032023399</v>
      </c>
      <c r="L179" s="110">
        <v>-6.9752185666665198</v>
      </c>
      <c r="M179" s="110">
        <v>33.894517970222502</v>
      </c>
      <c r="O179" s="252">
        <v>5.3264604810996596</v>
      </c>
      <c r="P179" s="252">
        <v>8.0111683848797295</v>
      </c>
      <c r="R179" s="253">
        <v>0.97150000000000003</v>
      </c>
      <c r="S179" s="253">
        <v>0.86890000000000001</v>
      </c>
      <c r="T179" s="253"/>
      <c r="U179" s="255">
        <v>0.55443548387096797</v>
      </c>
      <c r="V179" s="255">
        <v>0.32056451612903197</v>
      </c>
      <c r="W179" s="255">
        <v>0.125</v>
      </c>
      <c r="X179" s="253"/>
      <c r="Y179" s="253">
        <v>0.96543800000000002</v>
      </c>
      <c r="Z179" s="253">
        <v>1.0032000000000001</v>
      </c>
      <c r="AA179" s="255">
        <v>11.2107623318386</v>
      </c>
    </row>
    <row r="180" spans="1:27" customFormat="1" ht="14.45" customHeight="1" x14ac:dyDescent="0.2">
      <c r="A180" s="111" t="s">
        <v>487</v>
      </c>
      <c r="B180" s="110">
        <v>10582</v>
      </c>
      <c r="C180" s="110">
        <v>8037</v>
      </c>
      <c r="D180" s="110">
        <v>6786.6567062946197</v>
      </c>
      <c r="E180" s="110">
        <v>1562.07785539217</v>
      </c>
      <c r="F180" s="110"/>
      <c r="G180" s="110">
        <v>-148.40627430689901</v>
      </c>
      <c r="H180" s="110">
        <v>-121.149726197211</v>
      </c>
      <c r="I180" s="110">
        <v>28.7042144342631</v>
      </c>
      <c r="J180" s="110">
        <v>3.3272214639629998</v>
      </c>
      <c r="K180" s="110">
        <v>-104.08820032023399</v>
      </c>
      <c r="L180" s="110">
        <v>-6.9752185666665198</v>
      </c>
      <c r="M180" s="110">
        <v>37.322292966821301</v>
      </c>
      <c r="O180" s="252">
        <v>5.7267057267057302</v>
      </c>
      <c r="P180" s="252">
        <v>8.2309582309582296</v>
      </c>
      <c r="R180" s="253">
        <v>0.97789999999999999</v>
      </c>
      <c r="S180" s="253">
        <v>0.92220000000000002</v>
      </c>
      <c r="T180" s="253"/>
      <c r="U180" s="255">
        <v>0.56765676567656798</v>
      </c>
      <c r="V180" s="255">
        <v>0.26732673267326701</v>
      </c>
      <c r="W180" s="255">
        <v>4.2904290429042903E-2</v>
      </c>
      <c r="X180" s="253"/>
      <c r="Y180" s="253">
        <v>0.97577600000000009</v>
      </c>
      <c r="Z180" s="253">
        <v>1.0004999999999999</v>
      </c>
      <c r="AA180" s="255">
        <v>11.192660550458699</v>
      </c>
    </row>
    <row r="181" spans="1:27" customFormat="1" ht="14.45" customHeight="1" x14ac:dyDescent="0.2">
      <c r="A181" s="111" t="s">
        <v>488</v>
      </c>
      <c r="B181" s="110">
        <v>69901</v>
      </c>
      <c r="C181" s="110">
        <v>9288</v>
      </c>
      <c r="D181" s="110">
        <v>7227.4144294738599</v>
      </c>
      <c r="E181" s="110">
        <v>1715.0617688908501</v>
      </c>
      <c r="F181" s="110"/>
      <c r="G181" s="110">
        <v>237.19254930305999</v>
      </c>
      <c r="H181" s="110">
        <v>212.01855323343</v>
      </c>
      <c r="I181" s="110">
        <v>-109.24968905721801</v>
      </c>
      <c r="J181" s="110">
        <v>5.7158246543945204</v>
      </c>
      <c r="K181" s="110">
        <v>19.768601279503301</v>
      </c>
      <c r="L181" s="110">
        <v>-6.9752185666665198</v>
      </c>
      <c r="M181" s="110">
        <v>-13.3290830272456</v>
      </c>
      <c r="O181" s="252">
        <v>6.0986251984950099</v>
      </c>
      <c r="P181" s="252">
        <v>9.0370667086307801</v>
      </c>
      <c r="R181" s="253">
        <v>1.0326</v>
      </c>
      <c r="S181" s="253">
        <v>1.1234</v>
      </c>
      <c r="T181" s="253"/>
      <c r="U181" s="255">
        <v>0.22824302134647001</v>
      </c>
      <c r="V181" s="255">
        <v>0.11001642036124799</v>
      </c>
      <c r="W181" s="255">
        <v>6.6619751348815398E-2</v>
      </c>
      <c r="X181" s="253"/>
      <c r="Y181" s="253">
        <v>1.0180689999999999</v>
      </c>
      <c r="Z181" s="253">
        <v>1.0007999999999999</v>
      </c>
      <c r="AA181" s="255">
        <v>2.3038156947444199</v>
      </c>
    </row>
    <row r="182" spans="1:27" customFormat="1" ht="14.45" customHeight="1" x14ac:dyDescent="0.2">
      <c r="A182" s="111" t="s">
        <v>489</v>
      </c>
      <c r="B182" s="110">
        <v>15315</v>
      </c>
      <c r="C182" s="110">
        <v>6165</v>
      </c>
      <c r="D182" s="110">
        <v>5184.5231274399903</v>
      </c>
      <c r="E182" s="110">
        <v>1330.88202083279</v>
      </c>
      <c r="F182" s="110"/>
      <c r="G182" s="110">
        <v>-77.744364947619601</v>
      </c>
      <c r="H182" s="110">
        <v>-26.636974070606101</v>
      </c>
      <c r="I182" s="110">
        <v>-109.530152502485</v>
      </c>
      <c r="J182" s="110">
        <v>-12.508962395039701</v>
      </c>
      <c r="K182" s="110">
        <v>-104.08820032023399</v>
      </c>
      <c r="L182" s="110">
        <v>-6.9752185666665198</v>
      </c>
      <c r="M182" s="110">
        <v>-13.3290830272456</v>
      </c>
      <c r="O182" s="252">
        <v>4.3747959516813602</v>
      </c>
      <c r="P182" s="252">
        <v>7.0127326150832499</v>
      </c>
      <c r="R182" s="253">
        <v>0.98470000000000002</v>
      </c>
      <c r="S182" s="253">
        <v>0.97970000000000002</v>
      </c>
      <c r="T182" s="253"/>
      <c r="U182" s="255">
        <v>0.49402985074626898</v>
      </c>
      <c r="V182" s="255">
        <v>0.180597014925373</v>
      </c>
      <c r="W182" s="255">
        <v>4.47761194029851E-2</v>
      </c>
      <c r="X182" s="253"/>
      <c r="Y182" s="253">
        <v>0.99723299999999993</v>
      </c>
      <c r="Z182" s="253">
        <v>0.99760000000000004</v>
      </c>
      <c r="AA182" s="255">
        <v>3.2357473035439099</v>
      </c>
    </row>
    <row r="183" spans="1:27" customFormat="1" ht="14.45" customHeight="1" x14ac:dyDescent="0.2">
      <c r="A183" s="111" t="s">
        <v>490</v>
      </c>
      <c r="B183" s="110">
        <v>39512</v>
      </c>
      <c r="C183" s="110">
        <v>10095</v>
      </c>
      <c r="D183" s="110">
        <v>7648.2518753681397</v>
      </c>
      <c r="E183" s="110">
        <v>1939.0187745742801</v>
      </c>
      <c r="F183" s="110"/>
      <c r="G183" s="110">
        <v>317.45164135491501</v>
      </c>
      <c r="H183" s="110">
        <v>242.17557214171299</v>
      </c>
      <c r="I183" s="110">
        <v>-94.991030684424501</v>
      </c>
      <c r="J183" s="110">
        <v>-6.6106889183935993E-2</v>
      </c>
      <c r="K183" s="110">
        <v>40.130162316809802</v>
      </c>
      <c r="L183" s="110">
        <v>16.005494155107701</v>
      </c>
      <c r="M183" s="110">
        <v>-13.3290830272456</v>
      </c>
      <c r="O183" s="252">
        <v>6.4537355740028302</v>
      </c>
      <c r="P183" s="252">
        <v>10.217149220490001</v>
      </c>
      <c r="R183" s="253">
        <v>1.0412999999999999</v>
      </c>
      <c r="S183" s="253">
        <v>1.1247</v>
      </c>
      <c r="T183" s="253"/>
      <c r="U183" s="255">
        <v>0.234509803921569</v>
      </c>
      <c r="V183" s="255">
        <v>0.111372549019608</v>
      </c>
      <c r="W183" s="255">
        <v>6.5098039215686299E-2</v>
      </c>
      <c r="X183" s="253"/>
      <c r="Y183" s="253">
        <v>1.019441</v>
      </c>
      <c r="Z183" s="253">
        <v>1</v>
      </c>
      <c r="AA183" s="255">
        <v>-4.4585987261146496</v>
      </c>
    </row>
    <row r="184" spans="1:27" customFormat="1" ht="14.45" customHeight="1" x14ac:dyDescent="0.2">
      <c r="A184" s="111" t="s">
        <v>491</v>
      </c>
      <c r="B184" s="110">
        <v>18695</v>
      </c>
      <c r="C184" s="110">
        <v>7734</v>
      </c>
      <c r="D184" s="110">
        <v>6522.9029931340101</v>
      </c>
      <c r="E184" s="110">
        <v>1515.60704778899</v>
      </c>
      <c r="F184" s="110"/>
      <c r="G184" s="110">
        <v>-90.394093300977403</v>
      </c>
      <c r="H184" s="110">
        <v>-122.081118509051</v>
      </c>
      <c r="I184" s="110">
        <v>23.138640703088502</v>
      </c>
      <c r="J184" s="110">
        <v>9.0659573012041097</v>
      </c>
      <c r="K184" s="110">
        <v>-104.08820032023399</v>
      </c>
      <c r="L184" s="110">
        <v>-6.9752185666665198</v>
      </c>
      <c r="M184" s="110">
        <v>-13.3290830272456</v>
      </c>
      <c r="O184" s="252">
        <v>5.5041454934474503</v>
      </c>
      <c r="P184" s="252">
        <v>7.98609253811179</v>
      </c>
      <c r="R184" s="253">
        <v>0.9859</v>
      </c>
      <c r="S184" s="253">
        <v>0.91920000000000002</v>
      </c>
      <c r="T184" s="253"/>
      <c r="U184" s="255">
        <v>0.48007774538386799</v>
      </c>
      <c r="V184" s="255">
        <v>0.25753158406219601</v>
      </c>
      <c r="W184" s="255">
        <v>7.1914480077745396E-2</v>
      </c>
      <c r="X184" s="253"/>
      <c r="Y184" s="253">
        <v>0.98284899999999997</v>
      </c>
      <c r="Z184" s="253">
        <v>1.0014000000000001</v>
      </c>
      <c r="AA184" s="255">
        <v>0.39024390243902402</v>
      </c>
    </row>
    <row r="185" spans="1:27" customFormat="1" ht="14.45" customHeight="1" x14ac:dyDescent="0.2">
      <c r="A185" s="111" t="s">
        <v>492</v>
      </c>
      <c r="B185" s="110">
        <v>56791</v>
      </c>
      <c r="C185" s="110">
        <v>8415</v>
      </c>
      <c r="D185" s="110">
        <v>7153.39673004831</v>
      </c>
      <c r="E185" s="110">
        <v>1501.7783183681299</v>
      </c>
      <c r="F185" s="110"/>
      <c r="G185" s="110">
        <v>-72.101147417285404</v>
      </c>
      <c r="H185" s="110">
        <v>-19.8940763456702</v>
      </c>
      <c r="I185" s="110">
        <v>-70.838611398145403</v>
      </c>
      <c r="J185" s="110">
        <v>-10.0808623112513</v>
      </c>
      <c r="K185" s="110">
        <v>-104.08820032023399</v>
      </c>
      <c r="L185" s="110">
        <v>-6.9752185666665198</v>
      </c>
      <c r="M185" s="110">
        <v>43.340438505741702</v>
      </c>
      <c r="O185" s="252">
        <v>6.0361677026289398</v>
      </c>
      <c r="P185" s="252">
        <v>7.9132256871687403</v>
      </c>
      <c r="R185" s="253">
        <v>0.98970000000000002</v>
      </c>
      <c r="S185" s="253">
        <v>0.98650000000000004</v>
      </c>
      <c r="T185" s="253"/>
      <c r="U185" s="255">
        <v>0.34743290548424699</v>
      </c>
      <c r="V185" s="255">
        <v>0.14964994165694301</v>
      </c>
      <c r="W185" s="255">
        <v>5.3675612602100402E-2</v>
      </c>
      <c r="X185" s="253"/>
      <c r="Y185" s="253">
        <v>0.98686300000000005</v>
      </c>
      <c r="Z185" s="253">
        <v>0.99860000000000004</v>
      </c>
      <c r="AA185" s="255">
        <v>11.661237785016301</v>
      </c>
    </row>
    <row r="186" spans="1:27" customFormat="1" ht="14.45" customHeight="1" x14ac:dyDescent="0.2">
      <c r="A186" s="111" t="s">
        <v>493</v>
      </c>
      <c r="B186" s="110">
        <v>9100</v>
      </c>
      <c r="C186" s="110">
        <v>5460</v>
      </c>
      <c r="D186" s="110">
        <v>4766.4024341492704</v>
      </c>
      <c r="E186" s="110">
        <v>1082.37622315255</v>
      </c>
      <c r="F186" s="110"/>
      <c r="G186" s="110">
        <v>-117.104581708105</v>
      </c>
      <c r="H186" s="110">
        <v>-83.287751097392402</v>
      </c>
      <c r="I186" s="110">
        <v>-127.268118579833</v>
      </c>
      <c r="J186" s="110">
        <v>-13.888673948216899</v>
      </c>
      <c r="K186" s="110">
        <v>-75.446828794540494</v>
      </c>
      <c r="L186" s="110">
        <v>-6.9752185666665198</v>
      </c>
      <c r="M186" s="110">
        <v>35.156872243775403</v>
      </c>
      <c r="O186" s="252">
        <v>4.0219780219780201</v>
      </c>
      <c r="P186" s="252">
        <v>5.7032967032966999</v>
      </c>
      <c r="R186" s="253">
        <v>0.97509999999999997</v>
      </c>
      <c r="S186" s="253">
        <v>0.92269999999999996</v>
      </c>
      <c r="T186" s="253"/>
      <c r="U186" s="255">
        <v>0.43715846994535501</v>
      </c>
      <c r="V186" s="255">
        <v>0.204918032786885</v>
      </c>
      <c r="W186" s="255">
        <v>4.91803278688525E-2</v>
      </c>
      <c r="X186" s="253"/>
      <c r="Y186" s="253">
        <v>1.007047</v>
      </c>
      <c r="Z186" s="253">
        <v>0.99709999999999999</v>
      </c>
      <c r="AA186" s="255">
        <v>14.018691588785</v>
      </c>
    </row>
    <row r="187" spans="1:27" customFormat="1" ht="14.45" customHeight="1" x14ac:dyDescent="0.2">
      <c r="A187" s="111" t="s">
        <v>494</v>
      </c>
      <c r="B187" s="110">
        <v>27044</v>
      </c>
      <c r="C187" s="110">
        <v>8514</v>
      </c>
      <c r="D187" s="110">
        <v>6814.1310340272403</v>
      </c>
      <c r="E187" s="110">
        <v>1745.9496957040701</v>
      </c>
      <c r="F187" s="110"/>
      <c r="G187" s="110">
        <v>37.693733382556999</v>
      </c>
      <c r="H187" s="110">
        <v>89.248770463636305</v>
      </c>
      <c r="I187" s="110">
        <v>-102.381282923355</v>
      </c>
      <c r="J187" s="110">
        <v>-8.9244772334191396</v>
      </c>
      <c r="K187" s="110">
        <v>-56.007702793798799</v>
      </c>
      <c r="L187" s="110">
        <v>7.6993215745621404</v>
      </c>
      <c r="M187" s="110">
        <v>-13.3290830272456</v>
      </c>
      <c r="O187" s="252">
        <v>5.74988906966425</v>
      </c>
      <c r="P187" s="252">
        <v>9.1998225114628003</v>
      </c>
      <c r="R187" s="253">
        <v>1.0053000000000001</v>
      </c>
      <c r="S187" s="253">
        <v>1.0508999999999999</v>
      </c>
      <c r="T187" s="253"/>
      <c r="U187" s="255">
        <v>0.38713826366559501</v>
      </c>
      <c r="V187" s="255">
        <v>0.12540192926044999</v>
      </c>
      <c r="W187" s="255">
        <v>4.1157556270096499E-2</v>
      </c>
      <c r="X187" s="253"/>
      <c r="Y187" s="253">
        <v>1.0075969999999999</v>
      </c>
      <c r="Z187" s="253">
        <v>0.99870000000000003</v>
      </c>
      <c r="AA187" s="255">
        <v>-3.7747524752475199</v>
      </c>
    </row>
    <row r="188" spans="1:27" customFormat="1" ht="14.45" customHeight="1" x14ac:dyDescent="0.2">
      <c r="A188" s="111" t="s">
        <v>495</v>
      </c>
      <c r="B188" s="110">
        <v>13244</v>
      </c>
      <c r="C188" s="110">
        <v>8552</v>
      </c>
      <c r="D188" s="110">
        <v>6997.4305308462199</v>
      </c>
      <c r="E188" s="110">
        <v>1652.1992212248999</v>
      </c>
      <c r="F188" s="110"/>
      <c r="G188" s="110">
        <v>-150.96514667023601</v>
      </c>
      <c r="H188" s="110">
        <v>-174.58796657541799</v>
      </c>
      <c r="I188" s="110">
        <v>238.79623985743601</v>
      </c>
      <c r="J188" s="110">
        <v>28.623358287285502</v>
      </c>
      <c r="K188" s="110">
        <v>-34.798951612558298</v>
      </c>
      <c r="L188" s="110">
        <v>8.4252733198733498</v>
      </c>
      <c r="M188" s="110">
        <v>-13.3290830272456</v>
      </c>
      <c r="O188" s="252">
        <v>5.90456055572335</v>
      </c>
      <c r="P188" s="252">
        <v>8.7058290546662604</v>
      </c>
      <c r="R188" s="253">
        <v>0.97819999999999996</v>
      </c>
      <c r="S188" s="253">
        <v>0.89410000000000001</v>
      </c>
      <c r="T188" s="253"/>
      <c r="U188" s="255">
        <v>0.56010230179028098</v>
      </c>
      <c r="V188" s="255">
        <v>0.36061381074168802</v>
      </c>
      <c r="W188" s="255">
        <v>0.14578005115089501</v>
      </c>
      <c r="X188" s="253"/>
      <c r="Y188" s="253">
        <v>1.010928</v>
      </c>
      <c r="Z188" s="253">
        <v>1.0041</v>
      </c>
      <c r="AA188" s="255">
        <v>-3.8130381303813001</v>
      </c>
    </row>
    <row r="189" spans="1:27" customFormat="1" ht="14.45" customHeight="1" x14ac:dyDescent="0.2">
      <c r="A189" s="111" t="s">
        <v>496</v>
      </c>
      <c r="B189" s="110">
        <v>10751</v>
      </c>
      <c r="C189" s="110">
        <v>8042</v>
      </c>
      <c r="D189" s="110">
        <v>6823.2738475260403</v>
      </c>
      <c r="E189" s="110">
        <v>1601.07141228144</v>
      </c>
      <c r="F189" s="110"/>
      <c r="G189" s="110">
        <v>-156.72111436039199</v>
      </c>
      <c r="H189" s="110">
        <v>-251.14838791711401</v>
      </c>
      <c r="I189" s="110">
        <v>56.501860442193497</v>
      </c>
      <c r="J189" s="110">
        <v>67.484304201323994</v>
      </c>
      <c r="K189" s="110">
        <v>-104.08820032023399</v>
      </c>
      <c r="L189" s="110">
        <v>-6.9752185666665198</v>
      </c>
      <c r="M189" s="110">
        <v>13.068173085944601</v>
      </c>
      <c r="O189" s="252">
        <v>5.7576039438191797</v>
      </c>
      <c r="P189" s="252">
        <v>8.4364245186494298</v>
      </c>
      <c r="R189" s="253">
        <v>0.9768</v>
      </c>
      <c r="S189" s="253">
        <v>0.84289999999999998</v>
      </c>
      <c r="T189" s="253"/>
      <c r="U189" s="255">
        <v>0.55411954765751203</v>
      </c>
      <c r="V189" s="255">
        <v>0.26978998384491099</v>
      </c>
      <c r="W189" s="255">
        <v>6.3004846526655903E-2</v>
      </c>
      <c r="X189" s="253"/>
      <c r="Y189" s="253">
        <v>0.97956500000000002</v>
      </c>
      <c r="Z189" s="253">
        <v>1.0099</v>
      </c>
      <c r="AA189" s="255">
        <v>7.6521739130434803</v>
      </c>
    </row>
    <row r="190" spans="1:27" customFormat="1" ht="14.45" customHeight="1" x14ac:dyDescent="0.2">
      <c r="A190" s="111" t="s">
        <v>497</v>
      </c>
      <c r="B190" s="110">
        <v>12912</v>
      </c>
      <c r="C190" s="110">
        <v>7047</v>
      </c>
      <c r="D190" s="110">
        <v>6002.5425254848196</v>
      </c>
      <c r="E190" s="110">
        <v>1427.1775005488801</v>
      </c>
      <c r="F190" s="110"/>
      <c r="G190" s="110">
        <v>-129.27658815335701</v>
      </c>
      <c r="H190" s="110">
        <v>-95.954550334749797</v>
      </c>
      <c r="I190" s="110">
        <v>-38.211715527222303</v>
      </c>
      <c r="J190" s="110">
        <v>1.1344016159129</v>
      </c>
      <c r="K190" s="110">
        <v>-104.08820032023399</v>
      </c>
      <c r="L190" s="110">
        <v>-6.9752185666665198</v>
      </c>
      <c r="M190" s="110">
        <v>-9.6139556134398294</v>
      </c>
      <c r="O190" s="252">
        <v>5.06505576208178</v>
      </c>
      <c r="P190" s="252">
        <v>7.5201363073110299</v>
      </c>
      <c r="R190" s="253">
        <v>0.97819999999999996</v>
      </c>
      <c r="S190" s="253">
        <v>0.9325</v>
      </c>
      <c r="T190" s="253"/>
      <c r="U190" s="255">
        <v>0.48929663608562701</v>
      </c>
      <c r="V190" s="255">
        <v>0.21253822629969399</v>
      </c>
      <c r="W190" s="255">
        <v>6.1162079510703397E-2</v>
      </c>
      <c r="X190" s="253"/>
      <c r="Y190" s="253">
        <v>0.99429500000000004</v>
      </c>
      <c r="Z190" s="253">
        <v>1.0002</v>
      </c>
      <c r="AA190" s="255">
        <v>4.6399999999999997</v>
      </c>
    </row>
    <row r="191" spans="1:27" customFormat="1" ht="14.45" customHeight="1" x14ac:dyDescent="0.2">
      <c r="A191" s="111" t="s">
        <v>498</v>
      </c>
      <c r="B191" s="110">
        <v>11297</v>
      </c>
      <c r="C191" s="110">
        <v>7854</v>
      </c>
      <c r="D191" s="110">
        <v>6619.3789581760702</v>
      </c>
      <c r="E191" s="110">
        <v>1543.8484302024401</v>
      </c>
      <c r="F191" s="110"/>
      <c r="G191" s="110">
        <v>-110.950603386781</v>
      </c>
      <c r="H191" s="110">
        <v>-115.717470998924</v>
      </c>
      <c r="I191" s="110">
        <v>35.834930404216202</v>
      </c>
      <c r="J191" s="110">
        <v>5.8913341731738704</v>
      </c>
      <c r="K191" s="110">
        <v>-104.08820032023399</v>
      </c>
      <c r="L191" s="110">
        <v>-6.9752185666665198</v>
      </c>
      <c r="M191" s="110">
        <v>-13.3290830272456</v>
      </c>
      <c r="O191" s="252">
        <v>5.5855536868195097</v>
      </c>
      <c r="P191" s="252">
        <v>8.1349030716119302</v>
      </c>
      <c r="R191" s="253">
        <v>0.98299999999999998</v>
      </c>
      <c r="S191" s="253">
        <v>0.92479999999999996</v>
      </c>
      <c r="T191" s="253"/>
      <c r="U191" s="255">
        <v>0.50237717908082402</v>
      </c>
      <c r="V191" s="255">
        <v>0.26465927099841502</v>
      </c>
      <c r="W191" s="255">
        <v>6.9730586370839898E-2</v>
      </c>
      <c r="X191" s="253"/>
      <c r="Y191" s="253">
        <v>0.97715400000000008</v>
      </c>
      <c r="Z191" s="253">
        <v>1.0008999999999999</v>
      </c>
      <c r="AA191" s="255">
        <v>3.6124794745484401</v>
      </c>
    </row>
    <row r="192" spans="1:27" customFormat="1" ht="14.45" customHeight="1" x14ac:dyDescent="0.2">
      <c r="A192" s="111" t="s">
        <v>499</v>
      </c>
      <c r="B192" s="110">
        <v>12790</v>
      </c>
      <c r="C192" s="110">
        <v>7778</v>
      </c>
      <c r="D192" s="110">
        <v>6689.8698335976997</v>
      </c>
      <c r="E192" s="110">
        <v>1556.5290182738299</v>
      </c>
      <c r="F192" s="110"/>
      <c r="G192" s="110">
        <v>-178.37865962156599</v>
      </c>
      <c r="H192" s="110">
        <v>-143.910309041685</v>
      </c>
      <c r="I192" s="110">
        <v>-31.214464423596599</v>
      </c>
      <c r="J192" s="110">
        <v>9.2997108778532898</v>
      </c>
      <c r="K192" s="110">
        <v>-104.08820032023399</v>
      </c>
      <c r="L192" s="110">
        <v>-6.9752185666665198</v>
      </c>
      <c r="M192" s="110">
        <v>-13.3290830272456</v>
      </c>
      <c r="O192" s="252">
        <v>5.6450351837372903</v>
      </c>
      <c r="P192" s="252">
        <v>8.2017200938232993</v>
      </c>
      <c r="R192" s="253">
        <v>0.97309999999999997</v>
      </c>
      <c r="S192" s="253">
        <v>0.9073</v>
      </c>
      <c r="T192" s="253"/>
      <c r="U192" s="255">
        <v>0.55678670360110805</v>
      </c>
      <c r="V192" s="255">
        <v>0.17590027700831001</v>
      </c>
      <c r="W192" s="255">
        <v>4.0166204986149603E-2</v>
      </c>
      <c r="X192" s="253"/>
      <c r="Y192" s="253">
        <v>0.9785680000000001</v>
      </c>
      <c r="Z192" s="253">
        <v>1.0014000000000001</v>
      </c>
      <c r="AA192" s="255">
        <v>2.4113475177304999</v>
      </c>
    </row>
    <row r="193" spans="1:27" customFormat="1" ht="14.45" customHeight="1" x14ac:dyDescent="0.2">
      <c r="A193" s="111" t="s">
        <v>500</v>
      </c>
      <c r="B193" s="110">
        <v>16147</v>
      </c>
      <c r="C193" s="110">
        <v>7924</v>
      </c>
      <c r="D193" s="110">
        <v>6561.4026261417803</v>
      </c>
      <c r="E193" s="110">
        <v>1440.9566075104699</v>
      </c>
      <c r="F193" s="110"/>
      <c r="G193" s="110">
        <v>58.663041749645103</v>
      </c>
      <c r="H193" s="110">
        <v>27.758106494998199</v>
      </c>
      <c r="I193" s="110">
        <v>-125.937128492345</v>
      </c>
      <c r="J193" s="110">
        <v>-6.6275095153257197</v>
      </c>
      <c r="K193" s="110">
        <v>-83.871981225250806</v>
      </c>
      <c r="L193" s="110">
        <v>-6.9752185666665198</v>
      </c>
      <c r="M193" s="110">
        <v>58.841387604609103</v>
      </c>
      <c r="O193" s="252">
        <v>5.5366321917384003</v>
      </c>
      <c r="P193" s="252">
        <v>7.5927416857620598</v>
      </c>
      <c r="R193" s="253">
        <v>1.0086999999999999</v>
      </c>
      <c r="S193" s="253">
        <v>1.0189999999999999</v>
      </c>
      <c r="T193" s="253"/>
      <c r="U193" s="255">
        <v>0.389261744966443</v>
      </c>
      <c r="V193" s="255">
        <v>0.10402684563758401</v>
      </c>
      <c r="W193" s="255">
        <v>3.8031319910514498E-2</v>
      </c>
      <c r="X193" s="253"/>
      <c r="Y193" s="253">
        <v>1.0034430000000001</v>
      </c>
      <c r="Z193" s="253">
        <v>0.999</v>
      </c>
      <c r="AA193" s="255">
        <v>14.9100257069409</v>
      </c>
    </row>
    <row r="194" spans="1:27" customFormat="1" ht="14.45" customHeight="1" x14ac:dyDescent="0.2">
      <c r="A194" s="111" t="s">
        <v>501</v>
      </c>
      <c r="B194" s="110">
        <v>11885</v>
      </c>
      <c r="C194" s="110">
        <v>7428</v>
      </c>
      <c r="D194" s="110">
        <v>6301.86226365126</v>
      </c>
      <c r="E194" s="110">
        <v>1585.6317754967699</v>
      </c>
      <c r="F194" s="110"/>
      <c r="G194" s="110">
        <v>-143.36399316176701</v>
      </c>
      <c r="H194" s="110">
        <v>-164.842900054464</v>
      </c>
      <c r="I194" s="110">
        <v>-17.376267826256399</v>
      </c>
      <c r="J194" s="110">
        <v>-12.0396451901214</v>
      </c>
      <c r="K194" s="110">
        <v>-104.08820032023399</v>
      </c>
      <c r="L194" s="110">
        <v>-4.5768036578279796</v>
      </c>
      <c r="M194" s="110">
        <v>-13.3290830272456</v>
      </c>
      <c r="O194" s="252">
        <v>5.3176272612536799</v>
      </c>
      <c r="P194" s="252">
        <v>8.3550694152292806</v>
      </c>
      <c r="R194" s="253">
        <v>0.97699999999999998</v>
      </c>
      <c r="S194" s="253">
        <v>0.89580000000000004</v>
      </c>
      <c r="T194" s="253"/>
      <c r="U194" s="255">
        <v>0.473101265822785</v>
      </c>
      <c r="V194" s="255">
        <v>0.210443037974684</v>
      </c>
      <c r="W194" s="255">
        <v>6.9620253164557E-2</v>
      </c>
      <c r="X194" s="253"/>
      <c r="Y194" s="253">
        <v>0.98001800000000006</v>
      </c>
      <c r="Z194" s="253">
        <v>0.99809999999999999</v>
      </c>
      <c r="AA194" s="255">
        <v>-2.31839258114374</v>
      </c>
    </row>
    <row r="195" spans="1:27" customFormat="1" ht="14.45" customHeight="1" x14ac:dyDescent="0.2">
      <c r="A195" s="111" t="s">
        <v>502</v>
      </c>
      <c r="B195" s="110">
        <v>59249</v>
      </c>
      <c r="C195" s="110">
        <v>8421</v>
      </c>
      <c r="D195" s="110">
        <v>6972.6420808625599</v>
      </c>
      <c r="E195" s="110">
        <v>1627.8182525249099</v>
      </c>
      <c r="F195" s="110"/>
      <c r="G195" s="110">
        <v>-52.110505120429998</v>
      </c>
      <c r="H195" s="110">
        <v>-75.150835964856299</v>
      </c>
      <c r="I195" s="110">
        <v>81.505512927299904</v>
      </c>
      <c r="J195" s="110">
        <v>-9.1305415943050505</v>
      </c>
      <c r="K195" s="110">
        <v>-104.08820032023399</v>
      </c>
      <c r="L195" s="110">
        <v>-6.9752185666665198</v>
      </c>
      <c r="M195" s="110">
        <v>-13.3290830272456</v>
      </c>
      <c r="O195" s="252">
        <v>5.8836436057992501</v>
      </c>
      <c r="P195" s="252">
        <v>8.5773599554422901</v>
      </c>
      <c r="R195" s="253">
        <v>0.99229999999999996</v>
      </c>
      <c r="S195" s="253">
        <v>0.9536</v>
      </c>
      <c r="T195" s="253"/>
      <c r="U195" s="255">
        <v>0.40390131956397002</v>
      </c>
      <c r="V195" s="255">
        <v>0.293459552495697</v>
      </c>
      <c r="W195" s="255">
        <v>9.7532989099254203E-2</v>
      </c>
      <c r="X195" s="253"/>
      <c r="Y195" s="253">
        <v>0.98679300000000003</v>
      </c>
      <c r="Z195" s="253">
        <v>0.99870000000000003</v>
      </c>
      <c r="AA195" s="255">
        <v>0.69324090121317195</v>
      </c>
    </row>
    <row r="196" spans="1:27" customFormat="1" ht="14.45" customHeight="1" x14ac:dyDescent="0.2">
      <c r="A196" s="111" t="s">
        <v>503</v>
      </c>
      <c r="B196" s="110">
        <v>9281</v>
      </c>
      <c r="C196" s="110">
        <v>6933</v>
      </c>
      <c r="D196" s="110">
        <v>5873.7312758214002</v>
      </c>
      <c r="E196" s="110">
        <v>1400.70950825249</v>
      </c>
      <c r="F196" s="110"/>
      <c r="G196" s="110">
        <v>-135.27909982442699</v>
      </c>
      <c r="H196" s="110">
        <v>-164.06336531654199</v>
      </c>
      <c r="I196" s="110">
        <v>55.070784628481498</v>
      </c>
      <c r="J196" s="110">
        <v>7.5697437693843499</v>
      </c>
      <c r="K196" s="110">
        <v>-104.08820032023399</v>
      </c>
      <c r="L196" s="110">
        <v>12.913982478543501</v>
      </c>
      <c r="M196" s="110">
        <v>-13.3290830272456</v>
      </c>
      <c r="O196" s="252">
        <v>4.9563624609417101</v>
      </c>
      <c r="P196" s="252">
        <v>7.3806701864023303</v>
      </c>
      <c r="R196" s="253">
        <v>0.97670000000000001</v>
      </c>
      <c r="S196" s="253">
        <v>0.88260000000000005</v>
      </c>
      <c r="T196" s="253"/>
      <c r="U196" s="255">
        <v>0.58260869565217399</v>
      </c>
      <c r="V196" s="255">
        <v>0.34347826086956501</v>
      </c>
      <c r="W196" s="255">
        <v>7.3913043478260901E-2</v>
      </c>
      <c r="X196" s="253"/>
      <c r="Y196" s="253">
        <v>0.97033100000000005</v>
      </c>
      <c r="Z196" s="253">
        <v>1.0013000000000001</v>
      </c>
      <c r="AA196" s="255">
        <v>-4.7619047619047601</v>
      </c>
    </row>
    <row r="197" spans="1:27" customFormat="1" ht="14.45" customHeight="1" x14ac:dyDescent="0.2">
      <c r="A197" s="111" t="s">
        <v>504</v>
      </c>
      <c r="B197" s="110">
        <v>56787</v>
      </c>
      <c r="C197" s="110">
        <v>8709</v>
      </c>
      <c r="D197" s="110">
        <v>7191.4648445915</v>
      </c>
      <c r="E197" s="110">
        <v>1655.94920416227</v>
      </c>
      <c r="F197" s="110"/>
      <c r="G197" s="110">
        <v>-48.042268525469403</v>
      </c>
      <c r="H197" s="110">
        <v>-19.8226493384802</v>
      </c>
      <c r="I197" s="110">
        <v>53.939536487654998</v>
      </c>
      <c r="J197" s="110">
        <v>-6.6106889183935993E-2</v>
      </c>
      <c r="K197" s="110">
        <v>-104.08820032023399</v>
      </c>
      <c r="L197" s="110">
        <v>-6.9752185666665198</v>
      </c>
      <c r="M197" s="110">
        <v>-13.3290830272456</v>
      </c>
      <c r="O197" s="252">
        <v>6.0682902777044001</v>
      </c>
      <c r="P197" s="252">
        <v>8.72558860302534</v>
      </c>
      <c r="R197" s="253">
        <v>0.99309999999999998</v>
      </c>
      <c r="S197" s="253">
        <v>0.98780000000000001</v>
      </c>
      <c r="T197" s="253"/>
      <c r="U197" s="255">
        <v>0.41700522344747498</v>
      </c>
      <c r="V197" s="255">
        <v>0.27423099245501997</v>
      </c>
      <c r="W197" s="255">
        <v>7.4579222286709199E-2</v>
      </c>
      <c r="X197" s="253"/>
      <c r="Y197" s="253">
        <v>0.98524100000000003</v>
      </c>
      <c r="Z197" s="253">
        <v>1</v>
      </c>
      <c r="AA197" s="255">
        <v>2.0130254588513901</v>
      </c>
    </row>
    <row r="198" spans="1:27" customFormat="1" ht="14.45" customHeight="1" x14ac:dyDescent="0.2">
      <c r="A198" s="111" t="s">
        <v>505</v>
      </c>
      <c r="B198" s="110">
        <v>24704</v>
      </c>
      <c r="C198" s="110">
        <v>7901</v>
      </c>
      <c r="D198" s="110">
        <v>6701.6253008969798</v>
      </c>
      <c r="E198" s="110">
        <v>1535.66962217984</v>
      </c>
      <c r="F198" s="110"/>
      <c r="G198" s="110">
        <v>-115.029441333395</v>
      </c>
      <c r="H198" s="110">
        <v>-87.921072323041301</v>
      </c>
      <c r="I198" s="110">
        <v>-26.031732862046098</v>
      </c>
      <c r="J198" s="110">
        <v>-13.469357490977901</v>
      </c>
      <c r="K198" s="110">
        <v>-104.08820032023399</v>
      </c>
      <c r="L198" s="110">
        <v>-6.9752185666665198</v>
      </c>
      <c r="M198" s="110">
        <v>17.085529194440898</v>
      </c>
      <c r="O198" s="252">
        <v>5.6549546632124397</v>
      </c>
      <c r="P198" s="252">
        <v>8.0918069948186506</v>
      </c>
      <c r="R198" s="253">
        <v>0.98260000000000003</v>
      </c>
      <c r="S198" s="253">
        <v>0.9425</v>
      </c>
      <c r="T198" s="253"/>
      <c r="U198" s="255">
        <v>0.45382963493199702</v>
      </c>
      <c r="V198" s="255">
        <v>0.18468146027201099</v>
      </c>
      <c r="W198" s="255">
        <v>6.22763063707946E-2</v>
      </c>
      <c r="X198" s="253"/>
      <c r="Y198" s="253">
        <v>0.98668499999999992</v>
      </c>
      <c r="Z198" s="253">
        <v>0.998</v>
      </c>
      <c r="AA198" s="255">
        <v>8.2945736434108497</v>
      </c>
    </row>
    <row r="199" spans="1:27" customFormat="1" ht="14.45" customHeight="1" x14ac:dyDescent="0.2">
      <c r="A199" s="111" t="s">
        <v>506</v>
      </c>
      <c r="B199" s="110">
        <v>16096</v>
      </c>
      <c r="C199" s="110">
        <v>7521</v>
      </c>
      <c r="D199" s="110">
        <v>6346.5881578618601</v>
      </c>
      <c r="E199" s="110">
        <v>1545.74199550196</v>
      </c>
      <c r="F199" s="110"/>
      <c r="G199" s="110">
        <v>-148.83530043911401</v>
      </c>
      <c r="H199" s="110">
        <v>-154.039694398347</v>
      </c>
      <c r="I199" s="110">
        <v>40.566062853725597</v>
      </c>
      <c r="J199" s="110">
        <v>15.800363505470401</v>
      </c>
      <c r="K199" s="110">
        <v>-104.08820032023399</v>
      </c>
      <c r="L199" s="110">
        <v>-6.9752185666665198</v>
      </c>
      <c r="M199" s="110">
        <v>-13.3290830272456</v>
      </c>
      <c r="O199" s="252">
        <v>5.3553677932405597</v>
      </c>
      <c r="P199" s="252">
        <v>8.1448807157057708</v>
      </c>
      <c r="R199" s="253">
        <v>0.97629999999999995</v>
      </c>
      <c r="S199" s="253">
        <v>0.90010000000000001</v>
      </c>
      <c r="T199" s="253"/>
      <c r="U199" s="255">
        <v>0.54872389791183296</v>
      </c>
      <c r="V199" s="255">
        <v>0.25174013921113703</v>
      </c>
      <c r="W199" s="255">
        <v>8.0046403712297001E-2</v>
      </c>
      <c r="X199" s="253"/>
      <c r="Y199" s="253">
        <v>0.984545</v>
      </c>
      <c r="Z199" s="253">
        <v>1.0024999999999999</v>
      </c>
      <c r="AA199" s="255">
        <v>0.81871345029239795</v>
      </c>
    </row>
    <row r="200" spans="1:27" customFormat="1" ht="14.45" customHeight="1" x14ac:dyDescent="0.2">
      <c r="A200" s="111" t="s">
        <v>507</v>
      </c>
      <c r="B200" s="110">
        <v>11946</v>
      </c>
      <c r="C200" s="110">
        <v>9378</v>
      </c>
      <c r="D200" s="110">
        <v>7787.5018156259803</v>
      </c>
      <c r="E200" s="110">
        <v>1703.03884050122</v>
      </c>
      <c r="F200" s="110"/>
      <c r="G200" s="110">
        <v>-67.729927256859398</v>
      </c>
      <c r="H200" s="110">
        <v>-47.986372117935197</v>
      </c>
      <c r="I200" s="110">
        <v>28.795643438505898</v>
      </c>
      <c r="J200" s="110">
        <v>-4.7386079785598803</v>
      </c>
      <c r="K200" s="110">
        <v>-104.08820032023399</v>
      </c>
      <c r="L200" s="110">
        <v>-6.9752185666665198</v>
      </c>
      <c r="M200" s="110">
        <v>90.585009933931502</v>
      </c>
      <c r="O200" s="252">
        <v>6.5712372342206598</v>
      </c>
      <c r="P200" s="252">
        <v>8.9737150510631203</v>
      </c>
      <c r="R200" s="253">
        <v>0.99109999999999998</v>
      </c>
      <c r="S200" s="253">
        <v>0.97160000000000002</v>
      </c>
      <c r="T200" s="253"/>
      <c r="U200" s="255">
        <v>0.46624203821656102</v>
      </c>
      <c r="V200" s="255">
        <v>0.16178343949044599</v>
      </c>
      <c r="W200" s="255">
        <v>7.0063694267515894E-2</v>
      </c>
      <c r="X200" s="253"/>
      <c r="Y200" s="253">
        <v>0.98532799999999998</v>
      </c>
      <c r="Z200" s="253">
        <v>0.99939999999999996</v>
      </c>
      <c r="AA200" s="255">
        <v>17.514970059880199</v>
      </c>
    </row>
    <row r="201" spans="1:27" customFormat="1" ht="14.45" customHeight="1" x14ac:dyDescent="0.2">
      <c r="A201" s="111" t="s">
        <v>508</v>
      </c>
      <c r="B201" s="110">
        <v>39624</v>
      </c>
      <c r="C201" s="110">
        <v>8335</v>
      </c>
      <c r="D201" s="110">
        <v>6819.1076517991096</v>
      </c>
      <c r="E201" s="110">
        <v>1628.9231477220401</v>
      </c>
      <c r="F201" s="110"/>
      <c r="G201" s="110">
        <v>-14.7870194621055</v>
      </c>
      <c r="H201" s="110">
        <v>-25.682839411253202</v>
      </c>
      <c r="I201" s="110">
        <v>64.378672046214703</v>
      </c>
      <c r="J201" s="110">
        <v>-12.3405006624225</v>
      </c>
      <c r="K201" s="110">
        <v>-104.08820032023399</v>
      </c>
      <c r="L201" s="110">
        <v>-6.9752185666665198</v>
      </c>
      <c r="M201" s="110">
        <v>-13.3290830272456</v>
      </c>
      <c r="O201" s="252">
        <v>5.7540884312537903</v>
      </c>
      <c r="P201" s="252">
        <v>8.5831819099535593</v>
      </c>
      <c r="R201" s="253">
        <v>0.99760000000000004</v>
      </c>
      <c r="S201" s="253">
        <v>0.98399999999999999</v>
      </c>
      <c r="T201" s="253"/>
      <c r="U201" s="255">
        <v>0.445175438596491</v>
      </c>
      <c r="V201" s="255">
        <v>0.29912280701754401</v>
      </c>
      <c r="W201" s="255">
        <v>8.1140350877192999E-2</v>
      </c>
      <c r="X201" s="253"/>
      <c r="Y201" s="253">
        <v>0.97328800000000004</v>
      </c>
      <c r="Z201" s="253">
        <v>0.99819999999999998</v>
      </c>
      <c r="AA201" s="255">
        <v>-0.696864111498258</v>
      </c>
    </row>
    <row r="202" spans="1:27" customFormat="1" ht="14.45" customHeight="1" x14ac:dyDescent="0.2">
      <c r="A202" s="111" t="s">
        <v>509</v>
      </c>
      <c r="B202" s="110">
        <v>12441</v>
      </c>
      <c r="C202" s="110">
        <v>6877</v>
      </c>
      <c r="D202" s="110">
        <v>5772.5585777678398</v>
      </c>
      <c r="E202" s="110">
        <v>1476.63223586909</v>
      </c>
      <c r="F202" s="110"/>
      <c r="G202" s="110">
        <v>-146.775916546421</v>
      </c>
      <c r="H202" s="110">
        <v>-101.803019769841</v>
      </c>
      <c r="I202" s="110">
        <v>8.6382286866347595</v>
      </c>
      <c r="J202" s="110">
        <v>-12.765735760273101</v>
      </c>
      <c r="K202" s="110">
        <v>-104.08820032023399</v>
      </c>
      <c r="L202" s="110">
        <v>-1.9256201198765499</v>
      </c>
      <c r="M202" s="110">
        <v>-13.3290830272456</v>
      </c>
      <c r="O202" s="252">
        <v>4.8709910778876297</v>
      </c>
      <c r="P202" s="252">
        <v>7.7807250221043303</v>
      </c>
      <c r="R202" s="253">
        <v>0.97430000000000005</v>
      </c>
      <c r="S202" s="253">
        <v>0.93079999999999996</v>
      </c>
      <c r="T202" s="253"/>
      <c r="U202" s="255">
        <v>0.51485148514851498</v>
      </c>
      <c r="V202" s="255">
        <v>0.34653465346534701</v>
      </c>
      <c r="W202" s="255">
        <v>5.4455445544554497E-2</v>
      </c>
      <c r="X202" s="253"/>
      <c r="Y202" s="253">
        <v>0.968943</v>
      </c>
      <c r="Z202" s="253">
        <v>0.99780000000000002</v>
      </c>
      <c r="AA202" s="255">
        <v>-2.7287319422150902</v>
      </c>
    </row>
    <row r="203" spans="1:27" customFormat="1" ht="14.45" customHeight="1" x14ac:dyDescent="0.2">
      <c r="A203" s="111" t="s">
        <v>510</v>
      </c>
      <c r="B203" s="110">
        <v>12934</v>
      </c>
      <c r="C203" s="110">
        <v>7130</v>
      </c>
      <c r="D203" s="110">
        <v>5699.1297258151499</v>
      </c>
      <c r="E203" s="110">
        <v>1553.87250238558</v>
      </c>
      <c r="F203" s="110"/>
      <c r="G203" s="110">
        <v>-13.8088113574891</v>
      </c>
      <c r="H203" s="110">
        <v>67.973384806072204</v>
      </c>
      <c r="I203" s="110">
        <v>-186.702989013397</v>
      </c>
      <c r="J203" s="110">
        <v>2.21354500114187</v>
      </c>
      <c r="K203" s="110">
        <v>-7.7148713141453298</v>
      </c>
      <c r="L203" s="110">
        <v>27.944728306707798</v>
      </c>
      <c r="M203" s="110">
        <v>-13.3290830272456</v>
      </c>
      <c r="O203" s="252">
        <v>4.8090304623472999</v>
      </c>
      <c r="P203" s="252">
        <v>8.1877222823565798</v>
      </c>
      <c r="R203" s="253">
        <v>0.99729999999999996</v>
      </c>
      <c r="S203" s="253">
        <v>1.0435000000000001</v>
      </c>
      <c r="T203" s="253"/>
      <c r="U203" s="255">
        <v>0.36012861736334401</v>
      </c>
      <c r="V203" s="255">
        <v>5.1446945337620599E-2</v>
      </c>
      <c r="W203" s="255">
        <v>3.6977491961414803E-2</v>
      </c>
      <c r="X203" s="253"/>
      <c r="Y203" s="253">
        <v>1.0183340000000001</v>
      </c>
      <c r="Z203" s="253">
        <v>1.0004</v>
      </c>
      <c r="AA203" s="255">
        <v>-6.88622754491018</v>
      </c>
    </row>
    <row r="204" spans="1:27" customFormat="1" ht="14.45" customHeight="1" x14ac:dyDescent="0.2">
      <c r="A204" s="17" t="s">
        <v>511</v>
      </c>
      <c r="B204" s="18"/>
      <c r="C204" s="18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O204" s="252"/>
      <c r="P204" s="252"/>
      <c r="R204" s="253"/>
      <c r="S204" s="253"/>
      <c r="T204" s="253"/>
      <c r="U204" s="255"/>
      <c r="V204" s="255"/>
      <c r="W204" s="255"/>
      <c r="X204" s="253"/>
      <c r="Y204" s="253"/>
      <c r="Z204" s="253"/>
      <c r="AA204" s="255"/>
    </row>
    <row r="205" spans="1:27" customFormat="1" ht="14.45" customHeight="1" x14ac:dyDescent="0.2">
      <c r="A205" s="111" t="s">
        <v>512</v>
      </c>
      <c r="B205" s="110">
        <v>25932</v>
      </c>
      <c r="C205" s="110">
        <v>7374</v>
      </c>
      <c r="D205" s="110">
        <v>6265.4527107771601</v>
      </c>
      <c r="E205" s="110">
        <v>1455.6301690651701</v>
      </c>
      <c r="F205" s="110"/>
      <c r="G205" s="110">
        <v>-95.535678114833701</v>
      </c>
      <c r="H205" s="110">
        <v>-104.57100423729899</v>
      </c>
      <c r="I205" s="110">
        <v>-9.7444916226618794</v>
      </c>
      <c r="J205" s="110">
        <v>-12.5970123107383</v>
      </c>
      <c r="K205" s="110">
        <v>-104.08820032023399</v>
      </c>
      <c r="L205" s="110">
        <v>-6.9752185666665198</v>
      </c>
      <c r="M205" s="110">
        <v>-13.3290830272456</v>
      </c>
      <c r="O205" s="252">
        <v>5.2869042110134199</v>
      </c>
      <c r="P205" s="252">
        <v>7.6700601573345697</v>
      </c>
      <c r="R205" s="253">
        <v>0.98450000000000004</v>
      </c>
      <c r="S205" s="253">
        <v>0.92789999999999995</v>
      </c>
      <c r="T205" s="253"/>
      <c r="U205" s="255">
        <v>0.48942377826404099</v>
      </c>
      <c r="V205" s="255">
        <v>0.25674690007293899</v>
      </c>
      <c r="W205" s="255">
        <v>5.6163384390955501E-2</v>
      </c>
      <c r="X205" s="253"/>
      <c r="Y205" s="253">
        <v>0.96387400000000001</v>
      </c>
      <c r="Z205" s="253">
        <v>0.998</v>
      </c>
      <c r="AA205" s="255">
        <v>0.73475385745775201</v>
      </c>
    </row>
    <row r="206" spans="1:27" customFormat="1" ht="14.45" customHeight="1" x14ac:dyDescent="0.2">
      <c r="A206" s="111" t="s">
        <v>513</v>
      </c>
      <c r="B206" s="110">
        <v>8550</v>
      </c>
      <c r="C206" s="110">
        <v>7993</v>
      </c>
      <c r="D206" s="110">
        <v>6722.4354146671103</v>
      </c>
      <c r="E206" s="110">
        <v>1569.2985626647101</v>
      </c>
      <c r="F206" s="110"/>
      <c r="G206" s="110">
        <v>-265.97409060153899</v>
      </c>
      <c r="H206" s="110">
        <v>-228.26686962795</v>
      </c>
      <c r="I206" s="110">
        <v>316.32612346285401</v>
      </c>
      <c r="J206" s="110">
        <v>3.2951108181492499</v>
      </c>
      <c r="K206" s="110">
        <v>-104.08820032023399</v>
      </c>
      <c r="L206" s="110">
        <v>-6.9752185666665198</v>
      </c>
      <c r="M206" s="110">
        <v>-13.3290830272456</v>
      </c>
      <c r="O206" s="252">
        <v>5.6725146198830396</v>
      </c>
      <c r="P206" s="252">
        <v>8.2690058479532205</v>
      </c>
      <c r="R206" s="253">
        <v>0.96020000000000005</v>
      </c>
      <c r="S206" s="253">
        <v>0.85429999999999995</v>
      </c>
      <c r="T206" s="253"/>
      <c r="U206" s="255">
        <v>0.65567010309278395</v>
      </c>
      <c r="V206" s="255">
        <v>0.36907216494845402</v>
      </c>
      <c r="W206" s="255">
        <v>0.193814432989691</v>
      </c>
      <c r="X206" s="253"/>
      <c r="Y206" s="253">
        <v>0.97082499999999994</v>
      </c>
      <c r="Z206" s="253">
        <v>1.0004999999999999</v>
      </c>
      <c r="AA206" s="255">
        <v>-0.81799591002045002</v>
      </c>
    </row>
    <row r="207" spans="1:27" customFormat="1" ht="14.45" customHeight="1" x14ac:dyDescent="0.2">
      <c r="A207" s="111" t="s">
        <v>514</v>
      </c>
      <c r="B207" s="110">
        <v>10503</v>
      </c>
      <c r="C207" s="110">
        <v>7329</v>
      </c>
      <c r="D207" s="110">
        <v>6284.8200066627796</v>
      </c>
      <c r="E207" s="110">
        <v>1403.9767995536799</v>
      </c>
      <c r="F207" s="110"/>
      <c r="G207" s="110">
        <v>-266.15449338162199</v>
      </c>
      <c r="H207" s="110">
        <v>-261.60213984441799</v>
      </c>
      <c r="I207" s="110">
        <v>201.05719934758201</v>
      </c>
      <c r="J207" s="110">
        <v>19.416835131471299</v>
      </c>
      <c r="K207" s="110">
        <v>-104.08820032023399</v>
      </c>
      <c r="L207" s="110">
        <v>-6.9752185666665198</v>
      </c>
      <c r="M207" s="110">
        <v>58.167517902917801</v>
      </c>
      <c r="O207" s="252">
        <v>5.3032466914215002</v>
      </c>
      <c r="P207" s="252">
        <v>7.3978863181948</v>
      </c>
      <c r="R207" s="253">
        <v>0.95740000000000003</v>
      </c>
      <c r="S207" s="253">
        <v>0.81340000000000001</v>
      </c>
      <c r="T207" s="253"/>
      <c r="U207" s="255">
        <v>0.70736086175942503</v>
      </c>
      <c r="V207" s="255">
        <v>0.412926391382406</v>
      </c>
      <c r="W207" s="255">
        <v>0.11131059245960501</v>
      </c>
      <c r="X207" s="253"/>
      <c r="Y207" s="253">
        <v>0.95238900000000004</v>
      </c>
      <c r="Z207" s="253">
        <v>1.0031000000000001</v>
      </c>
      <c r="AA207" s="255">
        <v>15.320910973084899</v>
      </c>
    </row>
    <row r="208" spans="1:27" customFormat="1" ht="14.45" customHeight="1" x14ac:dyDescent="0.2">
      <c r="A208" s="111" t="s">
        <v>515</v>
      </c>
      <c r="B208" s="110">
        <v>11524</v>
      </c>
      <c r="C208" s="110">
        <v>9283</v>
      </c>
      <c r="D208" s="110">
        <v>7671.6113400936902</v>
      </c>
      <c r="E208" s="110">
        <v>1663.2992897782699</v>
      </c>
      <c r="F208" s="110"/>
      <c r="G208" s="110">
        <v>38.402573334661099</v>
      </c>
      <c r="H208" s="110">
        <v>17.8445734949712</v>
      </c>
      <c r="I208" s="110">
        <v>-38.300264612724298</v>
      </c>
      <c r="J208" s="110">
        <v>-12.3406850333342</v>
      </c>
      <c r="K208" s="110">
        <v>-104.08820032023399</v>
      </c>
      <c r="L208" s="110">
        <v>-6.9752185666665198</v>
      </c>
      <c r="M208" s="110">
        <v>53.809996500848499</v>
      </c>
      <c r="O208" s="252">
        <v>6.4734467198889298</v>
      </c>
      <c r="P208" s="252">
        <v>8.7643179451579307</v>
      </c>
      <c r="R208" s="253">
        <v>1.0047999999999999</v>
      </c>
      <c r="S208" s="253">
        <v>1.0105</v>
      </c>
      <c r="T208" s="253"/>
      <c r="U208" s="255">
        <v>0.43431635388739898</v>
      </c>
      <c r="V208" s="255">
        <v>0.193029490616622</v>
      </c>
      <c r="W208" s="255">
        <v>2.68096514745308E-2</v>
      </c>
      <c r="X208" s="253"/>
      <c r="Y208" s="253">
        <v>0.95718900000000007</v>
      </c>
      <c r="Z208" s="253">
        <v>0.99839999999999995</v>
      </c>
      <c r="AA208" s="255">
        <v>12.518853695324299</v>
      </c>
    </row>
    <row r="209" spans="1:27" customFormat="1" ht="14.45" customHeight="1" x14ac:dyDescent="0.2">
      <c r="A209" s="111" t="s">
        <v>516</v>
      </c>
      <c r="B209" s="110">
        <v>9043</v>
      </c>
      <c r="C209" s="110">
        <v>7425</v>
      </c>
      <c r="D209" s="110">
        <v>6342.8413007214003</v>
      </c>
      <c r="E209" s="110">
        <v>1464.85679407983</v>
      </c>
      <c r="F209" s="110"/>
      <c r="G209" s="110">
        <v>-131.62082841293699</v>
      </c>
      <c r="H209" s="110">
        <v>-190.197937957486</v>
      </c>
      <c r="I209" s="110">
        <v>47.951822209847599</v>
      </c>
      <c r="J209" s="110">
        <v>-12.751789490626701</v>
      </c>
      <c r="K209" s="110">
        <v>-104.08820032023399</v>
      </c>
      <c r="L209" s="110">
        <v>-6.9752185666665198</v>
      </c>
      <c r="M209" s="110">
        <v>15.3443579205302</v>
      </c>
      <c r="O209" s="252">
        <v>5.3522061262855196</v>
      </c>
      <c r="P209" s="252">
        <v>7.7186774300563998</v>
      </c>
      <c r="R209" s="253">
        <v>0.97899999999999998</v>
      </c>
      <c r="S209" s="253">
        <v>0.86990000000000001</v>
      </c>
      <c r="T209" s="253"/>
      <c r="U209" s="255">
        <v>0.59710743801652899</v>
      </c>
      <c r="V209" s="255">
        <v>0.29338842975206603</v>
      </c>
      <c r="W209" s="255">
        <v>5.99173553719008E-2</v>
      </c>
      <c r="X209" s="253"/>
      <c r="Y209" s="253">
        <v>0.96862099999999995</v>
      </c>
      <c r="Z209" s="253">
        <v>0.998</v>
      </c>
      <c r="AA209" s="255">
        <v>8.2774049217002208</v>
      </c>
    </row>
    <row r="210" spans="1:27" customFormat="1" ht="14.45" customHeight="1" x14ac:dyDescent="0.2">
      <c r="A210" s="111" t="s">
        <v>517</v>
      </c>
      <c r="B210" s="110">
        <v>11517</v>
      </c>
      <c r="C210" s="110">
        <v>5538</v>
      </c>
      <c r="D210" s="110">
        <v>4795.0988494208304</v>
      </c>
      <c r="E210" s="110">
        <v>1222.69128403645</v>
      </c>
      <c r="F210" s="110"/>
      <c r="G210" s="110">
        <v>-179.196387720953</v>
      </c>
      <c r="H210" s="110">
        <v>-167.61785147430899</v>
      </c>
      <c r="I210" s="110">
        <v>-22.6076608217607</v>
      </c>
      <c r="J210" s="110">
        <v>14.319189659078001</v>
      </c>
      <c r="K210" s="110">
        <v>-104.08820032023399</v>
      </c>
      <c r="L210" s="110">
        <v>-6.9752185666665198</v>
      </c>
      <c r="M210" s="110">
        <v>-13.3290830272456</v>
      </c>
      <c r="O210" s="252">
        <v>4.0461925848745297</v>
      </c>
      <c r="P210" s="252">
        <v>6.4426499956585896</v>
      </c>
      <c r="R210" s="253">
        <v>0.96230000000000004</v>
      </c>
      <c r="S210" s="253">
        <v>0.86260000000000003</v>
      </c>
      <c r="T210" s="253"/>
      <c r="U210" s="255">
        <v>0.58798283261802597</v>
      </c>
      <c r="V210" s="255">
        <v>0.25107296137339102</v>
      </c>
      <c r="W210" s="255">
        <v>0.10300429184549401</v>
      </c>
      <c r="X210" s="253"/>
      <c r="Y210" s="253">
        <v>0.95625899999999997</v>
      </c>
      <c r="Z210" s="253">
        <v>1.0029999999999999</v>
      </c>
      <c r="AA210" s="255">
        <v>0.64794816414686796</v>
      </c>
    </row>
    <row r="211" spans="1:27" customFormat="1" ht="14.45" customHeight="1" x14ac:dyDescent="0.2">
      <c r="A211" s="111" t="s">
        <v>518</v>
      </c>
      <c r="B211" s="110">
        <v>16668</v>
      </c>
      <c r="C211" s="110">
        <v>11105</v>
      </c>
      <c r="D211" s="110">
        <v>8531.9591778411796</v>
      </c>
      <c r="E211" s="110">
        <v>2081.34932984529</v>
      </c>
      <c r="F211" s="110"/>
      <c r="G211" s="110">
        <v>423.05762228756703</v>
      </c>
      <c r="H211" s="110">
        <v>342.97003064483403</v>
      </c>
      <c r="I211" s="110">
        <v>-161.80216945770999</v>
      </c>
      <c r="J211" s="110">
        <v>-9.4512619848091504</v>
      </c>
      <c r="K211" s="110">
        <v>-104.08820032023399</v>
      </c>
      <c r="L211" s="110">
        <v>-6.9752185666665198</v>
      </c>
      <c r="M211" s="110">
        <v>8.1870696237459804</v>
      </c>
      <c r="O211" s="252">
        <v>7.1994240460763104</v>
      </c>
      <c r="P211" s="252">
        <v>10.9671226301896</v>
      </c>
      <c r="R211" s="253">
        <v>1.0494000000000001</v>
      </c>
      <c r="S211" s="253">
        <v>1.1646000000000001</v>
      </c>
      <c r="T211" s="253"/>
      <c r="U211" s="255">
        <v>0.20250000000000001</v>
      </c>
      <c r="V211" s="255">
        <v>9.7500000000000003E-2</v>
      </c>
      <c r="W211" s="255">
        <v>2.33333333333333E-2</v>
      </c>
      <c r="X211" s="253"/>
      <c r="Y211" s="253">
        <v>0.97760199999999997</v>
      </c>
      <c r="Z211" s="253">
        <v>0.99890000000000001</v>
      </c>
      <c r="AA211" s="255">
        <v>6.3829787234042596</v>
      </c>
    </row>
    <row r="212" spans="1:27" customFormat="1" ht="14.45" customHeight="1" x14ac:dyDescent="0.2">
      <c r="A212" s="111" t="s">
        <v>519</v>
      </c>
      <c r="B212" s="110">
        <v>94828</v>
      </c>
      <c r="C212" s="110">
        <v>7697</v>
      </c>
      <c r="D212" s="110">
        <v>6404.8401213101297</v>
      </c>
      <c r="E212" s="110">
        <v>1435.5440309803</v>
      </c>
      <c r="F212" s="110"/>
      <c r="G212" s="110">
        <v>-2.2640651705743098</v>
      </c>
      <c r="H212" s="110">
        <v>44.738241509590701</v>
      </c>
      <c r="I212" s="110">
        <v>-55.3385319257332</v>
      </c>
      <c r="J212" s="110">
        <v>-7.1114310226250099</v>
      </c>
      <c r="K212" s="110">
        <v>-104.08820032023399</v>
      </c>
      <c r="L212" s="110">
        <v>-6.9752185666665198</v>
      </c>
      <c r="M212" s="110">
        <v>-12.1376413244185</v>
      </c>
      <c r="O212" s="252">
        <v>5.4045218711772902</v>
      </c>
      <c r="P212" s="252">
        <v>7.5642215379423803</v>
      </c>
      <c r="R212" s="253">
        <v>0.99939999999999996</v>
      </c>
      <c r="S212" s="253">
        <v>1.0308999999999999</v>
      </c>
      <c r="T212" s="253"/>
      <c r="U212" s="255">
        <v>0.30360975609756102</v>
      </c>
      <c r="V212" s="255">
        <v>0.22185365853658501</v>
      </c>
      <c r="W212" s="255">
        <v>6.9268292682926794E-2</v>
      </c>
      <c r="X212" s="253"/>
      <c r="Y212" s="253">
        <v>0.98159200000000002</v>
      </c>
      <c r="Z212" s="253">
        <v>0.99890000000000001</v>
      </c>
      <c r="AA212" s="255">
        <v>4.2514239218877101</v>
      </c>
    </row>
    <row r="213" spans="1:27" customFormat="1" ht="14.45" customHeight="1" x14ac:dyDescent="0.2">
      <c r="A213" s="111" t="s">
        <v>520</v>
      </c>
      <c r="B213" s="110">
        <v>12115</v>
      </c>
      <c r="C213" s="110">
        <v>8673</v>
      </c>
      <c r="D213" s="110">
        <v>7121.2949772675001</v>
      </c>
      <c r="E213" s="110">
        <v>1654.2181349744301</v>
      </c>
      <c r="F213" s="110"/>
      <c r="G213" s="110">
        <v>59.973457715805502</v>
      </c>
      <c r="H213" s="110">
        <v>3.85378903574576</v>
      </c>
      <c r="I213" s="110">
        <v>-29.9460552266303</v>
      </c>
      <c r="J213" s="110">
        <v>-12.1723083505389</v>
      </c>
      <c r="K213" s="110">
        <v>-104.08820032023399</v>
      </c>
      <c r="L213" s="110">
        <v>-6.9752185666665198</v>
      </c>
      <c r="M213" s="110">
        <v>-13.3290830272456</v>
      </c>
      <c r="O213" s="252">
        <v>6.0090796533223303</v>
      </c>
      <c r="P213" s="252">
        <v>8.7164671894345904</v>
      </c>
      <c r="R213" s="253">
        <v>1.0082</v>
      </c>
      <c r="S213" s="253">
        <v>1.0021</v>
      </c>
      <c r="T213" s="253"/>
      <c r="U213" s="255">
        <v>0.42307692307692302</v>
      </c>
      <c r="V213" s="255">
        <v>0.20467032967033</v>
      </c>
      <c r="W213" s="255">
        <v>4.53296703296703E-2</v>
      </c>
      <c r="X213" s="253"/>
      <c r="Y213" s="253">
        <v>0.965889</v>
      </c>
      <c r="Z213" s="253">
        <v>0.99829999999999997</v>
      </c>
      <c r="AA213" s="255">
        <v>2.1037868162692801</v>
      </c>
    </row>
    <row r="214" spans="1:27" customFormat="1" ht="14.45" customHeight="1" x14ac:dyDescent="0.2">
      <c r="A214" s="111" t="s">
        <v>521</v>
      </c>
      <c r="B214" s="110">
        <v>24190</v>
      </c>
      <c r="C214" s="110">
        <v>7076</v>
      </c>
      <c r="D214" s="110">
        <v>5839.7116276318802</v>
      </c>
      <c r="E214" s="110">
        <v>1454.5415756678899</v>
      </c>
      <c r="F214" s="110"/>
      <c r="G214" s="110">
        <v>-80.177123884634298</v>
      </c>
      <c r="H214" s="110">
        <v>-79.038039079167405</v>
      </c>
      <c r="I214" s="110">
        <v>12.864490702226799</v>
      </c>
      <c r="J214" s="110">
        <v>28.548480086211701</v>
      </c>
      <c r="K214" s="110">
        <v>-104.08820032023399</v>
      </c>
      <c r="L214" s="110">
        <v>16.947164529743599</v>
      </c>
      <c r="M214" s="110">
        <v>-13.3290830272456</v>
      </c>
      <c r="O214" s="252">
        <v>4.9276560562215801</v>
      </c>
      <c r="P214" s="252">
        <v>7.6643241008681304</v>
      </c>
      <c r="R214" s="253">
        <v>0.98599999999999999</v>
      </c>
      <c r="S214" s="253">
        <v>0.94540000000000002</v>
      </c>
      <c r="T214" s="253"/>
      <c r="U214" s="255">
        <v>0.49161073825503399</v>
      </c>
      <c r="V214" s="255">
        <v>0.31040268456375802</v>
      </c>
      <c r="W214" s="255">
        <v>7.2986577181208101E-2</v>
      </c>
      <c r="X214" s="253"/>
      <c r="Y214" s="253">
        <v>0.96021800000000002</v>
      </c>
      <c r="Z214" s="253">
        <v>1.0048999999999999</v>
      </c>
      <c r="AA214" s="255">
        <v>-5.3216838760921403</v>
      </c>
    </row>
    <row r="215" spans="1:27" customFormat="1" ht="14.45" customHeight="1" x14ac:dyDescent="0.2">
      <c r="A215" s="111" t="s">
        <v>522</v>
      </c>
      <c r="B215" s="110">
        <v>3725</v>
      </c>
      <c r="C215" s="110">
        <v>6906</v>
      </c>
      <c r="D215" s="110">
        <v>5822.0486108400401</v>
      </c>
      <c r="E215" s="110">
        <v>1426.5402576419201</v>
      </c>
      <c r="F215" s="110"/>
      <c r="G215" s="110">
        <v>-116.608747897841</v>
      </c>
      <c r="H215" s="110">
        <v>-198.62243498874901</v>
      </c>
      <c r="I215" s="110">
        <v>42.694805422983201</v>
      </c>
      <c r="J215" s="110">
        <v>-14.621228416283699</v>
      </c>
      <c r="K215" s="110">
        <v>-104.08820032023399</v>
      </c>
      <c r="L215" s="110">
        <v>-6.9752185666665198</v>
      </c>
      <c r="M215" s="110">
        <v>55.5616565175498</v>
      </c>
      <c r="O215" s="252">
        <v>4.9127516778523503</v>
      </c>
      <c r="P215" s="252">
        <v>7.51677852348993</v>
      </c>
      <c r="R215" s="253">
        <v>0.97970000000000002</v>
      </c>
      <c r="S215" s="253">
        <v>0.86050000000000004</v>
      </c>
      <c r="T215" s="253"/>
      <c r="U215" s="255">
        <v>0.595628415300546</v>
      </c>
      <c r="V215" s="255">
        <v>0.33879781420764998</v>
      </c>
      <c r="W215" s="255">
        <v>6.5573770491803296E-2</v>
      </c>
      <c r="X215" s="253"/>
      <c r="Y215" s="253">
        <v>0.95930099999999996</v>
      </c>
      <c r="Z215" s="253">
        <v>0.99750000000000005</v>
      </c>
      <c r="AA215" s="255">
        <v>15.822784810126601</v>
      </c>
    </row>
    <row r="216" spans="1:27" customFormat="1" ht="14.45" customHeight="1" x14ac:dyDescent="0.2">
      <c r="A216" s="111" t="s">
        <v>523</v>
      </c>
      <c r="B216" s="110">
        <v>3990</v>
      </c>
      <c r="C216" s="110">
        <v>6517</v>
      </c>
      <c r="D216" s="110">
        <v>5583.8786065865297</v>
      </c>
      <c r="E216" s="110">
        <v>1284.23099187555</v>
      </c>
      <c r="F216" s="110"/>
      <c r="G216" s="110">
        <v>-112.33228467215299</v>
      </c>
      <c r="H216" s="110">
        <v>-192.126294729845</v>
      </c>
      <c r="I216" s="110">
        <v>71.108397503962706</v>
      </c>
      <c r="J216" s="110">
        <v>1.05066883213325</v>
      </c>
      <c r="K216" s="110">
        <v>-104.08820032023399</v>
      </c>
      <c r="L216" s="110">
        <v>-6.9752185666665198</v>
      </c>
      <c r="M216" s="110">
        <v>-7.4776395807200204</v>
      </c>
      <c r="O216" s="252">
        <v>4.7117794486215496</v>
      </c>
      <c r="P216" s="252">
        <v>6.7669172932330799</v>
      </c>
      <c r="R216" s="253">
        <v>0.97960000000000003</v>
      </c>
      <c r="S216" s="253">
        <v>0.85009999999999997</v>
      </c>
      <c r="T216" s="253"/>
      <c r="U216" s="255">
        <v>0.65425531914893598</v>
      </c>
      <c r="V216" s="255">
        <v>0.340425531914894</v>
      </c>
      <c r="W216" s="255">
        <v>9.0425531914893595E-2</v>
      </c>
      <c r="X216" s="253"/>
      <c r="Y216" s="253">
        <v>0.95975399999999988</v>
      </c>
      <c r="Z216" s="253">
        <v>1.0002</v>
      </c>
      <c r="AA216" s="255">
        <v>5.0279329608938497</v>
      </c>
    </row>
    <row r="217" spans="1:27" customFormat="1" ht="14.45" customHeight="1" x14ac:dyDescent="0.2">
      <c r="A217" s="111" t="s">
        <v>524</v>
      </c>
      <c r="B217" s="110">
        <v>13335</v>
      </c>
      <c r="C217" s="110">
        <v>7609</v>
      </c>
      <c r="D217" s="110">
        <v>6505.3261568441403</v>
      </c>
      <c r="E217" s="110">
        <v>1386.17548764357</v>
      </c>
      <c r="F217" s="110"/>
      <c r="G217" s="110">
        <v>-163.65644548162899</v>
      </c>
      <c r="H217" s="110">
        <v>-79.186542038441203</v>
      </c>
      <c r="I217" s="110">
        <v>-18.340839723399601</v>
      </c>
      <c r="J217" s="110">
        <v>35.062654357774903</v>
      </c>
      <c r="K217" s="110">
        <v>-104.08820032023399</v>
      </c>
      <c r="L217" s="110">
        <v>-6.9752185666665198</v>
      </c>
      <c r="M217" s="110">
        <v>55.006118516778102</v>
      </c>
      <c r="O217" s="252">
        <v>5.4893138357705302</v>
      </c>
      <c r="P217" s="252">
        <v>7.3040869891263602</v>
      </c>
      <c r="R217" s="253">
        <v>0.97460000000000002</v>
      </c>
      <c r="S217" s="253">
        <v>0.94259999999999999</v>
      </c>
      <c r="T217" s="253"/>
      <c r="U217" s="255">
        <v>0.52049180327868805</v>
      </c>
      <c r="V217" s="255">
        <v>0.244535519125683</v>
      </c>
      <c r="W217" s="255">
        <v>3.8251366120218601E-2</v>
      </c>
      <c r="X217" s="253"/>
      <c r="Y217" s="253">
        <v>0.96366799999999997</v>
      </c>
      <c r="Z217" s="253">
        <v>1.0054000000000001</v>
      </c>
      <c r="AA217" s="255">
        <v>14.375</v>
      </c>
    </row>
    <row r="218" spans="1:27" customFormat="1" ht="14.45" customHeight="1" x14ac:dyDescent="0.2">
      <c r="A218" s="111" t="s">
        <v>525</v>
      </c>
      <c r="B218" s="110">
        <v>15420</v>
      </c>
      <c r="C218" s="110">
        <v>7017</v>
      </c>
      <c r="D218" s="110">
        <v>5963.87266359573</v>
      </c>
      <c r="E218" s="110">
        <v>1367.35714117673</v>
      </c>
      <c r="F218" s="110"/>
      <c r="G218" s="110">
        <v>-189.26508633285101</v>
      </c>
      <c r="H218" s="110">
        <v>-171.770333121851</v>
      </c>
      <c r="I218" s="110">
        <v>112.600301618411</v>
      </c>
      <c r="J218" s="110">
        <v>11.8616384380075</v>
      </c>
      <c r="K218" s="110">
        <v>-104.08820032023399</v>
      </c>
      <c r="L218" s="110">
        <v>-6.9752185666665198</v>
      </c>
      <c r="M218" s="110">
        <v>32.944799548285303</v>
      </c>
      <c r="O218" s="252">
        <v>5.0324254215304798</v>
      </c>
      <c r="P218" s="252">
        <v>7.2049286640726304</v>
      </c>
      <c r="R218" s="253">
        <v>0.96799999999999997</v>
      </c>
      <c r="S218" s="253">
        <v>0.87409999999999999</v>
      </c>
      <c r="T218" s="253"/>
      <c r="U218" s="255">
        <v>0.606958762886598</v>
      </c>
      <c r="V218" s="255">
        <v>0.37242268041237098</v>
      </c>
      <c r="W218" s="255">
        <v>9.9226804123711307E-2</v>
      </c>
      <c r="X218" s="253"/>
      <c r="Y218" s="253">
        <v>0.96362499999999995</v>
      </c>
      <c r="Z218" s="253">
        <v>1.002</v>
      </c>
      <c r="AA218" s="255">
        <v>11.4942528735632</v>
      </c>
    </row>
    <row r="219" spans="1:27" customFormat="1" ht="14.45" customHeight="1" x14ac:dyDescent="0.2">
      <c r="A219" s="111" t="s">
        <v>526</v>
      </c>
      <c r="B219" s="110">
        <v>11549</v>
      </c>
      <c r="C219" s="110">
        <v>6210</v>
      </c>
      <c r="D219" s="110">
        <v>5356.4509979800596</v>
      </c>
      <c r="E219" s="110">
        <v>1303.11001897348</v>
      </c>
      <c r="F219" s="110"/>
      <c r="G219" s="110">
        <v>-168.756302833554</v>
      </c>
      <c r="H219" s="110">
        <v>-201.60212198859</v>
      </c>
      <c r="I219" s="110">
        <v>18.435828020849499</v>
      </c>
      <c r="J219" s="110">
        <v>3.1477637096037498</v>
      </c>
      <c r="K219" s="110">
        <v>-104.08820032023399</v>
      </c>
      <c r="L219" s="110">
        <v>16.915931348361099</v>
      </c>
      <c r="M219" s="110">
        <v>-13.3290830272456</v>
      </c>
      <c r="O219" s="252">
        <v>4.5198718503766599</v>
      </c>
      <c r="P219" s="252">
        <v>6.86639535890553</v>
      </c>
      <c r="R219" s="253">
        <v>0.96819999999999995</v>
      </c>
      <c r="S219" s="253">
        <v>0.84499999999999997</v>
      </c>
      <c r="T219" s="253"/>
      <c r="U219" s="255">
        <v>0.59386973180076597</v>
      </c>
      <c r="V219" s="255">
        <v>0.31609195402298901</v>
      </c>
      <c r="W219" s="255">
        <v>8.04597701149425E-2</v>
      </c>
      <c r="X219" s="253"/>
      <c r="Y219" s="253">
        <v>0.95404300000000009</v>
      </c>
      <c r="Z219" s="253">
        <v>1.0005999999999999</v>
      </c>
      <c r="AA219" s="255">
        <v>-5.6057866184448502</v>
      </c>
    </row>
    <row r="220" spans="1:27" customFormat="1" ht="14.45" customHeight="1" x14ac:dyDescent="0.2">
      <c r="A220" s="111" t="s">
        <v>527</v>
      </c>
      <c r="B220" s="110">
        <v>9996</v>
      </c>
      <c r="C220" s="110">
        <v>7376</v>
      </c>
      <c r="D220" s="110">
        <v>6212.3519809556001</v>
      </c>
      <c r="E220" s="110">
        <v>1404.9399117468299</v>
      </c>
      <c r="F220" s="110"/>
      <c r="G220" s="110">
        <v>-184.791720526456</v>
      </c>
      <c r="H220" s="110">
        <v>-193.78276485111201</v>
      </c>
      <c r="I220" s="110">
        <v>233.56463059495101</v>
      </c>
      <c r="J220" s="110">
        <v>-11.8695756529997</v>
      </c>
      <c r="K220" s="110">
        <v>-104.08820032023399</v>
      </c>
      <c r="L220" s="110">
        <v>-6.9752185666665198</v>
      </c>
      <c r="M220" s="110">
        <v>26.1979343325598</v>
      </c>
      <c r="O220" s="252">
        <v>5.24209683873549</v>
      </c>
      <c r="P220" s="252">
        <v>7.4029611844737904</v>
      </c>
      <c r="R220" s="253">
        <v>0.97</v>
      </c>
      <c r="S220" s="253">
        <v>0.86180000000000001</v>
      </c>
      <c r="T220" s="253"/>
      <c r="U220" s="255">
        <v>0.63740458015267198</v>
      </c>
      <c r="V220" s="255">
        <v>0.49427480916030497</v>
      </c>
      <c r="W220" s="255">
        <v>0.12595419847328199</v>
      </c>
      <c r="X220" s="253"/>
      <c r="Y220" s="253">
        <v>0.98039900000000002</v>
      </c>
      <c r="Z220" s="253">
        <v>0.99809999999999999</v>
      </c>
      <c r="AA220" s="255">
        <v>10.084033613445399</v>
      </c>
    </row>
    <row r="221" spans="1:27" customFormat="1" ht="14.45" customHeight="1" x14ac:dyDescent="0.2">
      <c r="A221" s="17" t="s">
        <v>528</v>
      </c>
      <c r="B221" s="18"/>
      <c r="C221" s="18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O221" s="252"/>
      <c r="P221" s="252"/>
      <c r="R221" s="253"/>
      <c r="S221" s="253"/>
      <c r="T221" s="253"/>
      <c r="U221" s="255"/>
      <c r="V221" s="255"/>
      <c r="W221" s="255"/>
      <c r="X221" s="253"/>
      <c r="Y221" s="253"/>
      <c r="Z221" s="253"/>
      <c r="AA221" s="255"/>
    </row>
    <row r="222" spans="1:27" customFormat="1" ht="14.45" customHeight="1" x14ac:dyDescent="0.2">
      <c r="A222" s="111" t="s">
        <v>529</v>
      </c>
      <c r="B222" s="110">
        <v>11471</v>
      </c>
      <c r="C222" s="110">
        <v>6855</v>
      </c>
      <c r="D222" s="110">
        <v>5930.0946779393998</v>
      </c>
      <c r="E222" s="110">
        <v>1368.2218059782001</v>
      </c>
      <c r="F222" s="110"/>
      <c r="G222" s="110">
        <v>-196.48632334096399</v>
      </c>
      <c r="H222" s="110">
        <v>-168.18499554421501</v>
      </c>
      <c r="I222" s="110">
        <v>-2.3399030295983598</v>
      </c>
      <c r="J222" s="110">
        <v>29.584366500512399</v>
      </c>
      <c r="K222" s="110">
        <v>-104.08820032023399</v>
      </c>
      <c r="L222" s="110">
        <v>-6.9752185666665198</v>
      </c>
      <c r="M222" s="110">
        <v>4.8398949995969698</v>
      </c>
      <c r="O222" s="252">
        <v>5.0039229360997304</v>
      </c>
      <c r="P222" s="252">
        <v>7.2094847877255699</v>
      </c>
      <c r="R222" s="253">
        <v>0.96660000000000001</v>
      </c>
      <c r="S222" s="253">
        <v>0.87680000000000002</v>
      </c>
      <c r="T222" s="253"/>
      <c r="U222" s="255">
        <v>0.62543554006968605</v>
      </c>
      <c r="V222" s="255">
        <v>0.229965156794425</v>
      </c>
      <c r="W222" s="255">
        <v>5.7491289198606299E-2</v>
      </c>
      <c r="X222" s="253"/>
      <c r="Y222" s="253">
        <v>0.97345100000000007</v>
      </c>
      <c r="Z222" s="253">
        <v>1.0049999999999999</v>
      </c>
      <c r="AA222" s="255">
        <v>6.8901303538174998</v>
      </c>
    </row>
    <row r="223" spans="1:27" customFormat="1" ht="14.45" customHeight="1" x14ac:dyDescent="0.2">
      <c r="A223" s="111" t="s">
        <v>530</v>
      </c>
      <c r="B223" s="110">
        <v>9631</v>
      </c>
      <c r="C223" s="110">
        <v>6837</v>
      </c>
      <c r="D223" s="110">
        <v>5635.6642243731703</v>
      </c>
      <c r="E223" s="110">
        <v>1410.89247562068</v>
      </c>
      <c r="F223" s="110"/>
      <c r="G223" s="110">
        <v>-54.7778033415197</v>
      </c>
      <c r="H223" s="110">
        <v>-144.23654779882</v>
      </c>
      <c r="I223" s="110">
        <v>80.987764795036597</v>
      </c>
      <c r="J223" s="110">
        <v>14.5866200941859</v>
      </c>
      <c r="K223" s="110">
        <v>-104.08820032023399</v>
      </c>
      <c r="L223" s="110">
        <v>-6.9752185666665198</v>
      </c>
      <c r="M223" s="110">
        <v>4.65166150763012</v>
      </c>
      <c r="O223" s="252">
        <v>4.7554771051811899</v>
      </c>
      <c r="P223" s="252">
        <v>7.4343266535146899</v>
      </c>
      <c r="R223" s="253">
        <v>0.99</v>
      </c>
      <c r="S223" s="253">
        <v>0.89749999999999996</v>
      </c>
      <c r="T223" s="253"/>
      <c r="U223" s="255">
        <v>0.611353711790393</v>
      </c>
      <c r="V223" s="255">
        <v>0.39301310043668097</v>
      </c>
      <c r="W223" s="255">
        <v>8.5152838427947602E-2</v>
      </c>
      <c r="X223" s="253"/>
      <c r="Y223" s="253">
        <v>0.962032</v>
      </c>
      <c r="Z223" s="253">
        <v>1.0025999999999999</v>
      </c>
      <c r="AA223" s="255">
        <v>7.0093457943925204</v>
      </c>
    </row>
    <row r="224" spans="1:27" customFormat="1" ht="14.45" customHeight="1" x14ac:dyDescent="0.2">
      <c r="A224" s="111" t="s">
        <v>531</v>
      </c>
      <c r="B224" s="110">
        <v>15990</v>
      </c>
      <c r="C224" s="110">
        <v>8947</v>
      </c>
      <c r="D224" s="110">
        <v>7463.3192852455004</v>
      </c>
      <c r="E224" s="110">
        <v>1653.31242883602</v>
      </c>
      <c r="F224" s="110"/>
      <c r="G224" s="110">
        <v>-129.775580518108</v>
      </c>
      <c r="H224" s="110">
        <v>-160.48736837344501</v>
      </c>
      <c r="I224" s="110">
        <v>111.726190182257</v>
      </c>
      <c r="J224" s="110">
        <v>22.323850966551799</v>
      </c>
      <c r="K224" s="110">
        <v>-104.08820032023399</v>
      </c>
      <c r="L224" s="110">
        <v>-6.9752185666665198</v>
      </c>
      <c r="M224" s="110">
        <v>97.8896060334623</v>
      </c>
      <c r="O224" s="252">
        <v>6.2976860537836101</v>
      </c>
      <c r="P224" s="252">
        <v>8.7116948092557909</v>
      </c>
      <c r="R224" s="253">
        <v>0.98240000000000005</v>
      </c>
      <c r="S224" s="253">
        <v>0.90269999999999995</v>
      </c>
      <c r="T224" s="253"/>
      <c r="U224" s="255">
        <v>0.51737835153922496</v>
      </c>
      <c r="V224" s="255">
        <v>0.27706057596822198</v>
      </c>
      <c r="W224" s="255">
        <v>7.9443892750744802E-2</v>
      </c>
      <c r="X224" s="253"/>
      <c r="Y224" s="253">
        <v>0.976468</v>
      </c>
      <c r="Z224" s="253">
        <v>1.0029999999999999</v>
      </c>
      <c r="AA224" s="255">
        <v>19.312796208530798</v>
      </c>
    </row>
    <row r="225" spans="1:27" customFormat="1" ht="14.45" customHeight="1" x14ac:dyDescent="0.2">
      <c r="A225" s="111" t="s">
        <v>532</v>
      </c>
      <c r="B225" s="110">
        <v>6896</v>
      </c>
      <c r="C225" s="110">
        <v>7517</v>
      </c>
      <c r="D225" s="110">
        <v>6427.2525311195004</v>
      </c>
      <c r="E225" s="110">
        <v>1398.0372314881399</v>
      </c>
      <c r="F225" s="110"/>
      <c r="G225" s="110">
        <v>-268.365767404807</v>
      </c>
      <c r="H225" s="110">
        <v>-218.412895775594</v>
      </c>
      <c r="I225" s="110">
        <v>243.51279461890101</v>
      </c>
      <c r="J225" s="110">
        <v>-14.2060624576467</v>
      </c>
      <c r="K225" s="110">
        <v>-104.08820032023399</v>
      </c>
      <c r="L225" s="110">
        <v>-6.9752185666665198</v>
      </c>
      <c r="M225" s="110">
        <v>60.440284445728601</v>
      </c>
      <c r="O225" s="252">
        <v>5.4234338747099802</v>
      </c>
      <c r="P225" s="252">
        <v>7.36658932714617</v>
      </c>
      <c r="R225" s="253">
        <v>0.95799999999999996</v>
      </c>
      <c r="S225" s="253">
        <v>0.84350000000000003</v>
      </c>
      <c r="T225" s="253"/>
      <c r="U225" s="255">
        <v>0.72727272727272696</v>
      </c>
      <c r="V225" s="255">
        <v>0.451871657754011</v>
      </c>
      <c r="W225" s="255">
        <v>0.11497326203208599</v>
      </c>
      <c r="X225" s="253"/>
      <c r="Y225" s="253">
        <v>0.96369699999999991</v>
      </c>
      <c r="Z225" s="253">
        <v>0.99780000000000002</v>
      </c>
      <c r="AA225" s="255">
        <v>15.4320987654321</v>
      </c>
    </row>
    <row r="226" spans="1:27" customFormat="1" ht="14.45" customHeight="1" x14ac:dyDescent="0.2">
      <c r="A226" s="111" t="s">
        <v>533</v>
      </c>
      <c r="B226" s="110">
        <v>30263</v>
      </c>
      <c r="C226" s="110">
        <v>7011</v>
      </c>
      <c r="D226" s="110">
        <v>5944.4380895471304</v>
      </c>
      <c r="E226" s="110">
        <v>1428.5453103074301</v>
      </c>
      <c r="F226" s="110"/>
      <c r="G226" s="110">
        <v>-134.54879334841701</v>
      </c>
      <c r="H226" s="110">
        <v>-124.90349276166199</v>
      </c>
      <c r="I226" s="110">
        <v>33.037109810560402</v>
      </c>
      <c r="J226" s="110">
        <v>-11.3605392593236</v>
      </c>
      <c r="K226" s="110">
        <v>-104.08820032023399</v>
      </c>
      <c r="L226" s="110">
        <v>-6.9752185666665198</v>
      </c>
      <c r="M226" s="110">
        <v>-13.3290830272456</v>
      </c>
      <c r="O226" s="252">
        <v>5.0160261705713296</v>
      </c>
      <c r="P226" s="252">
        <v>7.5273436209232401</v>
      </c>
      <c r="R226" s="253">
        <v>0.97709999999999997</v>
      </c>
      <c r="S226" s="253">
        <v>0.9123</v>
      </c>
      <c r="T226" s="253"/>
      <c r="U226" s="255">
        <v>0.50395256916996001</v>
      </c>
      <c r="V226" s="255">
        <v>0.29380764163372902</v>
      </c>
      <c r="W226" s="255">
        <v>8.7615283267457197E-2</v>
      </c>
      <c r="X226" s="253"/>
      <c r="Y226" s="253">
        <v>0.96862399999999993</v>
      </c>
      <c r="Z226" s="253">
        <v>0.99809999999999999</v>
      </c>
      <c r="AA226" s="255">
        <v>-0.13157894736842099</v>
      </c>
    </row>
    <row r="227" spans="1:27" customFormat="1" ht="14.45" customHeight="1" x14ac:dyDescent="0.2">
      <c r="A227" s="111" t="s">
        <v>534</v>
      </c>
      <c r="B227" s="110">
        <v>21862</v>
      </c>
      <c r="C227" s="110">
        <v>9204</v>
      </c>
      <c r="D227" s="110">
        <v>7480.6650769689604</v>
      </c>
      <c r="E227" s="110">
        <v>1893.29397791356</v>
      </c>
      <c r="F227" s="110"/>
      <c r="G227" s="110">
        <v>38.234097779359203</v>
      </c>
      <c r="H227" s="110">
        <v>-59.258829351977603</v>
      </c>
      <c r="I227" s="110">
        <v>-34.326089774323599</v>
      </c>
      <c r="J227" s="110">
        <v>-12.783237520031401</v>
      </c>
      <c r="K227" s="110">
        <v>-104.08820032023399</v>
      </c>
      <c r="L227" s="110">
        <v>15.253831197545001</v>
      </c>
      <c r="M227" s="110">
        <v>-13.3290830272456</v>
      </c>
      <c r="O227" s="252">
        <v>6.3123227518067901</v>
      </c>
      <c r="P227" s="252">
        <v>9.9762144360076803</v>
      </c>
      <c r="R227" s="253">
        <v>1.0048999999999999</v>
      </c>
      <c r="S227" s="253">
        <v>0.96850000000000003</v>
      </c>
      <c r="T227" s="253"/>
      <c r="U227" s="255">
        <v>0.41521739130434798</v>
      </c>
      <c r="V227" s="255">
        <v>0.17536231884058001</v>
      </c>
      <c r="W227" s="255">
        <v>4.4927536231884099E-2</v>
      </c>
      <c r="X227" s="253"/>
      <c r="Y227" s="253">
        <v>0.97774100000000008</v>
      </c>
      <c r="Z227" s="253">
        <v>0.99829999999999997</v>
      </c>
      <c r="AA227" s="255">
        <v>-4.43213296398892</v>
      </c>
    </row>
    <row r="228" spans="1:27" customFormat="1" ht="14.45" customHeight="1" x14ac:dyDescent="0.2">
      <c r="A228" s="111" t="s">
        <v>535</v>
      </c>
      <c r="B228" s="110">
        <v>5659</v>
      </c>
      <c r="C228" s="110">
        <v>7813</v>
      </c>
      <c r="D228" s="110">
        <v>6512.8595046556902</v>
      </c>
      <c r="E228" s="110">
        <v>1378.3337988434</v>
      </c>
      <c r="F228" s="110"/>
      <c r="G228" s="110">
        <v>-185.991514831872</v>
      </c>
      <c r="H228" s="110">
        <v>-183.62763119329401</v>
      </c>
      <c r="I228" s="110">
        <v>195.430231578535</v>
      </c>
      <c r="J228" s="110">
        <v>50.734197247130702</v>
      </c>
      <c r="K228" s="110">
        <v>-104.08820032023399</v>
      </c>
      <c r="L228" s="110">
        <v>-6.9752185666665198</v>
      </c>
      <c r="M228" s="110">
        <v>156.667029413314</v>
      </c>
      <c r="O228" s="252">
        <v>5.4956706131825399</v>
      </c>
      <c r="P228" s="252">
        <v>7.2627672733698496</v>
      </c>
      <c r="R228" s="253">
        <v>0.97119999999999995</v>
      </c>
      <c r="S228" s="253">
        <v>0.86650000000000005</v>
      </c>
      <c r="T228" s="253"/>
      <c r="U228" s="255">
        <v>0.55948553054662398</v>
      </c>
      <c r="V228" s="255">
        <v>0.34083601286173598</v>
      </c>
      <c r="W228" s="255">
        <v>0.15112540192925999</v>
      </c>
      <c r="X228" s="253"/>
      <c r="Y228" s="253">
        <v>0.96890600000000004</v>
      </c>
      <c r="Z228" s="253">
        <v>1.0078</v>
      </c>
      <c r="AA228" s="255">
        <v>34.051724137930997</v>
      </c>
    </row>
    <row r="229" spans="1:27" customFormat="1" ht="14.45" customHeight="1" x14ac:dyDescent="0.2">
      <c r="A229" s="111" t="s">
        <v>536</v>
      </c>
      <c r="B229" s="110">
        <v>8472</v>
      </c>
      <c r="C229" s="110">
        <v>10557</v>
      </c>
      <c r="D229" s="110">
        <v>8630.7836766751698</v>
      </c>
      <c r="E229" s="110">
        <v>2011.60481958431</v>
      </c>
      <c r="F229" s="110"/>
      <c r="G229" s="110">
        <v>-11.3673366128002</v>
      </c>
      <c r="H229" s="110">
        <v>-12.8966608569571</v>
      </c>
      <c r="I229" s="110">
        <v>-6.4731907690397197</v>
      </c>
      <c r="J229" s="110">
        <v>-9.5599689335265392</v>
      </c>
      <c r="K229" s="110">
        <v>-104.08820032023399</v>
      </c>
      <c r="L229" s="110">
        <v>-6.9752185666665198</v>
      </c>
      <c r="M229" s="110">
        <v>66.203745492682302</v>
      </c>
      <c r="O229" s="252">
        <v>7.2828139754485397</v>
      </c>
      <c r="P229" s="252">
        <v>10.5996222851747</v>
      </c>
      <c r="R229" s="253">
        <v>0.99850000000000005</v>
      </c>
      <c r="S229" s="253">
        <v>0.99339999999999995</v>
      </c>
      <c r="T229" s="253"/>
      <c r="U229" s="255">
        <v>0.43922204213938398</v>
      </c>
      <c r="V229" s="255">
        <v>0.15235008103727701</v>
      </c>
      <c r="W229" s="255">
        <v>3.72771474878444E-2</v>
      </c>
      <c r="X229" s="253"/>
      <c r="Y229" s="253">
        <v>0.97503399999999996</v>
      </c>
      <c r="Z229" s="253">
        <v>0.99890000000000001</v>
      </c>
      <c r="AA229" s="255">
        <v>13.003663003663</v>
      </c>
    </row>
    <row r="230" spans="1:27" customFormat="1" ht="14.45" customHeight="1" x14ac:dyDescent="0.2">
      <c r="A230" s="111" t="s">
        <v>537</v>
      </c>
      <c r="B230" s="110">
        <v>23658</v>
      </c>
      <c r="C230" s="110">
        <v>7686</v>
      </c>
      <c r="D230" s="110">
        <v>6537.0754687285198</v>
      </c>
      <c r="E230" s="110">
        <v>1549.82039783758</v>
      </c>
      <c r="F230" s="110"/>
      <c r="G230" s="110">
        <v>-186.68893459717</v>
      </c>
      <c r="H230" s="110">
        <v>-174.59479196356401</v>
      </c>
      <c r="I230" s="110">
        <v>67.437155366118503</v>
      </c>
      <c r="J230" s="110">
        <v>17.583996876382599</v>
      </c>
      <c r="K230" s="110">
        <v>-104.08820032023399</v>
      </c>
      <c r="L230" s="110">
        <v>-6.9752185666665198</v>
      </c>
      <c r="M230" s="110">
        <v>-13.3290830272456</v>
      </c>
      <c r="O230" s="252">
        <v>5.5161044889677902</v>
      </c>
      <c r="P230" s="252">
        <v>8.1663707836672597</v>
      </c>
      <c r="R230" s="253">
        <v>0.97119999999999995</v>
      </c>
      <c r="S230" s="253">
        <v>0.8871</v>
      </c>
      <c r="T230" s="253"/>
      <c r="U230" s="255">
        <v>0.58160919540229905</v>
      </c>
      <c r="V230" s="255">
        <v>0.29885057471264398</v>
      </c>
      <c r="W230" s="255">
        <v>6.6666666666666693E-2</v>
      </c>
      <c r="X230" s="253"/>
      <c r="Y230" s="253">
        <v>0.96690299999999996</v>
      </c>
      <c r="Z230" s="253">
        <v>1.0026999999999999</v>
      </c>
      <c r="AA230" s="255">
        <v>-0.22935779816513799</v>
      </c>
    </row>
    <row r="231" spans="1:27" customFormat="1" ht="14.45" customHeight="1" x14ac:dyDescent="0.2">
      <c r="A231" s="111" t="s">
        <v>538</v>
      </c>
      <c r="B231" s="110">
        <v>4674</v>
      </c>
      <c r="C231" s="110">
        <v>5427</v>
      </c>
      <c r="D231" s="110">
        <v>4589.2411744584397</v>
      </c>
      <c r="E231" s="110">
        <v>1161.2603639272099</v>
      </c>
      <c r="F231" s="110"/>
      <c r="G231" s="110">
        <v>-92.959529291631497</v>
      </c>
      <c r="H231" s="110">
        <v>-170.905972726964</v>
      </c>
      <c r="I231" s="110">
        <v>6.0300543424311899</v>
      </c>
      <c r="J231" s="110">
        <v>20.126554278433002</v>
      </c>
      <c r="K231" s="110">
        <v>-104.08820032023399</v>
      </c>
      <c r="L231" s="110">
        <v>31.629924316059999</v>
      </c>
      <c r="M231" s="110">
        <v>-13.3290830272456</v>
      </c>
      <c r="O231" s="252">
        <v>3.87248609328199</v>
      </c>
      <c r="P231" s="252">
        <v>6.1189559264013704</v>
      </c>
      <c r="R231" s="253">
        <v>0.97940000000000005</v>
      </c>
      <c r="S231" s="253">
        <v>0.85250000000000004</v>
      </c>
      <c r="T231" s="253"/>
      <c r="U231" s="255">
        <v>0.60773480662983403</v>
      </c>
      <c r="V231" s="255">
        <v>0.35359116022099402</v>
      </c>
      <c r="W231" s="255">
        <v>0.10497237569060799</v>
      </c>
      <c r="X231" s="253"/>
      <c r="Y231" s="253">
        <v>0.96878699999999995</v>
      </c>
      <c r="Z231" s="253">
        <v>1.0044</v>
      </c>
      <c r="AA231" s="255">
        <v>-8.5858585858585794</v>
      </c>
    </row>
    <row r="232" spans="1:27" customFormat="1" ht="14.45" customHeight="1" x14ac:dyDescent="0.2">
      <c r="A232" s="111" t="s">
        <v>539</v>
      </c>
      <c r="B232" s="110">
        <v>10686</v>
      </c>
      <c r="C232" s="110">
        <v>7887</v>
      </c>
      <c r="D232" s="110">
        <v>6520.9845435491197</v>
      </c>
      <c r="E232" s="110">
        <v>1603.70638523158</v>
      </c>
      <c r="F232" s="110"/>
      <c r="G232" s="110">
        <v>-65.587301896343703</v>
      </c>
      <c r="H232" s="110">
        <v>-87.3428083198677</v>
      </c>
      <c r="I232" s="110">
        <v>11.697656394101701</v>
      </c>
      <c r="J232" s="110">
        <v>12.3237637435595</v>
      </c>
      <c r="K232" s="110">
        <v>-104.08820032023399</v>
      </c>
      <c r="L232" s="110">
        <v>-6.9752185666665198</v>
      </c>
      <c r="M232" s="110">
        <v>2.7383444608247798</v>
      </c>
      <c r="O232" s="252">
        <v>5.5025266704098801</v>
      </c>
      <c r="P232" s="252">
        <v>8.4503088152723205</v>
      </c>
      <c r="R232" s="253">
        <v>0.98970000000000002</v>
      </c>
      <c r="S232" s="253">
        <v>0.94530000000000003</v>
      </c>
      <c r="T232" s="253"/>
      <c r="U232" s="255">
        <v>0.48129251700680298</v>
      </c>
      <c r="V232" s="255">
        <v>0.24489795918367299</v>
      </c>
      <c r="W232" s="255">
        <v>6.8027210884353706E-2</v>
      </c>
      <c r="X232" s="253"/>
      <c r="Y232" s="253">
        <v>0.9685720000000001</v>
      </c>
      <c r="Z232" s="253">
        <v>1.0019</v>
      </c>
      <c r="AA232" s="255">
        <v>6.3291139240506302</v>
      </c>
    </row>
    <row r="233" spans="1:27" customFormat="1" ht="14.45" customHeight="1" x14ac:dyDescent="0.2">
      <c r="A233" s="111" t="s">
        <v>528</v>
      </c>
      <c r="B233" s="110">
        <v>156381</v>
      </c>
      <c r="C233" s="110">
        <v>8521</v>
      </c>
      <c r="D233" s="110">
        <v>7051.5307823897501</v>
      </c>
      <c r="E233" s="110">
        <v>1654.83723590575</v>
      </c>
      <c r="F233" s="110"/>
      <c r="G233" s="110">
        <v>-30.153049618541498</v>
      </c>
      <c r="H233" s="110">
        <v>-33.875199830949597</v>
      </c>
      <c r="I233" s="110">
        <v>7.7568285998999604</v>
      </c>
      <c r="J233" s="110">
        <v>-4.2970253586181002</v>
      </c>
      <c r="K233" s="110">
        <v>-104.08820032023399</v>
      </c>
      <c r="L233" s="110">
        <v>-6.9752185666665198</v>
      </c>
      <c r="M233" s="110">
        <v>-13.3290830272456</v>
      </c>
      <c r="O233" s="252">
        <v>5.9502113428101904</v>
      </c>
      <c r="P233" s="252">
        <v>8.71972937888874</v>
      </c>
      <c r="R233" s="253">
        <v>0.99550000000000005</v>
      </c>
      <c r="S233" s="253">
        <v>0.97929999999999995</v>
      </c>
      <c r="T233" s="253"/>
      <c r="U233" s="255">
        <v>0.36077377753895801</v>
      </c>
      <c r="V233" s="255">
        <v>0.24481461579795799</v>
      </c>
      <c r="W233" s="255">
        <v>7.1466953250940393E-2</v>
      </c>
      <c r="X233" s="253"/>
      <c r="Y233" s="253">
        <v>0.98588200000000004</v>
      </c>
      <c r="Z233" s="253">
        <v>0.99939999999999996</v>
      </c>
      <c r="AA233" s="255">
        <v>0.32345013477089002</v>
      </c>
    </row>
    <row r="234" spans="1:27" customFormat="1" ht="14.45" customHeight="1" x14ac:dyDescent="0.2">
      <c r="A234" s="17" t="s">
        <v>540</v>
      </c>
      <c r="B234" s="18"/>
      <c r="C234" s="18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O234" s="252"/>
      <c r="P234" s="252"/>
      <c r="R234" s="253"/>
      <c r="S234" s="253"/>
      <c r="T234" s="253"/>
      <c r="U234" s="255"/>
      <c r="V234" s="255"/>
      <c r="W234" s="255"/>
      <c r="X234" s="253"/>
      <c r="Y234" s="253"/>
      <c r="Z234" s="253"/>
      <c r="AA234" s="255"/>
    </row>
    <row r="235" spans="1:27" customFormat="1" ht="14.45" customHeight="1" x14ac:dyDescent="0.2">
      <c r="A235" s="111" t="s">
        <v>541</v>
      </c>
      <c r="B235" s="110">
        <v>14039</v>
      </c>
      <c r="C235" s="110">
        <v>7471</v>
      </c>
      <c r="D235" s="110">
        <v>6347.9380697429297</v>
      </c>
      <c r="E235" s="110">
        <v>1407.23566507701</v>
      </c>
      <c r="F235" s="110"/>
      <c r="G235" s="110">
        <v>-90.466263109060094</v>
      </c>
      <c r="H235" s="110">
        <v>-76.595859927413002</v>
      </c>
      <c r="I235" s="110">
        <v>20.827080790997499</v>
      </c>
      <c r="J235" s="110">
        <v>-13.396776835643999</v>
      </c>
      <c r="K235" s="110">
        <v>-104.08820032023399</v>
      </c>
      <c r="L235" s="110">
        <v>-6.9752185666665198</v>
      </c>
      <c r="M235" s="110">
        <v>-13.3290830272456</v>
      </c>
      <c r="O235" s="252">
        <v>5.3565068737089501</v>
      </c>
      <c r="P235" s="252">
        <v>7.4150580525678498</v>
      </c>
      <c r="R235" s="253">
        <v>0.98550000000000004</v>
      </c>
      <c r="S235" s="253">
        <v>0.94530000000000003</v>
      </c>
      <c r="T235" s="253"/>
      <c r="U235" s="255">
        <v>0.49601063829787201</v>
      </c>
      <c r="V235" s="255">
        <v>0.29255319148936199</v>
      </c>
      <c r="W235" s="255">
        <v>6.1170212765957403E-2</v>
      </c>
      <c r="X235" s="253"/>
      <c r="Y235" s="253">
        <v>0.97095699999999996</v>
      </c>
      <c r="Z235" s="253">
        <v>0.99790000000000001</v>
      </c>
      <c r="AA235" s="255">
        <v>1.7591339648173201</v>
      </c>
    </row>
    <row r="236" spans="1:27" customFormat="1" ht="14.45" customHeight="1" x14ac:dyDescent="0.2">
      <c r="A236" s="111" t="s">
        <v>542</v>
      </c>
      <c r="B236" s="110">
        <v>13267</v>
      </c>
      <c r="C236" s="110">
        <v>8253</v>
      </c>
      <c r="D236" s="110">
        <v>6860.2430970682399</v>
      </c>
      <c r="E236" s="110">
        <v>1669.3615443497699</v>
      </c>
      <c r="F236" s="110"/>
      <c r="G236" s="110">
        <v>-193.25206505452601</v>
      </c>
      <c r="H236" s="110">
        <v>-205.45234746602699</v>
      </c>
      <c r="I236" s="110">
        <v>182.85684073451699</v>
      </c>
      <c r="J236" s="110">
        <v>36.2931815252783</v>
      </c>
      <c r="K236" s="110">
        <v>-104.08820032023399</v>
      </c>
      <c r="L236" s="110">
        <v>19.934134545474901</v>
      </c>
      <c r="M236" s="110">
        <v>-13.3290830272456</v>
      </c>
      <c r="O236" s="252">
        <v>5.7887992764000904</v>
      </c>
      <c r="P236" s="252">
        <v>8.7962614004673298</v>
      </c>
      <c r="R236" s="253">
        <v>0.97160000000000002</v>
      </c>
      <c r="S236" s="253">
        <v>0.87670000000000003</v>
      </c>
      <c r="T236" s="253"/>
      <c r="U236" s="255">
        <v>0.60286458333333304</v>
      </c>
      <c r="V236" s="255">
        <v>0.35026041666666702</v>
      </c>
      <c r="W236" s="255">
        <v>0.109375</v>
      </c>
      <c r="X236" s="253"/>
      <c r="Y236" s="253">
        <v>0.97200500000000001</v>
      </c>
      <c r="Z236" s="253">
        <v>1.0053000000000001</v>
      </c>
      <c r="AA236" s="255">
        <v>-5.1851851851851896</v>
      </c>
    </row>
    <row r="237" spans="1:27" customFormat="1" ht="14.45" customHeight="1" x14ac:dyDescent="0.2">
      <c r="A237" s="111" t="s">
        <v>543</v>
      </c>
      <c r="B237" s="110">
        <v>16400</v>
      </c>
      <c r="C237" s="110">
        <v>8263</v>
      </c>
      <c r="D237" s="110">
        <v>6879.2978754368196</v>
      </c>
      <c r="E237" s="110">
        <v>1683.7260189213901</v>
      </c>
      <c r="F237" s="110"/>
      <c r="G237" s="110">
        <v>-135.31918881898099</v>
      </c>
      <c r="H237" s="110">
        <v>-123.87904924409899</v>
      </c>
      <c r="I237" s="110">
        <v>87.032010160184001</v>
      </c>
      <c r="J237" s="110">
        <v>-3.50575582690196</v>
      </c>
      <c r="K237" s="110">
        <v>-104.08820032023399</v>
      </c>
      <c r="L237" s="110">
        <v>-6.9752185666665198</v>
      </c>
      <c r="M237" s="110">
        <v>-13.3290830272456</v>
      </c>
      <c r="O237" s="252">
        <v>5.8048780487804903</v>
      </c>
      <c r="P237" s="252">
        <v>8.8719512195121908</v>
      </c>
      <c r="R237" s="253">
        <v>0.98009999999999997</v>
      </c>
      <c r="S237" s="253">
        <v>0.92620000000000002</v>
      </c>
      <c r="T237" s="253"/>
      <c r="U237" s="255">
        <v>0.54936974789916004</v>
      </c>
      <c r="V237" s="255">
        <v>0.28676470588235298</v>
      </c>
      <c r="W237" s="255">
        <v>7.6680672268907596E-2</v>
      </c>
      <c r="X237" s="253"/>
      <c r="Y237" s="253">
        <v>0.97496399999999994</v>
      </c>
      <c r="Z237" s="253">
        <v>0.99950000000000006</v>
      </c>
      <c r="AA237" s="255">
        <v>0</v>
      </c>
    </row>
    <row r="238" spans="1:27" customFormat="1" ht="14.45" customHeight="1" x14ac:dyDescent="0.2">
      <c r="A238" s="111" t="s">
        <v>544</v>
      </c>
      <c r="B238" s="110">
        <v>8745</v>
      </c>
      <c r="C238" s="110">
        <v>8466</v>
      </c>
      <c r="D238" s="110">
        <v>6938.4292105053801</v>
      </c>
      <c r="E238" s="110">
        <v>1649.32429526435</v>
      </c>
      <c r="F238" s="110"/>
      <c r="G238" s="110">
        <v>-72.662353650195897</v>
      </c>
      <c r="H238" s="110">
        <v>-114.57797242762599</v>
      </c>
      <c r="I238" s="110">
        <v>130.891139255958</v>
      </c>
      <c r="J238" s="110">
        <v>-14.636808231245199</v>
      </c>
      <c r="K238" s="110">
        <v>-104.08820032023399</v>
      </c>
      <c r="L238" s="110">
        <v>-6.9752185666665198</v>
      </c>
      <c r="M238" s="110">
        <v>60.626631024845402</v>
      </c>
      <c r="O238" s="252">
        <v>5.8547741566609499</v>
      </c>
      <c r="P238" s="252">
        <v>8.6906803887936004</v>
      </c>
      <c r="R238" s="253">
        <v>0.98929999999999996</v>
      </c>
      <c r="S238" s="253">
        <v>0.93030000000000002</v>
      </c>
      <c r="T238" s="253"/>
      <c r="U238" s="255">
        <v>0.48046875</v>
      </c>
      <c r="V238" s="255">
        <v>0.318359375</v>
      </c>
      <c r="W238" s="255">
        <v>0.107421875</v>
      </c>
      <c r="X238" s="253"/>
      <c r="Y238" s="253">
        <v>0.97017300000000006</v>
      </c>
      <c r="Z238" s="253">
        <v>0.99790000000000001</v>
      </c>
      <c r="AA238" s="255">
        <v>14.5413870246085</v>
      </c>
    </row>
    <row r="239" spans="1:27" customFormat="1" ht="14.45" customHeight="1" x14ac:dyDescent="0.2">
      <c r="A239" s="111" t="s">
        <v>545</v>
      </c>
      <c r="B239" s="110">
        <v>26085</v>
      </c>
      <c r="C239" s="110">
        <v>7984</v>
      </c>
      <c r="D239" s="110">
        <v>6705.7372267125102</v>
      </c>
      <c r="E239" s="110">
        <v>1581.6885713495601</v>
      </c>
      <c r="F239" s="110"/>
      <c r="G239" s="110">
        <v>-151.311969866834</v>
      </c>
      <c r="H239" s="110">
        <v>-176.29468246744699</v>
      </c>
      <c r="I239" s="110">
        <v>137.828351075814</v>
      </c>
      <c r="J239" s="110">
        <v>5.9690566148566599</v>
      </c>
      <c r="K239" s="110">
        <v>-104.08820032023399</v>
      </c>
      <c r="L239" s="110">
        <v>-6.9752185666665198</v>
      </c>
      <c r="M239" s="110">
        <v>-8.8747960751655004</v>
      </c>
      <c r="O239" s="252">
        <v>5.6584243818286399</v>
      </c>
      <c r="P239" s="252">
        <v>8.3342917385470603</v>
      </c>
      <c r="R239" s="253">
        <v>0.97719999999999996</v>
      </c>
      <c r="S239" s="253">
        <v>0.88829999999999998</v>
      </c>
      <c r="T239" s="253"/>
      <c r="U239" s="255">
        <v>0.59756097560975596</v>
      </c>
      <c r="V239" s="255">
        <v>0.34688346883468801</v>
      </c>
      <c r="W239" s="255">
        <v>8.8075880758807595E-2</v>
      </c>
      <c r="X239" s="253"/>
      <c r="Y239" s="253">
        <v>0.97373799999999999</v>
      </c>
      <c r="Z239" s="253">
        <v>1.0008999999999999</v>
      </c>
      <c r="AA239" s="255">
        <v>4.68085106382979</v>
      </c>
    </row>
    <row r="240" spans="1:27" customFormat="1" ht="14.45" customHeight="1" x14ac:dyDescent="0.2">
      <c r="A240" s="111" t="s">
        <v>546</v>
      </c>
      <c r="B240" s="110">
        <v>5729</v>
      </c>
      <c r="C240" s="110">
        <v>7246</v>
      </c>
      <c r="D240" s="110">
        <v>6081.6233925960796</v>
      </c>
      <c r="E240" s="110">
        <v>1490.68530214215</v>
      </c>
      <c r="F240" s="110"/>
      <c r="G240" s="110">
        <v>-188.775973286045</v>
      </c>
      <c r="H240" s="110">
        <v>-151.22276427555801</v>
      </c>
      <c r="I240" s="110">
        <v>109.500050419657</v>
      </c>
      <c r="J240" s="110">
        <v>16.354276270825</v>
      </c>
      <c r="K240" s="110">
        <v>-104.08820032023399</v>
      </c>
      <c r="L240" s="110">
        <v>4.8599252204848202</v>
      </c>
      <c r="M240" s="110">
        <v>-13.3290830272456</v>
      </c>
      <c r="O240" s="252">
        <v>5.1317856519462399</v>
      </c>
      <c r="P240" s="252">
        <v>7.8547739570605701</v>
      </c>
      <c r="R240" s="253">
        <v>0.96870000000000001</v>
      </c>
      <c r="S240" s="253">
        <v>0.89829999999999999</v>
      </c>
      <c r="T240" s="253"/>
      <c r="U240" s="255">
        <v>0.68027210884353695</v>
      </c>
      <c r="V240" s="255">
        <v>0.30612244897959201</v>
      </c>
      <c r="W240" s="255">
        <v>9.8639455782312896E-2</v>
      </c>
      <c r="X240" s="253"/>
      <c r="Y240" s="253">
        <v>0.96422399999999997</v>
      </c>
      <c r="Z240" s="253">
        <v>1.0026999999999999</v>
      </c>
      <c r="AA240" s="255">
        <v>-3.6065573770491799</v>
      </c>
    </row>
    <row r="241" spans="1:27" customFormat="1" ht="14.45" customHeight="1" x14ac:dyDescent="0.2">
      <c r="A241" s="111" t="s">
        <v>547</v>
      </c>
      <c r="B241" s="110">
        <v>22867</v>
      </c>
      <c r="C241" s="110">
        <v>7791</v>
      </c>
      <c r="D241" s="110">
        <v>6483.3450010166498</v>
      </c>
      <c r="E241" s="110">
        <v>1634.96820834153</v>
      </c>
      <c r="F241" s="110"/>
      <c r="G241" s="110">
        <v>-121.604716117104</v>
      </c>
      <c r="H241" s="110">
        <v>-127.474582940009</v>
      </c>
      <c r="I241" s="110">
        <v>31.044836147871699</v>
      </c>
      <c r="J241" s="110">
        <v>6.4172381118319999</v>
      </c>
      <c r="K241" s="110">
        <v>-104.08820032023399</v>
      </c>
      <c r="L241" s="110">
        <v>1.6054933189082401</v>
      </c>
      <c r="M241" s="110">
        <v>-13.3290830272456</v>
      </c>
      <c r="O241" s="252">
        <v>5.4707657322779601</v>
      </c>
      <c r="P241" s="252">
        <v>8.6150347662570503</v>
      </c>
      <c r="R241" s="253">
        <v>0.98099999999999998</v>
      </c>
      <c r="S241" s="253">
        <v>0.92179999999999995</v>
      </c>
      <c r="T241" s="253"/>
      <c r="U241" s="255">
        <v>0.51079136690647498</v>
      </c>
      <c r="V241" s="255">
        <v>0.28137490007993599</v>
      </c>
      <c r="W241" s="255">
        <v>6.3948840927258194E-2</v>
      </c>
      <c r="X241" s="253"/>
      <c r="Y241" s="253">
        <v>0.97604500000000005</v>
      </c>
      <c r="Z241" s="253">
        <v>1.0009999999999999</v>
      </c>
      <c r="AA241" s="255">
        <v>-3.0983733539891598</v>
      </c>
    </row>
    <row r="242" spans="1:27" customFormat="1" ht="14.45" customHeight="1" x14ac:dyDescent="0.2">
      <c r="A242" s="111" t="s">
        <v>548</v>
      </c>
      <c r="B242" s="110">
        <v>4366</v>
      </c>
      <c r="C242" s="110">
        <v>6233</v>
      </c>
      <c r="D242" s="110">
        <v>5320.1435969129498</v>
      </c>
      <c r="E242" s="110">
        <v>1317.0770280855299</v>
      </c>
      <c r="F242" s="110"/>
      <c r="G242" s="110">
        <v>-137.80892333690699</v>
      </c>
      <c r="H242" s="110">
        <v>-214.17191692283299</v>
      </c>
      <c r="I242" s="110">
        <v>-28.028603641206299</v>
      </c>
      <c r="J242" s="110">
        <v>15.8943239015543</v>
      </c>
      <c r="K242" s="110">
        <v>-104.08820032023399</v>
      </c>
      <c r="L242" s="110">
        <v>76.886235690224495</v>
      </c>
      <c r="M242" s="110">
        <v>-13.3290830272456</v>
      </c>
      <c r="O242" s="252">
        <v>4.4892349977095698</v>
      </c>
      <c r="P242" s="252">
        <v>6.9399908382959197</v>
      </c>
      <c r="R242" s="253">
        <v>0.9738</v>
      </c>
      <c r="S242" s="253">
        <v>0.83709999999999996</v>
      </c>
      <c r="T242" s="253"/>
      <c r="U242" s="255">
        <v>0.64285714285714302</v>
      </c>
      <c r="V242" s="255">
        <v>0.219387755102041</v>
      </c>
      <c r="W242" s="255">
        <v>6.6326530612244902E-2</v>
      </c>
      <c r="X242" s="253"/>
      <c r="Y242" s="253">
        <v>0.967615</v>
      </c>
      <c r="Z242" s="253">
        <v>1.0029999999999999</v>
      </c>
      <c r="AA242" s="255">
        <v>-13.656387665198199</v>
      </c>
    </row>
    <row r="243" spans="1:27" customFormat="1" ht="14.45" customHeight="1" x14ac:dyDescent="0.2">
      <c r="A243" s="111" t="s">
        <v>549</v>
      </c>
      <c r="B243" s="110">
        <v>10092</v>
      </c>
      <c r="C243" s="110">
        <v>8190</v>
      </c>
      <c r="D243" s="110">
        <v>6963.5142090038598</v>
      </c>
      <c r="E243" s="110">
        <v>1585.2676991466799</v>
      </c>
      <c r="F243" s="110"/>
      <c r="G243" s="110">
        <v>-120.979011176255</v>
      </c>
      <c r="H243" s="110">
        <v>-135.636037634486</v>
      </c>
      <c r="I243" s="110">
        <v>36.408092441576201</v>
      </c>
      <c r="J243" s="110">
        <v>-13.9931353071917</v>
      </c>
      <c r="K243" s="110">
        <v>-104.08820032023399</v>
      </c>
      <c r="L243" s="110">
        <v>-6.9752185666665198</v>
      </c>
      <c r="M243" s="110">
        <v>-13.3290830272456</v>
      </c>
      <c r="O243" s="252">
        <v>5.8759413396749904</v>
      </c>
      <c r="P243" s="252">
        <v>8.3531510107015396</v>
      </c>
      <c r="R243" s="253">
        <v>0.98240000000000005</v>
      </c>
      <c r="S243" s="253">
        <v>0.91420000000000001</v>
      </c>
      <c r="T243" s="253"/>
      <c r="U243" s="255">
        <v>0.57166947723440098</v>
      </c>
      <c r="V243" s="255">
        <v>0.236087689713322</v>
      </c>
      <c r="W243" s="255">
        <v>5.2276559865092699E-2</v>
      </c>
      <c r="X243" s="253"/>
      <c r="Y243" s="253">
        <v>0.97377199999999997</v>
      </c>
      <c r="Z243" s="253">
        <v>0.998</v>
      </c>
      <c r="AA243" s="255">
        <v>3.6713286713286699</v>
      </c>
    </row>
    <row r="244" spans="1:27" customFormat="1" ht="14.45" customHeight="1" x14ac:dyDescent="0.2">
      <c r="A244" s="111" t="s">
        <v>550</v>
      </c>
      <c r="B244" s="110">
        <v>155551</v>
      </c>
      <c r="C244" s="110">
        <v>8567</v>
      </c>
      <c r="D244" s="110">
        <v>7098.2992217128403</v>
      </c>
      <c r="E244" s="110">
        <v>1589.12186214083</v>
      </c>
      <c r="F244" s="110"/>
      <c r="G244" s="110">
        <v>-26.104528062468098</v>
      </c>
      <c r="H244" s="110">
        <v>-23.615809166026999</v>
      </c>
      <c r="I244" s="110">
        <v>31.357755311946601</v>
      </c>
      <c r="J244" s="110">
        <v>-8.5840659552392005</v>
      </c>
      <c r="K244" s="110">
        <v>-100.170253648243</v>
      </c>
      <c r="L244" s="110">
        <v>-6.9752185666665198</v>
      </c>
      <c r="M244" s="110">
        <v>13.3660016784928</v>
      </c>
      <c r="O244" s="252">
        <v>5.9896754119227804</v>
      </c>
      <c r="P244" s="252">
        <v>8.3734595084570298</v>
      </c>
      <c r="R244" s="253">
        <v>0.99609999999999999</v>
      </c>
      <c r="S244" s="253">
        <v>0.9849</v>
      </c>
      <c r="T244" s="253"/>
      <c r="U244" s="255">
        <v>0.37801867553933699</v>
      </c>
      <c r="V244" s="255">
        <v>0.23623483954062499</v>
      </c>
      <c r="W244" s="255">
        <v>8.5327895245250598E-2</v>
      </c>
      <c r="X244" s="253"/>
      <c r="Y244" s="253">
        <v>1.000613</v>
      </c>
      <c r="Z244" s="253">
        <v>0.99880000000000002</v>
      </c>
      <c r="AA244" s="255">
        <v>7.54934780099273</v>
      </c>
    </row>
    <row r="245" spans="1:27" customFormat="1" ht="14.45" customHeight="1" x14ac:dyDescent="0.2">
      <c r="A245" s="17" t="s">
        <v>551</v>
      </c>
      <c r="B245" s="18"/>
      <c r="C245" s="18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O245" s="252"/>
      <c r="P245" s="252"/>
      <c r="R245" s="253"/>
      <c r="S245" s="253"/>
      <c r="T245" s="253"/>
      <c r="U245" s="255"/>
      <c r="V245" s="255"/>
      <c r="W245" s="255"/>
      <c r="X245" s="253"/>
      <c r="Y245" s="253"/>
      <c r="Z245" s="253"/>
      <c r="AA245" s="255"/>
    </row>
    <row r="246" spans="1:27" customFormat="1" ht="14.45" customHeight="1" x14ac:dyDescent="0.2">
      <c r="A246" s="111" t="s">
        <v>552</v>
      </c>
      <c r="B246" s="110">
        <v>23067</v>
      </c>
      <c r="C246" s="110">
        <v>8133</v>
      </c>
      <c r="D246" s="110">
        <v>6925.4785926790901</v>
      </c>
      <c r="E246" s="110">
        <v>1477.6361062572701</v>
      </c>
      <c r="F246" s="110"/>
      <c r="G246" s="110">
        <v>-177.791056648177</v>
      </c>
      <c r="H246" s="110">
        <v>-153.73751493033399</v>
      </c>
      <c r="I246" s="110">
        <v>137.09542287793201</v>
      </c>
      <c r="J246" s="110">
        <v>1.31898882935173</v>
      </c>
      <c r="K246" s="110">
        <v>-104.08820032023399</v>
      </c>
      <c r="L246" s="110">
        <v>-6.9752185666665198</v>
      </c>
      <c r="M246" s="110">
        <v>34.181359990104497</v>
      </c>
      <c r="O246" s="252">
        <v>5.8438461871938303</v>
      </c>
      <c r="P246" s="252">
        <v>7.7860146529674399</v>
      </c>
      <c r="R246" s="253">
        <v>0.97409999999999997</v>
      </c>
      <c r="S246" s="253">
        <v>0.89570000000000005</v>
      </c>
      <c r="T246" s="253"/>
      <c r="U246" s="255">
        <v>0.55712166172106803</v>
      </c>
      <c r="V246" s="255">
        <v>0.33086053412462901</v>
      </c>
      <c r="W246" s="255">
        <v>9.1246290801186902E-2</v>
      </c>
      <c r="X246" s="253"/>
      <c r="Y246" s="253">
        <v>0.96598099999999998</v>
      </c>
      <c r="Z246" s="253">
        <v>1.0002</v>
      </c>
      <c r="AA246" s="255">
        <v>10.5824446267432</v>
      </c>
    </row>
    <row r="247" spans="1:27" customFormat="1" ht="14.45" customHeight="1" x14ac:dyDescent="0.2">
      <c r="A247" s="111" t="s">
        <v>553</v>
      </c>
      <c r="B247" s="110">
        <v>52394</v>
      </c>
      <c r="C247" s="110">
        <v>8756</v>
      </c>
      <c r="D247" s="110">
        <v>7396.3458687120601</v>
      </c>
      <c r="E247" s="110">
        <v>1674.53648940635</v>
      </c>
      <c r="F247" s="110"/>
      <c r="G247" s="110">
        <v>-158.18223186196801</v>
      </c>
      <c r="H247" s="110">
        <v>-161.88265487117599</v>
      </c>
      <c r="I247" s="110">
        <v>133.82422386453101</v>
      </c>
      <c r="J247" s="110">
        <v>-4.5039144104115101</v>
      </c>
      <c r="K247" s="110">
        <v>-104.08820032023399</v>
      </c>
      <c r="L247" s="110">
        <v>-6.9752185666665198</v>
      </c>
      <c r="M247" s="110">
        <v>-13.3290830272456</v>
      </c>
      <c r="O247" s="252">
        <v>6.2411726533572596</v>
      </c>
      <c r="P247" s="252">
        <v>8.8235294117647101</v>
      </c>
      <c r="R247" s="253">
        <v>0.97840000000000005</v>
      </c>
      <c r="S247" s="253">
        <v>0.90310000000000001</v>
      </c>
      <c r="T247" s="253"/>
      <c r="U247" s="255">
        <v>0.53639143730886896</v>
      </c>
      <c r="V247" s="255">
        <v>0.35504587155963302</v>
      </c>
      <c r="W247" s="255">
        <v>6.3302752293577999E-2</v>
      </c>
      <c r="X247" s="253"/>
      <c r="Y247" s="253">
        <v>0.97910399999999997</v>
      </c>
      <c r="Z247" s="253">
        <v>0.99939999999999996</v>
      </c>
      <c r="AA247" s="255">
        <v>2.9272898961284199</v>
      </c>
    </row>
    <row r="248" spans="1:27" customFormat="1" ht="14.45" customHeight="1" x14ac:dyDescent="0.2">
      <c r="A248" s="111" t="s">
        <v>554</v>
      </c>
      <c r="B248" s="110">
        <v>59528</v>
      </c>
      <c r="C248" s="110">
        <v>8372</v>
      </c>
      <c r="D248" s="110">
        <v>6912.0908793727804</v>
      </c>
      <c r="E248" s="110">
        <v>1625.60863807744</v>
      </c>
      <c r="F248" s="110"/>
      <c r="G248" s="110">
        <v>3.6524661660236601</v>
      </c>
      <c r="H248" s="110">
        <v>7.3700480960324199</v>
      </c>
      <c r="I248" s="110">
        <v>-59.346505401791298</v>
      </c>
      <c r="J248" s="110">
        <v>6.8459839901880901</v>
      </c>
      <c r="K248" s="110">
        <v>-104.08820032023399</v>
      </c>
      <c r="L248" s="110">
        <v>-6.9752185666665198</v>
      </c>
      <c r="M248" s="110">
        <v>-13.3290830272456</v>
      </c>
      <c r="O248" s="252">
        <v>5.8325493885230504</v>
      </c>
      <c r="P248" s="252">
        <v>8.5657169735250704</v>
      </c>
      <c r="R248" s="253">
        <v>1.0003</v>
      </c>
      <c r="S248" s="253">
        <v>1.0043</v>
      </c>
      <c r="T248" s="253"/>
      <c r="U248" s="255">
        <v>0.34130184331797198</v>
      </c>
      <c r="V248" s="255">
        <v>0.194412442396313</v>
      </c>
      <c r="W248" s="255">
        <v>5.2707373271889402E-2</v>
      </c>
      <c r="X248" s="253"/>
      <c r="Y248" s="253">
        <v>0.97348100000000004</v>
      </c>
      <c r="Z248" s="253">
        <v>1.0009999999999999</v>
      </c>
      <c r="AA248" s="255">
        <v>3.1491384432560898</v>
      </c>
    </row>
    <row r="249" spans="1:27" customFormat="1" ht="14.45" customHeight="1" x14ac:dyDescent="0.2">
      <c r="A249" s="111" t="s">
        <v>555</v>
      </c>
      <c r="B249" s="110">
        <v>10378</v>
      </c>
      <c r="C249" s="110">
        <v>8740</v>
      </c>
      <c r="D249" s="110">
        <v>7205.5428878892899</v>
      </c>
      <c r="E249" s="110">
        <v>1726.27748326544</v>
      </c>
      <c r="F249" s="110"/>
      <c r="G249" s="110">
        <v>-74.799915709414805</v>
      </c>
      <c r="H249" s="110">
        <v>-40.878100897744702</v>
      </c>
      <c r="I249" s="110">
        <v>6.9088280083861404</v>
      </c>
      <c r="J249" s="110">
        <v>41.005487571785302</v>
      </c>
      <c r="K249" s="110">
        <v>-104.08820032023399</v>
      </c>
      <c r="L249" s="110">
        <v>-6.9752185666665198</v>
      </c>
      <c r="M249" s="110">
        <v>-13.3290830272456</v>
      </c>
      <c r="O249" s="252">
        <v>6.0801695895162799</v>
      </c>
      <c r="P249" s="252">
        <v>9.0961649643476594</v>
      </c>
      <c r="R249" s="253">
        <v>0.98939999999999995</v>
      </c>
      <c r="S249" s="253">
        <v>0.97609999999999997</v>
      </c>
      <c r="T249" s="253"/>
      <c r="U249" s="255">
        <v>0.52773375594294802</v>
      </c>
      <c r="V249" s="255">
        <v>0.18066561014263099</v>
      </c>
      <c r="W249" s="255">
        <v>5.3882725832012701E-2</v>
      </c>
      <c r="X249" s="253"/>
      <c r="Y249" s="253">
        <v>0.96693399999999996</v>
      </c>
      <c r="Z249" s="253">
        <v>1.0057</v>
      </c>
      <c r="AA249" s="255">
        <v>1.9386106623586401</v>
      </c>
    </row>
    <row r="250" spans="1:27" customFormat="1" ht="14.45" customHeight="1" x14ac:dyDescent="0.2">
      <c r="A250" s="111" t="s">
        <v>556</v>
      </c>
      <c r="B250" s="110">
        <v>15462</v>
      </c>
      <c r="C250" s="110">
        <v>7493</v>
      </c>
      <c r="D250" s="110">
        <v>6323.2345885834002</v>
      </c>
      <c r="E250" s="110">
        <v>1428.6952120197</v>
      </c>
      <c r="F250" s="110"/>
      <c r="G250" s="110">
        <v>-166.61920115410601</v>
      </c>
      <c r="H250" s="110">
        <v>-175.77818868973</v>
      </c>
      <c r="I250" s="110">
        <v>87.840508967839895</v>
      </c>
      <c r="J250" s="110">
        <v>27.1238018417245</v>
      </c>
      <c r="K250" s="110">
        <v>-104.08820032023399</v>
      </c>
      <c r="L250" s="110">
        <v>-6.9752185666665198</v>
      </c>
      <c r="M250" s="110">
        <v>79.465312708496697</v>
      </c>
      <c r="O250" s="252">
        <v>5.3356616220411297</v>
      </c>
      <c r="P250" s="252">
        <v>7.5281334885525801</v>
      </c>
      <c r="R250" s="253">
        <v>0.97340000000000004</v>
      </c>
      <c r="S250" s="253">
        <v>0.87670000000000003</v>
      </c>
      <c r="T250" s="253"/>
      <c r="U250" s="255">
        <v>0.52363636363636401</v>
      </c>
      <c r="V250" s="255">
        <v>0.33939393939393903</v>
      </c>
      <c r="W250" s="255">
        <v>8.9696969696969706E-2</v>
      </c>
      <c r="X250" s="253"/>
      <c r="Y250" s="253">
        <v>0.96694199999999997</v>
      </c>
      <c r="Z250" s="253">
        <v>1.0043</v>
      </c>
      <c r="AA250" s="255">
        <v>19.047619047619001</v>
      </c>
    </row>
    <row r="251" spans="1:27" customFormat="1" ht="14.45" customHeight="1" x14ac:dyDescent="0.2">
      <c r="A251" s="111" t="s">
        <v>557</v>
      </c>
      <c r="B251" s="110">
        <v>15801</v>
      </c>
      <c r="C251" s="110">
        <v>7066</v>
      </c>
      <c r="D251" s="110">
        <v>5910.07046569259</v>
      </c>
      <c r="E251" s="110">
        <v>1441.2819603775999</v>
      </c>
      <c r="F251" s="110"/>
      <c r="G251" s="110">
        <v>-85.890203990038501</v>
      </c>
      <c r="H251" s="110">
        <v>-41.993758682801896</v>
      </c>
      <c r="I251" s="110">
        <v>-99.108682341811502</v>
      </c>
      <c r="J251" s="110">
        <v>26.529210206432399</v>
      </c>
      <c r="K251" s="110">
        <v>-104.08820032023399</v>
      </c>
      <c r="L251" s="110">
        <v>-6.9752185666665198</v>
      </c>
      <c r="M251" s="110">
        <v>25.9306481335115</v>
      </c>
      <c r="O251" s="252">
        <v>4.9870261375862297</v>
      </c>
      <c r="P251" s="252">
        <v>7.5944560470856297</v>
      </c>
      <c r="R251" s="253">
        <v>0.98519999999999996</v>
      </c>
      <c r="S251" s="253">
        <v>0.97060000000000002</v>
      </c>
      <c r="T251" s="253"/>
      <c r="U251" s="255">
        <v>0.39847715736040601</v>
      </c>
      <c r="V251" s="255">
        <v>0.18401015228426401</v>
      </c>
      <c r="W251" s="255">
        <v>4.5685279187817299E-2</v>
      </c>
      <c r="X251" s="253"/>
      <c r="Y251" s="253">
        <v>0.97670199999999996</v>
      </c>
      <c r="Z251" s="253">
        <v>1.0044999999999999</v>
      </c>
      <c r="AA251" s="255">
        <v>10.3641456582633</v>
      </c>
    </row>
    <row r="252" spans="1:27" customFormat="1" ht="14.45" customHeight="1" x14ac:dyDescent="0.2">
      <c r="A252" s="111" t="s">
        <v>558</v>
      </c>
      <c r="B252" s="110">
        <v>26604</v>
      </c>
      <c r="C252" s="110">
        <v>8604</v>
      </c>
      <c r="D252" s="110">
        <v>7287.6477836276599</v>
      </c>
      <c r="E252" s="110">
        <v>1572.23307735872</v>
      </c>
      <c r="F252" s="110"/>
      <c r="G252" s="110">
        <v>-195.18765125573501</v>
      </c>
      <c r="H252" s="110">
        <v>-170.20735794112201</v>
      </c>
      <c r="I252" s="110">
        <v>189.99808801803201</v>
      </c>
      <c r="J252" s="110">
        <v>0.66265788917874902</v>
      </c>
      <c r="K252" s="110">
        <v>-104.08820032023399</v>
      </c>
      <c r="L252" s="110">
        <v>-6.9752185666665198</v>
      </c>
      <c r="M252" s="110">
        <v>30.4071727160098</v>
      </c>
      <c r="O252" s="252">
        <v>6.14945121034431</v>
      </c>
      <c r="P252" s="252">
        <v>8.2844685009772991</v>
      </c>
      <c r="R252" s="253">
        <v>0.97299999999999998</v>
      </c>
      <c r="S252" s="253">
        <v>0.89149999999999996</v>
      </c>
      <c r="T252" s="253"/>
      <c r="U252" s="255">
        <v>0.526894865525672</v>
      </c>
      <c r="V252" s="255">
        <v>0.35330073349633301</v>
      </c>
      <c r="W252" s="255">
        <v>0.107579462102689</v>
      </c>
      <c r="X252" s="253"/>
      <c r="Y252" s="253">
        <v>0.97249700000000006</v>
      </c>
      <c r="Z252" s="253">
        <v>1.0001</v>
      </c>
      <c r="AA252" s="255">
        <v>9.7250167672702901</v>
      </c>
    </row>
    <row r="253" spans="1:27" customFormat="1" ht="14.45" customHeight="1" x14ac:dyDescent="0.2">
      <c r="A253" s="111" t="s">
        <v>559</v>
      </c>
      <c r="B253" s="110">
        <v>10177</v>
      </c>
      <c r="C253" s="110">
        <v>6486</v>
      </c>
      <c r="D253" s="110">
        <v>5624.4281192339004</v>
      </c>
      <c r="E253" s="110">
        <v>1350.1159550367399</v>
      </c>
      <c r="F253" s="110"/>
      <c r="G253" s="110">
        <v>-175.02820404173201</v>
      </c>
      <c r="H253" s="110">
        <v>-206.18781016832199</v>
      </c>
      <c r="I253" s="110">
        <v>12.193334255430599</v>
      </c>
      <c r="J253" s="110">
        <v>-1.1909925130305901</v>
      </c>
      <c r="K253" s="110">
        <v>-104.08820032023399</v>
      </c>
      <c r="L253" s="110">
        <v>-6.9752185666665198</v>
      </c>
      <c r="M253" s="110">
        <v>-7.6082864927751404</v>
      </c>
      <c r="O253" s="252">
        <v>4.7459958730470699</v>
      </c>
      <c r="P253" s="252">
        <v>7.1140807703645503</v>
      </c>
      <c r="R253" s="253">
        <v>0.96860000000000002</v>
      </c>
      <c r="S253" s="253">
        <v>0.84699999999999998</v>
      </c>
      <c r="T253" s="253"/>
      <c r="U253" s="255">
        <v>0.54037267080745299</v>
      </c>
      <c r="V253" s="255">
        <v>0.24016563146997899</v>
      </c>
      <c r="W253" s="255">
        <v>9.9378881987577605E-2</v>
      </c>
      <c r="X253" s="253"/>
      <c r="Y253" s="253">
        <v>0.96394499999999994</v>
      </c>
      <c r="Z253" s="253">
        <v>0.99980000000000002</v>
      </c>
      <c r="AA253" s="255">
        <v>5</v>
      </c>
    </row>
    <row r="254" spans="1:27" customFormat="1" ht="14.45" customHeight="1" x14ac:dyDescent="0.2">
      <c r="A254" s="111" t="s">
        <v>560</v>
      </c>
      <c r="B254" s="110">
        <v>20492</v>
      </c>
      <c r="C254" s="110">
        <v>6804</v>
      </c>
      <c r="D254" s="110">
        <v>5673.29902564854</v>
      </c>
      <c r="E254" s="110">
        <v>1454.9367565415901</v>
      </c>
      <c r="F254" s="110"/>
      <c r="G254" s="110">
        <v>-80.683996969691606</v>
      </c>
      <c r="H254" s="110">
        <v>-49.378906121423</v>
      </c>
      <c r="I254" s="110">
        <v>-80.224845051812807</v>
      </c>
      <c r="J254" s="110">
        <v>10.7131612595484</v>
      </c>
      <c r="K254" s="110">
        <v>-104.08820032023399</v>
      </c>
      <c r="L254" s="110">
        <v>-6.9752185666665198</v>
      </c>
      <c r="M254" s="110">
        <v>-13.3290830272456</v>
      </c>
      <c r="O254" s="252">
        <v>4.7872340425531901</v>
      </c>
      <c r="P254" s="252">
        <v>7.6664064024985397</v>
      </c>
      <c r="R254" s="253">
        <v>0.98550000000000004</v>
      </c>
      <c r="S254" s="253">
        <v>0.96579999999999999</v>
      </c>
      <c r="T254" s="253"/>
      <c r="U254" s="255">
        <v>0.43119266055045902</v>
      </c>
      <c r="V254" s="255">
        <v>0.199796126401631</v>
      </c>
      <c r="W254" s="255">
        <v>5.7084607543323097E-2</v>
      </c>
      <c r="X254" s="253"/>
      <c r="Y254" s="253">
        <v>0.96672799999999992</v>
      </c>
      <c r="Z254" s="253">
        <v>1.0019</v>
      </c>
      <c r="AA254" s="255">
        <v>-0.60790273556231</v>
      </c>
    </row>
    <row r="255" spans="1:27" customFormat="1" ht="14.45" customHeight="1" x14ac:dyDescent="0.2">
      <c r="A255" s="111" t="s">
        <v>561</v>
      </c>
      <c r="B255" s="110">
        <v>6877</v>
      </c>
      <c r="C255" s="110">
        <v>6096</v>
      </c>
      <c r="D255" s="110">
        <v>5118.09614004996</v>
      </c>
      <c r="E255" s="110">
        <v>1252.8789322125201</v>
      </c>
      <c r="F255" s="110"/>
      <c r="G255" s="110">
        <v>-41.924978288212401</v>
      </c>
      <c r="H255" s="110">
        <v>-137.68732737752001</v>
      </c>
      <c r="I255" s="110">
        <v>7.3365894634073898</v>
      </c>
      <c r="J255" s="110">
        <v>21.941706513030699</v>
      </c>
      <c r="K255" s="110">
        <v>-104.08820032023399</v>
      </c>
      <c r="L255" s="110">
        <v>-6.9752185666665198</v>
      </c>
      <c r="M255" s="110">
        <v>-13.3290830272456</v>
      </c>
      <c r="O255" s="252">
        <v>4.3187436382143396</v>
      </c>
      <c r="P255" s="252">
        <v>6.6017158644757901</v>
      </c>
      <c r="R255" s="253">
        <v>0.99150000000000005</v>
      </c>
      <c r="S255" s="253">
        <v>0.88980000000000004</v>
      </c>
      <c r="T255" s="253"/>
      <c r="U255" s="255">
        <v>0.60942760942760899</v>
      </c>
      <c r="V255" s="255">
        <v>0.28282828282828298</v>
      </c>
      <c r="W255" s="255">
        <v>9.4276094276094305E-2</v>
      </c>
      <c r="X255" s="253"/>
      <c r="Y255" s="253">
        <v>0.96405399999999997</v>
      </c>
      <c r="Z255" s="253">
        <v>1.0043</v>
      </c>
      <c r="AA255" s="255">
        <v>2.7681660899653999</v>
      </c>
    </row>
    <row r="256" spans="1:27" customFormat="1" ht="14.45" customHeight="1" x14ac:dyDescent="0.2">
      <c r="A256" s="111" t="s">
        <v>562</v>
      </c>
      <c r="B256" s="110">
        <v>11047</v>
      </c>
      <c r="C256" s="110">
        <v>5388</v>
      </c>
      <c r="D256" s="110">
        <v>4580.7283282838198</v>
      </c>
      <c r="E256" s="110">
        <v>1193.9681133542199</v>
      </c>
      <c r="F256" s="110"/>
      <c r="G256" s="110">
        <v>-45.1445900462829</v>
      </c>
      <c r="H256" s="110">
        <v>-76.392218736376805</v>
      </c>
      <c r="I256" s="110">
        <v>-127.599987460424</v>
      </c>
      <c r="J256" s="110">
        <v>-12.892146208378801</v>
      </c>
      <c r="K256" s="110">
        <v>-104.08820032023399</v>
      </c>
      <c r="L256" s="110">
        <v>-6.9752185666665198</v>
      </c>
      <c r="M256" s="110">
        <v>-13.3290830272456</v>
      </c>
      <c r="O256" s="252">
        <v>3.8653027971395</v>
      </c>
      <c r="P256" s="252">
        <v>6.2913008056485902</v>
      </c>
      <c r="R256" s="253">
        <v>0.98980000000000001</v>
      </c>
      <c r="S256" s="253">
        <v>0.93569999999999998</v>
      </c>
      <c r="T256" s="253"/>
      <c r="U256" s="255">
        <v>0.48009367681498799</v>
      </c>
      <c r="V256" s="255">
        <v>0.17798594847775201</v>
      </c>
      <c r="W256" s="255">
        <v>5.8548009367681501E-2</v>
      </c>
      <c r="X256" s="253"/>
      <c r="Y256" s="253">
        <v>0.967754</v>
      </c>
      <c r="Z256" s="253">
        <v>0.99719999999999998</v>
      </c>
      <c r="AA256" s="255">
        <v>3.3898305084745801</v>
      </c>
    </row>
    <row r="257" spans="1:27" customFormat="1" ht="14.45" customHeight="1" x14ac:dyDescent="0.2">
      <c r="A257" s="111" t="s">
        <v>563</v>
      </c>
      <c r="B257" s="110">
        <v>10854</v>
      </c>
      <c r="C257" s="110">
        <v>6984</v>
      </c>
      <c r="D257" s="110">
        <v>5885.0473646890896</v>
      </c>
      <c r="E257" s="110">
        <v>1486.21413131391</v>
      </c>
      <c r="F257" s="110"/>
      <c r="G257" s="110">
        <v>-122.595660492728</v>
      </c>
      <c r="H257" s="110">
        <v>-126.83999868817099</v>
      </c>
      <c r="I257" s="110">
        <v>-39.635364237745897</v>
      </c>
      <c r="J257" s="110">
        <v>25.828101515447798</v>
      </c>
      <c r="K257" s="110">
        <v>-104.08820032023399</v>
      </c>
      <c r="L257" s="110">
        <v>-6.9752185666665198</v>
      </c>
      <c r="M257" s="110">
        <v>-13.3290830272456</v>
      </c>
      <c r="O257" s="252">
        <v>4.9659111848166599</v>
      </c>
      <c r="P257" s="252">
        <v>7.8312142988759899</v>
      </c>
      <c r="R257" s="253">
        <v>0.97889999999999999</v>
      </c>
      <c r="S257" s="253">
        <v>0.91439999999999999</v>
      </c>
      <c r="T257" s="253"/>
      <c r="U257" s="255">
        <v>0.58070500927643798</v>
      </c>
      <c r="V257" s="255">
        <v>0.20964749536178101</v>
      </c>
      <c r="W257" s="255">
        <v>4.63821892393321E-2</v>
      </c>
      <c r="X257" s="253"/>
      <c r="Y257" s="253">
        <v>0.96629299999999996</v>
      </c>
      <c r="Z257" s="253">
        <v>1.0044</v>
      </c>
      <c r="AA257" s="255">
        <v>-0.73664825046040505</v>
      </c>
    </row>
    <row r="258" spans="1:27" customFormat="1" ht="14.45" customHeight="1" x14ac:dyDescent="0.2">
      <c r="A258" s="111" t="s">
        <v>564</v>
      </c>
      <c r="B258" s="110">
        <v>11161</v>
      </c>
      <c r="C258" s="110">
        <v>8016</v>
      </c>
      <c r="D258" s="110">
        <v>6700.0379975374099</v>
      </c>
      <c r="E258" s="110">
        <v>1532.0536038131099</v>
      </c>
      <c r="F258" s="110"/>
      <c r="G258" s="110">
        <v>-31.251347285721401</v>
      </c>
      <c r="H258" s="110">
        <v>-50.177837973533101</v>
      </c>
      <c r="I258" s="110">
        <v>-40.185239156951397</v>
      </c>
      <c r="J258" s="110">
        <v>21.3740147029364</v>
      </c>
      <c r="K258" s="110">
        <v>-104.08820032023399</v>
      </c>
      <c r="L258" s="110">
        <v>-6.9752185666665198</v>
      </c>
      <c r="M258" s="110">
        <v>-5.2852428758314103</v>
      </c>
      <c r="O258" s="252">
        <v>5.6536152674491502</v>
      </c>
      <c r="P258" s="252">
        <v>8.0727533375145608</v>
      </c>
      <c r="R258" s="253">
        <v>0.99509999999999998</v>
      </c>
      <c r="S258" s="253">
        <v>0.96699999999999997</v>
      </c>
      <c r="T258" s="253"/>
      <c r="U258" s="255">
        <v>0.52139461172741697</v>
      </c>
      <c r="V258" s="255">
        <v>0.183835182250396</v>
      </c>
      <c r="W258" s="255">
        <v>3.8034865293185401E-2</v>
      </c>
      <c r="X258" s="253"/>
      <c r="Y258" s="253">
        <v>0.96164000000000005</v>
      </c>
      <c r="Z258" s="253">
        <v>1.0032000000000001</v>
      </c>
      <c r="AA258" s="255">
        <v>5.1666666666666696</v>
      </c>
    </row>
    <row r="259" spans="1:27" customFormat="1" ht="14.45" customHeight="1" x14ac:dyDescent="0.2">
      <c r="A259" s="111" t="s">
        <v>565</v>
      </c>
      <c r="B259" s="110">
        <v>6801</v>
      </c>
      <c r="C259" s="110">
        <v>6324</v>
      </c>
      <c r="D259" s="110">
        <v>5454.09348078327</v>
      </c>
      <c r="E259" s="110">
        <v>1431.5181810628601</v>
      </c>
      <c r="F259" s="110"/>
      <c r="G259" s="110">
        <v>-222.038993809902</v>
      </c>
      <c r="H259" s="110">
        <v>-226.51570074616399</v>
      </c>
      <c r="I259" s="110">
        <v>-0.42165627152081703</v>
      </c>
      <c r="J259" s="110">
        <v>-11.519703198828701</v>
      </c>
      <c r="K259" s="110">
        <v>-104.08820032023399</v>
      </c>
      <c r="L259" s="110">
        <v>16.1787675233141</v>
      </c>
      <c r="M259" s="110">
        <v>-13.3290830272456</v>
      </c>
      <c r="O259" s="252">
        <v>4.6022643728863404</v>
      </c>
      <c r="P259" s="252">
        <v>7.54300838112042</v>
      </c>
      <c r="R259" s="253">
        <v>0.95899999999999996</v>
      </c>
      <c r="S259" s="253">
        <v>0.84150000000000003</v>
      </c>
      <c r="T259" s="253"/>
      <c r="U259" s="255">
        <v>0.58466453674121399</v>
      </c>
      <c r="V259" s="255">
        <v>0.297124600638978</v>
      </c>
      <c r="W259" s="255">
        <v>6.7092651757188496E-2</v>
      </c>
      <c r="X259" s="253"/>
      <c r="Y259" s="253">
        <v>0.96166600000000002</v>
      </c>
      <c r="Z259" s="253">
        <v>0.99790000000000001</v>
      </c>
      <c r="AA259" s="255">
        <v>-5.4380664652568003</v>
      </c>
    </row>
    <row r="260" spans="1:27" customFormat="1" ht="14.45" customHeight="1" x14ac:dyDescent="0.2">
      <c r="A260" s="111" t="s">
        <v>566</v>
      </c>
      <c r="B260" s="110">
        <v>7033</v>
      </c>
      <c r="C260" s="110">
        <v>5892</v>
      </c>
      <c r="D260" s="110">
        <v>4937.1692738806596</v>
      </c>
      <c r="E260" s="110">
        <v>1389.6930626809401</v>
      </c>
      <c r="F260" s="110"/>
      <c r="G260" s="110">
        <v>-165.297482554955</v>
      </c>
      <c r="H260" s="110">
        <v>-192.09255822901099</v>
      </c>
      <c r="I260" s="110">
        <v>-25.243223703337801</v>
      </c>
      <c r="J260" s="110">
        <v>-1.05354074395996</v>
      </c>
      <c r="K260" s="110">
        <v>-104.08820032023399</v>
      </c>
      <c r="L260" s="110">
        <v>66.333987133300198</v>
      </c>
      <c r="M260" s="110">
        <v>-13.3290830272456</v>
      </c>
      <c r="O260" s="252">
        <v>4.1660742215270901</v>
      </c>
      <c r="P260" s="252">
        <v>7.32262192520973</v>
      </c>
      <c r="R260" s="253">
        <v>0.96619999999999995</v>
      </c>
      <c r="S260" s="253">
        <v>0.86150000000000004</v>
      </c>
      <c r="T260" s="253"/>
      <c r="U260" s="255">
        <v>0.63481228668942002</v>
      </c>
      <c r="V260" s="255">
        <v>0.276450511945392</v>
      </c>
      <c r="W260" s="255">
        <v>7.16723549488055E-2</v>
      </c>
      <c r="X260" s="253"/>
      <c r="Y260" s="253">
        <v>0.96904499999999993</v>
      </c>
      <c r="Z260" s="253">
        <v>0.99980000000000002</v>
      </c>
      <c r="AA260" s="255">
        <v>-13.056379821958499</v>
      </c>
    </row>
    <row r="261" spans="1:27" customFormat="1" ht="14.45" customHeight="1" x14ac:dyDescent="0.2">
      <c r="A261" s="17" t="s">
        <v>567</v>
      </c>
      <c r="B261" s="18"/>
      <c r="C261" s="18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O261" s="252"/>
      <c r="P261" s="252"/>
      <c r="R261" s="253"/>
      <c r="S261" s="253"/>
      <c r="T261" s="253"/>
      <c r="U261" s="255"/>
      <c r="V261" s="255"/>
      <c r="W261" s="255"/>
      <c r="X261" s="253"/>
      <c r="Y261" s="253"/>
      <c r="Z261" s="253"/>
      <c r="AA261" s="255"/>
    </row>
    <row r="262" spans="1:27" customFormat="1" ht="14.45" customHeight="1" x14ac:dyDescent="0.2">
      <c r="A262" s="111" t="s">
        <v>568</v>
      </c>
      <c r="B262" s="110">
        <v>26809</v>
      </c>
      <c r="C262" s="110">
        <v>8023</v>
      </c>
      <c r="D262" s="110">
        <v>6758.9290143887201</v>
      </c>
      <c r="E262" s="110">
        <v>1485.1733480340399</v>
      </c>
      <c r="F262" s="110"/>
      <c r="G262" s="110">
        <v>-134.95152718844</v>
      </c>
      <c r="H262" s="110">
        <v>-119.176523564441</v>
      </c>
      <c r="I262" s="110">
        <v>112.089479115552</v>
      </c>
      <c r="J262" s="110">
        <v>4.6651434208876497</v>
      </c>
      <c r="K262" s="110">
        <v>-104.08820032023399</v>
      </c>
      <c r="L262" s="110">
        <v>-6.9752185666665198</v>
      </c>
      <c r="M262" s="110">
        <v>26.9566233968322</v>
      </c>
      <c r="O262" s="252">
        <v>5.7033085903987502</v>
      </c>
      <c r="P262" s="252">
        <v>7.8257301652430096</v>
      </c>
      <c r="R262" s="253">
        <v>0.9798</v>
      </c>
      <c r="S262" s="253">
        <v>0.91949999999999998</v>
      </c>
      <c r="T262" s="253"/>
      <c r="U262" s="255">
        <v>0.52256376716808395</v>
      </c>
      <c r="V262" s="255">
        <v>0.32962720732504902</v>
      </c>
      <c r="W262" s="255">
        <v>8.9601046435578799E-2</v>
      </c>
      <c r="X262" s="253"/>
      <c r="Y262" s="253">
        <v>0.97155600000000009</v>
      </c>
      <c r="Z262" s="253">
        <v>1.0006999999999999</v>
      </c>
      <c r="AA262" s="255">
        <v>9.6843615494978508</v>
      </c>
    </row>
    <row r="263" spans="1:27" customFormat="1" ht="14.45" customHeight="1" x14ac:dyDescent="0.2">
      <c r="A263" s="111" t="s">
        <v>569</v>
      </c>
      <c r="B263" s="110">
        <v>102904</v>
      </c>
      <c r="C263" s="110">
        <v>8167</v>
      </c>
      <c r="D263" s="110">
        <v>6815.4371746181496</v>
      </c>
      <c r="E263" s="110">
        <v>1548.24869189165</v>
      </c>
      <c r="F263" s="110"/>
      <c r="G263" s="110">
        <v>-50.218483624886296</v>
      </c>
      <c r="H263" s="110">
        <v>-36.158738176343398</v>
      </c>
      <c r="I263" s="110">
        <v>20.714859640029498</v>
      </c>
      <c r="J263" s="110">
        <v>-6.8815440638021004</v>
      </c>
      <c r="K263" s="110">
        <v>-104.08820032023399</v>
      </c>
      <c r="L263" s="110">
        <v>-6.9752185666665198</v>
      </c>
      <c r="M263" s="110">
        <v>-13.3290830272456</v>
      </c>
      <c r="O263" s="252">
        <v>5.7509912151131104</v>
      </c>
      <c r="P263" s="252">
        <v>8.1580890927466392</v>
      </c>
      <c r="R263" s="253">
        <v>0.99239999999999995</v>
      </c>
      <c r="S263" s="253">
        <v>0.97640000000000005</v>
      </c>
      <c r="T263" s="253"/>
      <c r="U263" s="255">
        <v>0.40757012504224399</v>
      </c>
      <c r="V263" s="255">
        <v>0.25920919229469402</v>
      </c>
      <c r="W263" s="255">
        <v>7.3504562352146002E-2</v>
      </c>
      <c r="X263" s="253"/>
      <c r="Y263" s="253">
        <v>0.98585099999999992</v>
      </c>
      <c r="Z263" s="253">
        <v>0.999</v>
      </c>
      <c r="AA263" s="255">
        <v>3.2629558541266799</v>
      </c>
    </row>
    <row r="264" spans="1:27" customFormat="1" ht="14.45" customHeight="1" x14ac:dyDescent="0.2">
      <c r="A264" s="111" t="s">
        <v>570</v>
      </c>
      <c r="B264" s="110">
        <v>9570</v>
      </c>
      <c r="C264" s="110">
        <v>7286</v>
      </c>
      <c r="D264" s="110">
        <v>6315.5220083499598</v>
      </c>
      <c r="E264" s="110">
        <v>1415.91946418769</v>
      </c>
      <c r="F264" s="110"/>
      <c r="G264" s="110">
        <v>-252.305145833457</v>
      </c>
      <c r="H264" s="110">
        <v>-203.22928799789099</v>
      </c>
      <c r="I264" s="110">
        <v>32.577401508048403</v>
      </c>
      <c r="J264" s="110">
        <v>44.774099370101503</v>
      </c>
      <c r="K264" s="110">
        <v>-104.08820032023399</v>
      </c>
      <c r="L264" s="110">
        <v>-6.9752185666665198</v>
      </c>
      <c r="M264" s="110">
        <v>43.834343196882003</v>
      </c>
      <c r="O264" s="252">
        <v>5.3291536050156703</v>
      </c>
      <c r="P264" s="252">
        <v>7.4608150470219403</v>
      </c>
      <c r="R264" s="253">
        <v>0.95979999999999999</v>
      </c>
      <c r="S264" s="253">
        <v>0.85619999999999996</v>
      </c>
      <c r="T264" s="253"/>
      <c r="U264" s="255">
        <v>0.62745098039215697</v>
      </c>
      <c r="V264" s="255">
        <v>0.25098039215686302</v>
      </c>
      <c r="W264" s="255">
        <v>5.8823529411764698E-2</v>
      </c>
      <c r="X264" s="253"/>
      <c r="Y264" s="253">
        <v>0.96242000000000005</v>
      </c>
      <c r="Z264" s="253">
        <v>1.0071000000000001</v>
      </c>
      <c r="AA264" s="255">
        <v>12.831858407079601</v>
      </c>
    </row>
    <row r="265" spans="1:27" customFormat="1" ht="14.45" customHeight="1" x14ac:dyDescent="0.2">
      <c r="A265" s="111" t="s">
        <v>571</v>
      </c>
      <c r="B265" s="110">
        <v>37531</v>
      </c>
      <c r="C265" s="110">
        <v>6943</v>
      </c>
      <c r="D265" s="110">
        <v>5803.7191137361997</v>
      </c>
      <c r="E265" s="110">
        <v>1475.52791192155</v>
      </c>
      <c r="F265" s="110"/>
      <c r="G265" s="110">
        <v>-102.88810514504</v>
      </c>
      <c r="H265" s="110">
        <v>-73.101359061393694</v>
      </c>
      <c r="I265" s="110">
        <v>-53.279794072308803</v>
      </c>
      <c r="J265" s="110">
        <v>3.4161245790574002</v>
      </c>
      <c r="K265" s="110">
        <v>-104.08820032023399</v>
      </c>
      <c r="L265" s="110">
        <v>7.29324168241211</v>
      </c>
      <c r="M265" s="110">
        <v>-13.3290830272456</v>
      </c>
      <c r="O265" s="252">
        <v>4.8972849111401198</v>
      </c>
      <c r="P265" s="252">
        <v>7.7749060776424797</v>
      </c>
      <c r="R265" s="253">
        <v>0.98199999999999998</v>
      </c>
      <c r="S265" s="253">
        <v>0.95020000000000004</v>
      </c>
      <c r="T265" s="253"/>
      <c r="U265" s="255">
        <v>0.460282916213275</v>
      </c>
      <c r="V265" s="255">
        <v>0.235038084874864</v>
      </c>
      <c r="W265" s="255">
        <v>5.4951033732317703E-2</v>
      </c>
      <c r="X265" s="253"/>
      <c r="Y265" s="253">
        <v>0.96235699999999991</v>
      </c>
      <c r="Z265" s="253">
        <v>1.0005999999999999</v>
      </c>
      <c r="AA265" s="255">
        <v>-4.0208877284595301</v>
      </c>
    </row>
    <row r="266" spans="1:27" customFormat="1" ht="14.45" customHeight="1" x14ac:dyDescent="0.2">
      <c r="A266" s="111" t="s">
        <v>572</v>
      </c>
      <c r="B266" s="110">
        <v>18867</v>
      </c>
      <c r="C266" s="110">
        <v>6566</v>
      </c>
      <c r="D266" s="110">
        <v>5690.8398346358099</v>
      </c>
      <c r="E266" s="110">
        <v>1397.1777927722901</v>
      </c>
      <c r="F266" s="110"/>
      <c r="G266" s="110">
        <v>-212.39673888009401</v>
      </c>
      <c r="H266" s="110">
        <v>-191.45257999533601</v>
      </c>
      <c r="I266" s="110">
        <v>-15.114487449667401</v>
      </c>
      <c r="J266" s="110">
        <v>20.990000498968801</v>
      </c>
      <c r="K266" s="110">
        <v>-104.08820032023399</v>
      </c>
      <c r="L266" s="110">
        <v>-6.9752185666665198</v>
      </c>
      <c r="M266" s="110">
        <v>-13.3290830272456</v>
      </c>
      <c r="O266" s="252">
        <v>4.80203529972969</v>
      </c>
      <c r="P266" s="252">
        <v>7.3620607409763101</v>
      </c>
      <c r="R266" s="253">
        <v>0.96240000000000003</v>
      </c>
      <c r="S266" s="253">
        <v>0.86270000000000002</v>
      </c>
      <c r="T266" s="253"/>
      <c r="U266" s="255">
        <v>0.53752759381898496</v>
      </c>
      <c r="V266" s="255">
        <v>0.29801324503311299</v>
      </c>
      <c r="W266" s="255">
        <v>5.1876379690949201E-2</v>
      </c>
      <c r="X266" s="253"/>
      <c r="Y266" s="253">
        <v>0.96814400000000012</v>
      </c>
      <c r="Z266" s="253">
        <v>1.0037</v>
      </c>
      <c r="AA266" s="255">
        <v>0</v>
      </c>
    </row>
    <row r="267" spans="1:27" customFormat="1" ht="14.45" customHeight="1" x14ac:dyDescent="0.2">
      <c r="A267" s="111" t="s">
        <v>573</v>
      </c>
      <c r="B267" s="110">
        <v>9483</v>
      </c>
      <c r="C267" s="110">
        <v>7280</v>
      </c>
      <c r="D267" s="110">
        <v>6161.0138246594497</v>
      </c>
      <c r="E267" s="110">
        <v>1564.9961749213001</v>
      </c>
      <c r="F267" s="110"/>
      <c r="G267" s="110">
        <v>-161.688027451263</v>
      </c>
      <c r="H267" s="110">
        <v>-158.15418156722799</v>
      </c>
      <c r="I267" s="110">
        <v>-16.248749401369398</v>
      </c>
      <c r="J267" s="110">
        <v>-13.0042359209687</v>
      </c>
      <c r="K267" s="110">
        <v>-104.08820032023399</v>
      </c>
      <c r="L267" s="110">
        <v>20.107265864599501</v>
      </c>
      <c r="M267" s="110">
        <v>-13.3290830272456</v>
      </c>
      <c r="O267" s="252">
        <v>5.1987767584097897</v>
      </c>
      <c r="P267" s="252">
        <v>8.2463355478224205</v>
      </c>
      <c r="R267" s="253">
        <v>0.97350000000000003</v>
      </c>
      <c r="S267" s="253">
        <v>0.89870000000000005</v>
      </c>
      <c r="T267" s="253"/>
      <c r="U267" s="255">
        <v>0.56795131845841795</v>
      </c>
      <c r="V267" s="255">
        <v>0.25152129817444202</v>
      </c>
      <c r="W267" s="255">
        <v>4.0567951318458403E-2</v>
      </c>
      <c r="X267" s="253"/>
      <c r="Y267" s="253">
        <v>0.96451400000000009</v>
      </c>
      <c r="Z267" s="253">
        <v>0.99790000000000001</v>
      </c>
      <c r="AA267" s="255">
        <v>-5.5555555555555598</v>
      </c>
    </row>
    <row r="268" spans="1:27" customFormat="1" ht="14.45" customHeight="1" x14ac:dyDescent="0.2">
      <c r="A268" s="111" t="s">
        <v>574</v>
      </c>
      <c r="B268" s="110">
        <v>5884</v>
      </c>
      <c r="C268" s="110">
        <v>7100</v>
      </c>
      <c r="D268" s="110">
        <v>5901.2765980969898</v>
      </c>
      <c r="E268" s="110">
        <v>1399.8108111081001</v>
      </c>
      <c r="F268" s="110"/>
      <c r="G268" s="110">
        <v>-191.98303351537001</v>
      </c>
      <c r="H268" s="110">
        <v>-145.62033664627501</v>
      </c>
      <c r="I268" s="110">
        <v>166.98073493966899</v>
      </c>
      <c r="J268" s="110">
        <v>43.603339936734301</v>
      </c>
      <c r="K268" s="110">
        <v>-104.08820032023399</v>
      </c>
      <c r="L268" s="110">
        <v>-6.9752185666665198</v>
      </c>
      <c r="M268" s="110">
        <v>36.849985594645602</v>
      </c>
      <c r="O268" s="252">
        <v>4.9796057104010902</v>
      </c>
      <c r="P268" s="252">
        <v>7.3759347382732798</v>
      </c>
      <c r="R268" s="253">
        <v>0.96719999999999995</v>
      </c>
      <c r="S268" s="253">
        <v>0.89570000000000005</v>
      </c>
      <c r="T268" s="253"/>
      <c r="U268" s="255">
        <v>0.61433447098976102</v>
      </c>
      <c r="V268" s="255">
        <v>0.37883959044368598</v>
      </c>
      <c r="W268" s="255">
        <v>0.143344709897611</v>
      </c>
      <c r="X268" s="253"/>
      <c r="Y268" s="253">
        <v>0.96944799999999998</v>
      </c>
      <c r="Z268" s="253">
        <v>1.0074000000000001</v>
      </c>
      <c r="AA268" s="255">
        <v>12.2605363984674</v>
      </c>
    </row>
    <row r="269" spans="1:27" customFormat="1" ht="14.45" customHeight="1" x14ac:dyDescent="0.2">
      <c r="A269" s="111" t="s">
        <v>575</v>
      </c>
      <c r="B269" s="110">
        <v>11672</v>
      </c>
      <c r="C269" s="110">
        <v>7356</v>
      </c>
      <c r="D269" s="110">
        <v>6386.4038951811699</v>
      </c>
      <c r="E269" s="110">
        <v>1445.4689264563799</v>
      </c>
      <c r="F269" s="110"/>
      <c r="G269" s="110">
        <v>-207.25656847021199</v>
      </c>
      <c r="H269" s="110">
        <v>-196.34838993841299</v>
      </c>
      <c r="I269" s="110">
        <v>4.0385643006255796</v>
      </c>
      <c r="J269" s="110">
        <v>-14.1161954585824</v>
      </c>
      <c r="K269" s="110">
        <v>-104.08820032023399</v>
      </c>
      <c r="L269" s="110">
        <v>-6.9752185666665198</v>
      </c>
      <c r="M269" s="110">
        <v>48.753636237844603</v>
      </c>
      <c r="O269" s="252">
        <v>5.3889650445510604</v>
      </c>
      <c r="P269" s="252">
        <v>7.6165181631254297</v>
      </c>
      <c r="R269" s="253">
        <v>0.96730000000000005</v>
      </c>
      <c r="S269" s="253">
        <v>0.8639</v>
      </c>
      <c r="T269" s="253"/>
      <c r="U269" s="255">
        <v>0.52782193958664503</v>
      </c>
      <c r="V269" s="255">
        <v>0.23370429252782199</v>
      </c>
      <c r="W269" s="255">
        <v>6.20031796502385E-2</v>
      </c>
      <c r="X269" s="253"/>
      <c r="Y269" s="253">
        <v>0.96906400000000004</v>
      </c>
      <c r="Z269" s="253">
        <v>0.99780000000000002</v>
      </c>
      <c r="AA269" s="255">
        <v>13.5379061371841</v>
      </c>
    </row>
    <row r="270" spans="1:27" customFormat="1" ht="14.45" customHeight="1" x14ac:dyDescent="0.2">
      <c r="A270" s="111" t="s">
        <v>576</v>
      </c>
      <c r="B270" s="110">
        <v>39290</v>
      </c>
      <c r="C270" s="110">
        <v>7634</v>
      </c>
      <c r="D270" s="110">
        <v>6382.4092610367197</v>
      </c>
      <c r="E270" s="110">
        <v>1512.3535033788401</v>
      </c>
      <c r="F270" s="110"/>
      <c r="G270" s="110">
        <v>-124.792864466315</v>
      </c>
      <c r="H270" s="110">
        <v>-115.46634740652</v>
      </c>
      <c r="I270" s="110">
        <v>101.84322125442399</v>
      </c>
      <c r="J270" s="110">
        <v>-5.8102752241170599</v>
      </c>
      <c r="K270" s="110">
        <v>-104.08820032023399</v>
      </c>
      <c r="L270" s="110">
        <v>-6.9752185666665198</v>
      </c>
      <c r="M270" s="110">
        <v>-5.6503108098908204</v>
      </c>
      <c r="O270" s="252">
        <v>5.3855942988037704</v>
      </c>
      <c r="P270" s="252">
        <v>7.9689488419445196</v>
      </c>
      <c r="R270" s="253">
        <v>0.98019999999999996</v>
      </c>
      <c r="S270" s="253">
        <v>0.9234</v>
      </c>
      <c r="T270" s="253"/>
      <c r="U270" s="255">
        <v>0.53355387523629505</v>
      </c>
      <c r="V270" s="255">
        <v>0.329395085066163</v>
      </c>
      <c r="W270" s="255">
        <v>9.8771266540642694E-2</v>
      </c>
      <c r="X270" s="253"/>
      <c r="Y270" s="253">
        <v>0.9732599999999999</v>
      </c>
      <c r="Z270" s="253">
        <v>0.99909999999999999</v>
      </c>
      <c r="AA270" s="255">
        <v>5.1689860834990098</v>
      </c>
    </row>
    <row r="271" spans="1:27" customFormat="1" ht="14.45" customHeight="1" x14ac:dyDescent="0.2">
      <c r="A271" s="111" t="s">
        <v>577</v>
      </c>
      <c r="B271" s="110">
        <v>25492</v>
      </c>
      <c r="C271" s="110">
        <v>7255</v>
      </c>
      <c r="D271" s="110">
        <v>6164.3974035683304</v>
      </c>
      <c r="E271" s="110">
        <v>1450.97592717979</v>
      </c>
      <c r="F271" s="110"/>
      <c r="G271" s="110">
        <v>-161.16125255199199</v>
      </c>
      <c r="H271" s="110">
        <v>-171.41561882578699</v>
      </c>
      <c r="I271" s="110">
        <v>104.73042715984199</v>
      </c>
      <c r="J271" s="110">
        <v>-8.0798235138225607</v>
      </c>
      <c r="K271" s="110">
        <v>-104.08820032023399</v>
      </c>
      <c r="L271" s="110">
        <v>-6.9752185666665198</v>
      </c>
      <c r="M271" s="110">
        <v>-13.3290830272456</v>
      </c>
      <c r="O271" s="252">
        <v>5.20163188451279</v>
      </c>
      <c r="P271" s="252">
        <v>7.6455358543856899</v>
      </c>
      <c r="R271" s="253">
        <v>0.97360000000000002</v>
      </c>
      <c r="S271" s="253">
        <v>0.88160000000000005</v>
      </c>
      <c r="T271" s="253"/>
      <c r="U271" s="255">
        <v>0.60105580693815996</v>
      </c>
      <c r="V271" s="255">
        <v>0.35067873303167402</v>
      </c>
      <c r="W271" s="255">
        <v>9.0497737556561098E-2</v>
      </c>
      <c r="X271" s="253"/>
      <c r="Y271" s="253">
        <v>0.96474100000000007</v>
      </c>
      <c r="Z271" s="253">
        <v>0.99870000000000003</v>
      </c>
      <c r="AA271" s="255">
        <v>2.6315789473684199</v>
      </c>
    </row>
    <row r="272" spans="1:27" customFormat="1" ht="14.45" customHeight="1" x14ac:dyDescent="0.2">
      <c r="A272" s="17" t="s">
        <v>578</v>
      </c>
      <c r="B272" s="18"/>
      <c r="C272" s="18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O272" s="252"/>
      <c r="P272" s="252"/>
      <c r="R272" s="253"/>
      <c r="S272" s="253"/>
      <c r="T272" s="253"/>
      <c r="U272" s="255"/>
      <c r="V272" s="255"/>
      <c r="W272" s="255"/>
      <c r="X272" s="253"/>
      <c r="Y272" s="253"/>
      <c r="Z272" s="253"/>
      <c r="AA272" s="255"/>
    </row>
    <row r="273" spans="1:27" customFormat="1" ht="14.45" customHeight="1" x14ac:dyDescent="0.2">
      <c r="A273" s="111" t="s">
        <v>579</v>
      </c>
      <c r="B273" s="110">
        <v>25114</v>
      </c>
      <c r="C273" s="110">
        <v>7495</v>
      </c>
      <c r="D273" s="110">
        <v>6172.2409085816698</v>
      </c>
      <c r="E273" s="110">
        <v>1503.7978667042801</v>
      </c>
      <c r="F273" s="110"/>
      <c r="G273" s="110">
        <v>-79.894741091065896</v>
      </c>
      <c r="H273" s="110">
        <v>-61.125401795905702</v>
      </c>
      <c r="I273" s="110">
        <v>74.968370178888094</v>
      </c>
      <c r="J273" s="110">
        <v>9.1922544736889105</v>
      </c>
      <c r="K273" s="110">
        <v>-104.08820032023399</v>
      </c>
      <c r="L273" s="110">
        <v>-6.9752185666665198</v>
      </c>
      <c r="M273" s="110">
        <v>-13.3290830272456</v>
      </c>
      <c r="O273" s="252">
        <v>5.2082503782750704</v>
      </c>
      <c r="P273" s="252">
        <v>7.9238671657242996</v>
      </c>
      <c r="R273" s="253">
        <v>0.98680000000000001</v>
      </c>
      <c r="S273" s="253">
        <v>0.95909999999999995</v>
      </c>
      <c r="T273" s="253"/>
      <c r="U273" s="255">
        <v>0.46788990825688098</v>
      </c>
      <c r="V273" s="255">
        <v>0.346330275229358</v>
      </c>
      <c r="W273" s="255">
        <v>9.70948012232416E-2</v>
      </c>
      <c r="X273" s="253"/>
      <c r="Y273" s="253">
        <v>0.96532499999999999</v>
      </c>
      <c r="Z273" s="253">
        <v>1.0015000000000001</v>
      </c>
      <c r="AA273" s="255">
        <v>1.4740108611326601</v>
      </c>
    </row>
    <row r="274" spans="1:27" customFormat="1" ht="14.45" customHeight="1" x14ac:dyDescent="0.2">
      <c r="A274" s="111" t="s">
        <v>580</v>
      </c>
      <c r="B274" s="110">
        <v>18133</v>
      </c>
      <c r="C274" s="110">
        <v>6441</v>
      </c>
      <c r="D274" s="110">
        <v>5457.1743417238604</v>
      </c>
      <c r="E274" s="110">
        <v>1286.27698572279</v>
      </c>
      <c r="F274" s="110"/>
      <c r="G274" s="110">
        <v>-155.58778213943501</v>
      </c>
      <c r="H274" s="110">
        <v>-150.50035947298301</v>
      </c>
      <c r="I274" s="110">
        <v>55.278094854553601</v>
      </c>
      <c r="J274" s="110">
        <v>22.854025346056201</v>
      </c>
      <c r="K274" s="110">
        <v>-104.08820032023399</v>
      </c>
      <c r="L274" s="110">
        <v>-6.9752185666665198</v>
      </c>
      <c r="M274" s="110">
        <v>36.096364461761297</v>
      </c>
      <c r="O274" s="252">
        <v>4.6048640600011002</v>
      </c>
      <c r="P274" s="252">
        <v>6.7776981194507302</v>
      </c>
      <c r="R274" s="253">
        <v>0.97119999999999995</v>
      </c>
      <c r="S274" s="253">
        <v>0.88270000000000004</v>
      </c>
      <c r="T274" s="253"/>
      <c r="U274" s="255">
        <v>0.56526946107784404</v>
      </c>
      <c r="V274" s="255">
        <v>0.35568862275449098</v>
      </c>
      <c r="W274" s="255">
        <v>9.8203592814371299E-2</v>
      </c>
      <c r="X274" s="253"/>
      <c r="Y274" s="253">
        <v>0.95897599999999994</v>
      </c>
      <c r="Z274" s="253">
        <v>1.0042</v>
      </c>
      <c r="AA274" s="255">
        <v>12.8378378378378</v>
      </c>
    </row>
    <row r="275" spans="1:27" customFormat="1" ht="14.45" customHeight="1" x14ac:dyDescent="0.2">
      <c r="A275" s="111" t="s">
        <v>581</v>
      </c>
      <c r="B275" s="110">
        <v>18872</v>
      </c>
      <c r="C275" s="110">
        <v>7199</v>
      </c>
      <c r="D275" s="110">
        <v>6110.0663591430803</v>
      </c>
      <c r="E275" s="110">
        <v>1434.0155989892901</v>
      </c>
      <c r="F275" s="110"/>
      <c r="G275" s="110">
        <v>-146.89577362496499</v>
      </c>
      <c r="H275" s="110">
        <v>-159.08260365531001</v>
      </c>
      <c r="I275" s="110">
        <v>73.814860456515504</v>
      </c>
      <c r="J275" s="110">
        <v>11.543019193188</v>
      </c>
      <c r="K275" s="110">
        <v>-104.08820032023399</v>
      </c>
      <c r="L275" s="110">
        <v>-6.9752185666665198</v>
      </c>
      <c r="M275" s="110">
        <v>-13.3290830272456</v>
      </c>
      <c r="O275" s="252">
        <v>5.1557863501483698</v>
      </c>
      <c r="P275" s="252">
        <v>7.5561678677405704</v>
      </c>
      <c r="R275" s="253">
        <v>0.97570000000000001</v>
      </c>
      <c r="S275" s="253">
        <v>0.88880000000000003</v>
      </c>
      <c r="T275" s="253"/>
      <c r="U275" s="255">
        <v>0.55087358684481003</v>
      </c>
      <c r="V275" s="255">
        <v>0.34224049331963002</v>
      </c>
      <c r="W275" s="255">
        <v>8.3247687564234299E-2</v>
      </c>
      <c r="X275" s="253"/>
      <c r="Y275" s="253">
        <v>0.94676500000000008</v>
      </c>
      <c r="Z275" s="253">
        <v>1.0019</v>
      </c>
      <c r="AA275" s="255">
        <v>-1.9153225806451599</v>
      </c>
    </row>
    <row r="276" spans="1:27" customFormat="1" ht="14.45" customHeight="1" x14ac:dyDescent="0.2">
      <c r="A276" s="111" t="s">
        <v>582</v>
      </c>
      <c r="B276" s="110">
        <v>99439</v>
      </c>
      <c r="C276" s="110">
        <v>7827</v>
      </c>
      <c r="D276" s="110">
        <v>6588.1321308000197</v>
      </c>
      <c r="E276" s="110">
        <v>1526.81183143612</v>
      </c>
      <c r="F276" s="110"/>
      <c r="G276" s="110">
        <v>-89.337384502828399</v>
      </c>
      <c r="H276" s="110">
        <v>-24.507101900109198</v>
      </c>
      <c r="I276" s="110">
        <v>-45.082509725900302</v>
      </c>
      <c r="J276" s="110">
        <v>-4.6777993807441698</v>
      </c>
      <c r="K276" s="110">
        <v>-104.08820032023399</v>
      </c>
      <c r="L276" s="110">
        <v>-6.9752185666665198</v>
      </c>
      <c r="M276" s="110">
        <v>-13.3290830272456</v>
      </c>
      <c r="O276" s="252">
        <v>5.5591870392904204</v>
      </c>
      <c r="P276" s="252">
        <v>8.0451331972365008</v>
      </c>
      <c r="R276" s="253">
        <v>0.98619999999999997</v>
      </c>
      <c r="S276" s="253">
        <v>0.98370000000000002</v>
      </c>
      <c r="T276" s="253"/>
      <c r="U276" s="255">
        <v>0.40213458755426901</v>
      </c>
      <c r="V276" s="255">
        <v>0.20586107091172201</v>
      </c>
      <c r="W276" s="255">
        <v>5.55354558610709E-2</v>
      </c>
      <c r="X276" s="253"/>
      <c r="Y276" s="253">
        <v>0.97856100000000001</v>
      </c>
      <c r="Z276" s="253">
        <v>0.99929999999999997</v>
      </c>
      <c r="AA276" s="255">
        <v>3.05741983594333</v>
      </c>
    </row>
    <row r="277" spans="1:27" customFormat="1" ht="14.45" customHeight="1" x14ac:dyDescent="0.2">
      <c r="A277" s="111" t="s">
        <v>583</v>
      </c>
      <c r="B277" s="110">
        <v>17963</v>
      </c>
      <c r="C277" s="110">
        <v>7561</v>
      </c>
      <c r="D277" s="110">
        <v>6234.5333611480401</v>
      </c>
      <c r="E277" s="110">
        <v>1525.5997232068601</v>
      </c>
      <c r="F277" s="110"/>
      <c r="G277" s="110">
        <v>-17.124761181232099</v>
      </c>
      <c r="H277" s="110">
        <v>-49.659739968885503</v>
      </c>
      <c r="I277" s="110">
        <v>-19.314171253295999</v>
      </c>
      <c r="J277" s="110">
        <v>4.2980664636192101</v>
      </c>
      <c r="K277" s="110">
        <v>-104.08820032023399</v>
      </c>
      <c r="L277" s="110">
        <v>-0.39659128653992198</v>
      </c>
      <c r="M277" s="110">
        <v>-13.3290830272456</v>
      </c>
      <c r="O277" s="252">
        <v>5.2608138952290799</v>
      </c>
      <c r="P277" s="252">
        <v>8.0387463118632692</v>
      </c>
      <c r="R277" s="253">
        <v>0.997</v>
      </c>
      <c r="S277" s="253">
        <v>0.96719999999999995</v>
      </c>
      <c r="T277" s="253"/>
      <c r="U277" s="255">
        <v>0.52275132275132297</v>
      </c>
      <c r="V277" s="255">
        <v>0.23280423280423301</v>
      </c>
      <c r="W277" s="255">
        <v>5.1851851851851899E-2</v>
      </c>
      <c r="X277" s="253"/>
      <c r="Y277" s="253">
        <v>0.97125899999999998</v>
      </c>
      <c r="Z277" s="253">
        <v>1.0006999999999999</v>
      </c>
      <c r="AA277" s="255">
        <v>-2.8776978417266199</v>
      </c>
    </row>
    <row r="278" spans="1:27" customFormat="1" ht="14.45" customHeight="1" x14ac:dyDescent="0.2">
      <c r="A278" s="111" t="s">
        <v>584</v>
      </c>
      <c r="B278" s="110">
        <v>9226</v>
      </c>
      <c r="C278" s="110">
        <v>6142</v>
      </c>
      <c r="D278" s="110">
        <v>5407.7880299880899</v>
      </c>
      <c r="E278" s="110">
        <v>1209.5286327123299</v>
      </c>
      <c r="F278" s="110"/>
      <c r="G278" s="110">
        <v>-181.745175314384</v>
      </c>
      <c r="H278" s="110">
        <v>-155.28640407777701</v>
      </c>
      <c r="I278" s="110">
        <v>-56.557570794076099</v>
      </c>
      <c r="J278" s="110">
        <v>21.565045230768401</v>
      </c>
      <c r="K278" s="110">
        <v>-104.08820032023399</v>
      </c>
      <c r="L278" s="110">
        <v>-6.9752185666665198</v>
      </c>
      <c r="M278" s="110">
        <v>7.7080824694707397</v>
      </c>
      <c r="O278" s="252">
        <v>4.5631909820073702</v>
      </c>
      <c r="P278" s="252">
        <v>6.3732928679817897</v>
      </c>
      <c r="R278" s="253">
        <v>0.96609999999999996</v>
      </c>
      <c r="S278" s="253">
        <v>0.87129999999999996</v>
      </c>
      <c r="T278" s="253"/>
      <c r="U278" s="255">
        <v>0.59144893111638996</v>
      </c>
      <c r="V278" s="255">
        <v>0.24465558194774301</v>
      </c>
      <c r="W278" s="255">
        <v>3.8004750593824202E-2</v>
      </c>
      <c r="X278" s="253"/>
      <c r="Y278" s="253">
        <v>0.96319500000000002</v>
      </c>
      <c r="Z278" s="253">
        <v>1.004</v>
      </c>
      <c r="AA278" s="255">
        <v>7.6726342710997404</v>
      </c>
    </row>
    <row r="279" spans="1:27" customFormat="1" ht="14.45" customHeight="1" x14ac:dyDescent="0.2">
      <c r="A279" s="111" t="s">
        <v>585</v>
      </c>
      <c r="B279" s="110">
        <v>55807</v>
      </c>
      <c r="C279" s="110">
        <v>7917</v>
      </c>
      <c r="D279" s="110">
        <v>6621.22656068786</v>
      </c>
      <c r="E279" s="110">
        <v>1595.93116348998</v>
      </c>
      <c r="F279" s="110"/>
      <c r="G279" s="110">
        <v>-98.401682164174602</v>
      </c>
      <c r="H279" s="110">
        <v>-30.421540503057201</v>
      </c>
      <c r="I279" s="110">
        <v>-43.642814061606899</v>
      </c>
      <c r="J279" s="110">
        <v>-3.3767201695275002</v>
      </c>
      <c r="K279" s="110">
        <v>-104.08820032023399</v>
      </c>
      <c r="L279" s="110">
        <v>-6.9752185666665198</v>
      </c>
      <c r="M279" s="110">
        <v>-13.3290830272456</v>
      </c>
      <c r="O279" s="252">
        <v>5.5871127277939996</v>
      </c>
      <c r="P279" s="252">
        <v>8.4093393301915498</v>
      </c>
      <c r="R279" s="253">
        <v>0.9849</v>
      </c>
      <c r="S279" s="253">
        <v>0.98070000000000002</v>
      </c>
      <c r="T279" s="253"/>
      <c r="U279" s="255">
        <v>0.39544579858883899</v>
      </c>
      <c r="V279" s="255">
        <v>0.21488133418858199</v>
      </c>
      <c r="W279" s="255">
        <v>5.3559974342527301E-2</v>
      </c>
      <c r="X279" s="253"/>
      <c r="Y279" s="253">
        <v>0.96527299999999994</v>
      </c>
      <c r="Z279" s="253">
        <v>0.99950000000000006</v>
      </c>
      <c r="AA279" s="255">
        <v>-1.2666244458518101</v>
      </c>
    </row>
    <row r="280" spans="1:27" customFormat="1" ht="14.45" customHeight="1" x14ac:dyDescent="0.2">
      <c r="A280" s="17" t="s">
        <v>586</v>
      </c>
      <c r="B280" s="18"/>
      <c r="C280" s="18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O280" s="252"/>
      <c r="P280" s="252"/>
      <c r="R280" s="253"/>
      <c r="S280" s="253"/>
      <c r="T280" s="253"/>
      <c r="U280" s="255"/>
      <c r="V280" s="255"/>
      <c r="W280" s="255"/>
      <c r="X280" s="253"/>
      <c r="Y280" s="253"/>
      <c r="Z280" s="253"/>
      <c r="AA280" s="255"/>
    </row>
    <row r="281" spans="1:27" customFormat="1" ht="14.45" customHeight="1" x14ac:dyDescent="0.2">
      <c r="A281" s="111" t="s">
        <v>587</v>
      </c>
      <c r="B281" s="110">
        <v>7120</v>
      </c>
      <c r="C281" s="110">
        <v>7514</v>
      </c>
      <c r="D281" s="110">
        <v>6441.4254667616297</v>
      </c>
      <c r="E281" s="110">
        <v>1324.73396994328</v>
      </c>
      <c r="F281" s="110"/>
      <c r="G281" s="110">
        <v>-178.13693162043799</v>
      </c>
      <c r="H281" s="110">
        <v>-121.230647488494</v>
      </c>
      <c r="I281" s="110">
        <v>52.931774537100097</v>
      </c>
      <c r="J281" s="110">
        <v>7.6636036709306001</v>
      </c>
      <c r="K281" s="110">
        <v>-104.08820032023399</v>
      </c>
      <c r="L281" s="110">
        <v>-6.9752185666665198</v>
      </c>
      <c r="M281" s="110">
        <v>97.544490140077201</v>
      </c>
      <c r="O281" s="252">
        <v>5.43539325842697</v>
      </c>
      <c r="P281" s="252">
        <v>6.9803370786516901</v>
      </c>
      <c r="R281" s="253">
        <v>0.97209999999999996</v>
      </c>
      <c r="S281" s="253">
        <v>0.90820000000000001</v>
      </c>
      <c r="T281" s="253"/>
      <c r="U281" s="255">
        <v>0.59173126614987104</v>
      </c>
      <c r="V281" s="255">
        <v>0.28165374677002603</v>
      </c>
      <c r="W281" s="255">
        <v>6.4599483204134403E-2</v>
      </c>
      <c r="X281" s="253"/>
      <c r="Y281" s="253">
        <v>0.96416499999999994</v>
      </c>
      <c r="Z281" s="253">
        <v>1.0012000000000001</v>
      </c>
      <c r="AA281" s="255">
        <v>22.0820189274448</v>
      </c>
    </row>
    <row r="282" spans="1:27" customFormat="1" ht="14.45" customHeight="1" x14ac:dyDescent="0.2">
      <c r="A282" s="111" t="s">
        <v>588</v>
      </c>
      <c r="B282" s="110">
        <v>6181</v>
      </c>
      <c r="C282" s="110">
        <v>7259</v>
      </c>
      <c r="D282" s="110">
        <v>6154.5641589789202</v>
      </c>
      <c r="E282" s="110">
        <v>1277.2822146450701</v>
      </c>
      <c r="F282" s="110"/>
      <c r="G282" s="110">
        <v>-140.59159317020101</v>
      </c>
      <c r="H282" s="110">
        <v>-138.07746111522599</v>
      </c>
      <c r="I282" s="110">
        <v>68.725709613550094</v>
      </c>
      <c r="J282" s="110">
        <v>49.170406382647499</v>
      </c>
      <c r="K282" s="110">
        <v>-104.08820032023399</v>
      </c>
      <c r="L282" s="110">
        <v>-6.9752185666665198</v>
      </c>
      <c r="M282" s="110">
        <v>99.452860993866594</v>
      </c>
      <c r="O282" s="252">
        <v>5.1933344119074603</v>
      </c>
      <c r="P282" s="252">
        <v>6.73030254004206</v>
      </c>
      <c r="R282" s="253">
        <v>0.97689999999999999</v>
      </c>
      <c r="S282" s="253">
        <v>0.89159999999999995</v>
      </c>
      <c r="T282" s="253"/>
      <c r="U282" s="255">
        <v>0.57320872274143297</v>
      </c>
      <c r="V282" s="255">
        <v>0.37694704049844202</v>
      </c>
      <c r="W282" s="255">
        <v>5.9190031152648002E-2</v>
      </c>
      <c r="X282" s="253"/>
      <c r="Y282" s="253">
        <v>0.95267599999999997</v>
      </c>
      <c r="Z282" s="253">
        <v>1.008</v>
      </c>
      <c r="AA282" s="255">
        <v>23.461538461538499</v>
      </c>
    </row>
    <row r="283" spans="1:27" customFormat="1" ht="14.45" customHeight="1" x14ac:dyDescent="0.2">
      <c r="A283" s="111" t="s">
        <v>589</v>
      </c>
      <c r="B283" s="110">
        <v>10070</v>
      </c>
      <c r="C283" s="110">
        <v>5733</v>
      </c>
      <c r="D283" s="110">
        <v>4966.3119441559402</v>
      </c>
      <c r="E283" s="110">
        <v>1206.15405526257</v>
      </c>
      <c r="F283" s="110"/>
      <c r="G283" s="110">
        <v>-172.242079143246</v>
      </c>
      <c r="H283" s="110">
        <v>-157.38501947604499</v>
      </c>
      <c r="I283" s="110">
        <v>5.2552022892448296</v>
      </c>
      <c r="J283" s="110">
        <v>9.3698858047124105</v>
      </c>
      <c r="K283" s="110">
        <v>-104.08820032023399</v>
      </c>
      <c r="L283" s="110">
        <v>-6.9752185666665198</v>
      </c>
      <c r="M283" s="110">
        <v>-13.3290830272456</v>
      </c>
      <c r="O283" s="252">
        <v>4.1906653426017897</v>
      </c>
      <c r="P283" s="252">
        <v>6.3555114200595799</v>
      </c>
      <c r="R283" s="253">
        <v>0.96499999999999997</v>
      </c>
      <c r="S283" s="253">
        <v>0.86919999999999997</v>
      </c>
      <c r="T283" s="253"/>
      <c r="U283" s="255">
        <v>0.55213270142180104</v>
      </c>
      <c r="V283" s="255">
        <v>0.27251184834123199</v>
      </c>
      <c r="W283" s="255">
        <v>0.11848341232227499</v>
      </c>
      <c r="X283" s="253"/>
      <c r="Y283" s="253">
        <v>0.96367400000000003</v>
      </c>
      <c r="Z283" s="253">
        <v>1.0019</v>
      </c>
      <c r="AA283" s="255">
        <v>-0.23640661938534299</v>
      </c>
    </row>
    <row r="284" spans="1:27" customFormat="1" ht="14.45" customHeight="1" x14ac:dyDescent="0.2">
      <c r="A284" s="111" t="s">
        <v>590</v>
      </c>
      <c r="B284" s="110">
        <v>15054</v>
      </c>
      <c r="C284" s="110">
        <v>9397</v>
      </c>
      <c r="D284" s="110">
        <v>7486.5136338636603</v>
      </c>
      <c r="E284" s="110">
        <v>1925.0384273725499</v>
      </c>
      <c r="F284" s="110"/>
      <c r="G284" s="110">
        <v>43.503315251848903</v>
      </c>
      <c r="H284" s="110">
        <v>63.521191370118999</v>
      </c>
      <c r="I284" s="110">
        <v>-46.0221619786535</v>
      </c>
      <c r="J284" s="110">
        <v>34.371855826588401</v>
      </c>
      <c r="K284" s="110">
        <v>-104.08820032023399</v>
      </c>
      <c r="L284" s="110">
        <v>7.0699748214992804</v>
      </c>
      <c r="M284" s="110">
        <v>-13.3290830272456</v>
      </c>
      <c r="O284" s="252">
        <v>6.3172578716620196</v>
      </c>
      <c r="P284" s="252">
        <v>10.1434834595456</v>
      </c>
      <c r="R284" s="253">
        <v>1.0056</v>
      </c>
      <c r="S284" s="253">
        <v>1.0327999999999999</v>
      </c>
      <c r="T284" s="253"/>
      <c r="U284" s="255">
        <v>0.41009463722397499</v>
      </c>
      <c r="V284" s="255">
        <v>0.15983175604626701</v>
      </c>
      <c r="W284" s="255">
        <v>4.41640378548896E-2</v>
      </c>
      <c r="X284" s="253"/>
      <c r="Y284" s="253">
        <v>0.97132000000000007</v>
      </c>
      <c r="Z284" s="253">
        <v>1.0045999999999999</v>
      </c>
      <c r="AA284" s="255">
        <v>-3.5496957403651099</v>
      </c>
    </row>
    <row r="285" spans="1:27" customFormat="1" ht="14.45" customHeight="1" x14ac:dyDescent="0.2">
      <c r="A285" s="111" t="s">
        <v>591</v>
      </c>
      <c r="B285" s="110">
        <v>5208</v>
      </c>
      <c r="C285" s="110">
        <v>6551</v>
      </c>
      <c r="D285" s="110">
        <v>5552.2608999946697</v>
      </c>
      <c r="E285" s="110">
        <v>1450.3217981724799</v>
      </c>
      <c r="F285" s="110"/>
      <c r="G285" s="110">
        <v>-248.27290159754801</v>
      </c>
      <c r="H285" s="110">
        <v>-213.54253427814101</v>
      </c>
      <c r="I285" s="110">
        <v>33.519539426569303</v>
      </c>
      <c r="J285" s="110">
        <v>72.113284810746194</v>
      </c>
      <c r="K285" s="110">
        <v>-104.08820032023399</v>
      </c>
      <c r="L285" s="110">
        <v>21.719968530545501</v>
      </c>
      <c r="M285" s="110">
        <v>-13.3290830272456</v>
      </c>
      <c r="O285" s="252">
        <v>4.6850998463901696</v>
      </c>
      <c r="P285" s="252">
        <v>7.6420890937020003</v>
      </c>
      <c r="R285" s="253">
        <v>0.95499999999999996</v>
      </c>
      <c r="S285" s="253">
        <v>0.85250000000000004</v>
      </c>
      <c r="T285" s="253"/>
      <c r="U285" s="255">
        <v>0.66393442622950805</v>
      </c>
      <c r="V285" s="255">
        <v>0.286885245901639</v>
      </c>
      <c r="W285" s="255">
        <v>7.7868852459016397E-2</v>
      </c>
      <c r="X285" s="253"/>
      <c r="Y285" s="253">
        <v>0.96032399999999996</v>
      </c>
      <c r="Z285" s="253">
        <v>1.0129999999999999</v>
      </c>
      <c r="AA285" s="255">
        <v>-6.1538461538461497</v>
      </c>
    </row>
    <row r="286" spans="1:27" customFormat="1" ht="14.45" customHeight="1" x14ac:dyDescent="0.2">
      <c r="A286" s="111" t="s">
        <v>592</v>
      </c>
      <c r="B286" s="110">
        <v>11488</v>
      </c>
      <c r="C286" s="110">
        <v>7227</v>
      </c>
      <c r="D286" s="110">
        <v>6199.8482504446902</v>
      </c>
      <c r="E286" s="110">
        <v>1387.67299609579</v>
      </c>
      <c r="F286" s="110"/>
      <c r="G286" s="110">
        <v>-248.275045590709</v>
      </c>
      <c r="H286" s="110">
        <v>-158.508627100669</v>
      </c>
      <c r="I286" s="110">
        <v>62.840118556986198</v>
      </c>
      <c r="J286" s="110">
        <v>99.751449942975597</v>
      </c>
      <c r="K286" s="110">
        <v>-104.08820032023399</v>
      </c>
      <c r="L286" s="110">
        <v>-6.9752185666665198</v>
      </c>
      <c r="M286" s="110">
        <v>-5.2916761867986004</v>
      </c>
      <c r="O286" s="252">
        <v>5.2315459610027899</v>
      </c>
      <c r="P286" s="252">
        <v>7.3119777158774397</v>
      </c>
      <c r="R286" s="253">
        <v>0.9597</v>
      </c>
      <c r="S286" s="253">
        <v>0.88549999999999995</v>
      </c>
      <c r="T286" s="253"/>
      <c r="U286" s="255">
        <v>0.56738768718802002</v>
      </c>
      <c r="V286" s="255">
        <v>0.29284525790349403</v>
      </c>
      <c r="W286" s="255">
        <v>8.4858569051580707E-2</v>
      </c>
      <c r="X286" s="253"/>
      <c r="Y286" s="253">
        <v>0.95585300000000006</v>
      </c>
      <c r="Z286" s="253">
        <v>1.0161</v>
      </c>
      <c r="AA286" s="255">
        <v>5.2539404553415103</v>
      </c>
    </row>
    <row r="287" spans="1:27" customFormat="1" ht="14.45" customHeight="1" x14ac:dyDescent="0.2">
      <c r="A287" s="111" t="s">
        <v>593</v>
      </c>
      <c r="B287" s="110">
        <v>12049</v>
      </c>
      <c r="C287" s="110">
        <v>8914</v>
      </c>
      <c r="D287" s="110">
        <v>7347.1788527031204</v>
      </c>
      <c r="E287" s="110">
        <v>1619.1772312427299</v>
      </c>
      <c r="F287" s="110"/>
      <c r="G287" s="110">
        <v>-51.320848837250303</v>
      </c>
      <c r="H287" s="110">
        <v>-39.451828936271603</v>
      </c>
      <c r="I287" s="110">
        <v>10.501219191287101</v>
      </c>
      <c r="J287" s="110">
        <v>-14.7604645945902</v>
      </c>
      <c r="K287" s="110">
        <v>-104.08820032023399</v>
      </c>
      <c r="L287" s="110">
        <v>-6.9752185666665198</v>
      </c>
      <c r="M287" s="110">
        <v>153.637726856749</v>
      </c>
      <c r="O287" s="252">
        <v>6.1996846211303804</v>
      </c>
      <c r="P287" s="252">
        <v>8.5318283674993793</v>
      </c>
      <c r="R287" s="253">
        <v>0.99280000000000002</v>
      </c>
      <c r="S287" s="253">
        <v>0.97540000000000004</v>
      </c>
      <c r="T287" s="253"/>
      <c r="U287" s="255">
        <v>0.35876840696117801</v>
      </c>
      <c r="V287" s="255">
        <v>0.22623828647925001</v>
      </c>
      <c r="W287" s="255">
        <v>7.0950468540829995E-2</v>
      </c>
      <c r="X287" s="253"/>
      <c r="Y287" s="253">
        <v>0.98085599999999995</v>
      </c>
      <c r="Z287" s="253">
        <v>0.998</v>
      </c>
      <c r="AA287" s="255">
        <v>29.238754325259499</v>
      </c>
    </row>
    <row r="288" spans="1:27" customFormat="1" ht="14.45" customHeight="1" x14ac:dyDescent="0.2">
      <c r="A288" s="111" t="s">
        <v>594</v>
      </c>
      <c r="B288" s="110">
        <v>63985</v>
      </c>
      <c r="C288" s="110">
        <v>8065</v>
      </c>
      <c r="D288" s="110">
        <v>6715.8446271197299</v>
      </c>
      <c r="E288" s="110">
        <v>1557.4572040305</v>
      </c>
      <c r="F288" s="110"/>
      <c r="G288" s="110">
        <v>-30.657215307962801</v>
      </c>
      <c r="H288" s="110">
        <v>12.6838428641404</v>
      </c>
      <c r="I288" s="110">
        <v>-56.208304285218297</v>
      </c>
      <c r="J288" s="110">
        <v>-10.1398738298632</v>
      </c>
      <c r="K288" s="110">
        <v>-104.08820032023399</v>
      </c>
      <c r="L288" s="110">
        <v>-6.9752185666665198</v>
      </c>
      <c r="M288" s="110">
        <v>-13.3290830272456</v>
      </c>
      <c r="O288" s="252">
        <v>5.6669531921544101</v>
      </c>
      <c r="P288" s="252">
        <v>8.2066109244354095</v>
      </c>
      <c r="R288" s="253">
        <v>0.99519999999999997</v>
      </c>
      <c r="S288" s="253">
        <v>1.0079</v>
      </c>
      <c r="T288" s="253"/>
      <c r="U288" s="255">
        <v>0.36596800882515201</v>
      </c>
      <c r="V288" s="255">
        <v>0.201875344732488</v>
      </c>
      <c r="W288" s="255">
        <v>5.26751241036955E-2</v>
      </c>
      <c r="X288" s="253"/>
      <c r="Y288" s="253">
        <v>0.97857699999999992</v>
      </c>
      <c r="Z288" s="253">
        <v>0.99850000000000005</v>
      </c>
      <c r="AA288" s="255">
        <v>2.74865400963446</v>
      </c>
    </row>
    <row r="289" spans="1:27" customFormat="1" ht="14.45" customHeight="1" x14ac:dyDescent="0.2">
      <c r="A289" s="17" t="s">
        <v>595</v>
      </c>
      <c r="B289" s="18"/>
      <c r="C289" s="18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O289" s="252"/>
      <c r="P289" s="252"/>
      <c r="R289" s="253"/>
      <c r="S289" s="253"/>
      <c r="T289" s="253"/>
      <c r="U289" s="255"/>
      <c r="V289" s="255"/>
      <c r="W289" s="255"/>
      <c r="X289" s="253"/>
      <c r="Y289" s="253"/>
      <c r="Z289" s="253"/>
      <c r="AA289" s="255"/>
    </row>
    <row r="290" spans="1:27" customFormat="1" ht="14.45" customHeight="1" x14ac:dyDescent="0.2">
      <c r="A290" s="111" t="s">
        <v>596</v>
      </c>
      <c r="B290" s="110">
        <v>2387</v>
      </c>
      <c r="C290" s="110">
        <v>7138</v>
      </c>
      <c r="D290" s="110">
        <v>6007.3642524532497</v>
      </c>
      <c r="E290" s="110">
        <v>1359.5524576747</v>
      </c>
      <c r="F290" s="110"/>
      <c r="G290" s="110">
        <v>-82.524260632133405</v>
      </c>
      <c r="H290" s="110">
        <v>-147.539376442708</v>
      </c>
      <c r="I290" s="110">
        <v>-4.3840924752985302</v>
      </c>
      <c r="J290" s="110">
        <v>103.86129467825801</v>
      </c>
      <c r="K290" s="110">
        <v>-104.08820032023399</v>
      </c>
      <c r="L290" s="110">
        <v>-6.9752185666665198</v>
      </c>
      <c r="M290" s="110">
        <v>12.319342104954799</v>
      </c>
      <c r="O290" s="252">
        <v>5.0691244239631299</v>
      </c>
      <c r="P290" s="252">
        <v>7.16380393799749</v>
      </c>
      <c r="R290" s="253">
        <v>0.98599999999999999</v>
      </c>
      <c r="S290" s="253">
        <v>0.89119999999999999</v>
      </c>
      <c r="T290" s="253"/>
      <c r="U290" s="255">
        <v>0.52066115702479299</v>
      </c>
      <c r="V290" s="255">
        <v>0.29752066115702502</v>
      </c>
      <c r="W290" s="255">
        <v>4.9586776859504099E-2</v>
      </c>
      <c r="X290" s="253"/>
      <c r="Y290" s="253">
        <v>0.95979100000000006</v>
      </c>
      <c r="Z290" s="253">
        <v>1.0173000000000001</v>
      </c>
      <c r="AA290" s="255">
        <v>8.03571428571429</v>
      </c>
    </row>
    <row r="291" spans="1:27" customFormat="1" ht="14.45" customHeight="1" x14ac:dyDescent="0.2">
      <c r="A291" s="111" t="s">
        <v>597</v>
      </c>
      <c r="B291" s="110">
        <v>2498</v>
      </c>
      <c r="C291" s="110">
        <v>5765</v>
      </c>
      <c r="D291" s="110">
        <v>4791.5933590879204</v>
      </c>
      <c r="E291" s="110">
        <v>1473.8781270515501</v>
      </c>
      <c r="F291" s="110"/>
      <c r="G291" s="110">
        <v>-214.042862256744</v>
      </c>
      <c r="H291" s="110">
        <v>-233.819303436192</v>
      </c>
      <c r="I291" s="110">
        <v>-84.757020520908995</v>
      </c>
      <c r="J291" s="110">
        <v>-11.5659309509947</v>
      </c>
      <c r="K291" s="110">
        <v>-104.08820032023399</v>
      </c>
      <c r="L291" s="110">
        <v>160.97982261728501</v>
      </c>
      <c r="M291" s="110">
        <v>-13.3290830272456</v>
      </c>
      <c r="O291" s="252">
        <v>4.0432345876701401</v>
      </c>
      <c r="P291" s="252">
        <v>7.7662129703762997</v>
      </c>
      <c r="R291" s="253">
        <v>0.95499999999999996</v>
      </c>
      <c r="S291" s="253">
        <v>0.84109999999999996</v>
      </c>
      <c r="T291" s="253"/>
      <c r="U291" s="255">
        <v>0.51485148514851498</v>
      </c>
      <c r="V291" s="255">
        <v>0.29702970297029702</v>
      </c>
      <c r="W291" s="255">
        <v>3.9603960396039598E-2</v>
      </c>
      <c r="X291" s="253"/>
      <c r="Y291" s="253">
        <v>0.95494900000000005</v>
      </c>
      <c r="Z291" s="253">
        <v>0.99760000000000004</v>
      </c>
      <c r="AA291" s="255">
        <v>-24.626865671641799</v>
      </c>
    </row>
    <row r="292" spans="1:27" customFormat="1" ht="14.45" customHeight="1" x14ac:dyDescent="0.2">
      <c r="A292" s="111" t="s">
        <v>598</v>
      </c>
      <c r="B292" s="110">
        <v>12324</v>
      </c>
      <c r="C292" s="110">
        <v>8579</v>
      </c>
      <c r="D292" s="110">
        <v>7250.5453089160501</v>
      </c>
      <c r="E292" s="110">
        <v>1535.3088260818099</v>
      </c>
      <c r="F292" s="110"/>
      <c r="G292" s="110">
        <v>-192.01072084584601</v>
      </c>
      <c r="H292" s="110">
        <v>-116.917663360351</v>
      </c>
      <c r="I292" s="110">
        <v>44.334359621183502</v>
      </c>
      <c r="J292" s="110">
        <v>77.514727916217296</v>
      </c>
      <c r="K292" s="110">
        <v>-104.08820032023399</v>
      </c>
      <c r="L292" s="110">
        <v>-6.9752185666665198</v>
      </c>
      <c r="M292" s="110">
        <v>91.157104963032793</v>
      </c>
      <c r="O292" s="252">
        <v>6.1181434599156104</v>
      </c>
      <c r="P292" s="252">
        <v>8.0899058747160009</v>
      </c>
      <c r="R292" s="253">
        <v>0.97330000000000005</v>
      </c>
      <c r="S292" s="253">
        <v>0.92359999999999998</v>
      </c>
      <c r="T292" s="253"/>
      <c r="U292" s="255">
        <v>0.50530503978779795</v>
      </c>
      <c r="V292" s="255">
        <v>0.23342175066313001</v>
      </c>
      <c r="W292" s="255">
        <v>6.2334217506631297E-2</v>
      </c>
      <c r="X292" s="253"/>
      <c r="Y292" s="253">
        <v>0.94600300000000004</v>
      </c>
      <c r="Z292" s="253">
        <v>1.0106999999999999</v>
      </c>
      <c r="AA292" s="255">
        <v>18.740157480314998</v>
      </c>
    </row>
    <row r="293" spans="1:27" customFormat="1" ht="14.45" customHeight="1" x14ac:dyDescent="0.2">
      <c r="A293" s="111" t="s">
        <v>599</v>
      </c>
      <c r="B293" s="110">
        <v>3024</v>
      </c>
      <c r="C293" s="110">
        <v>6969</v>
      </c>
      <c r="D293" s="110">
        <v>5956.79721329118</v>
      </c>
      <c r="E293" s="110">
        <v>1481.0935616177901</v>
      </c>
      <c r="F293" s="110"/>
      <c r="G293" s="110">
        <v>-136.02317672481399</v>
      </c>
      <c r="H293" s="110">
        <v>-171.130703483041</v>
      </c>
      <c r="I293" s="110">
        <v>-41.768813347565398</v>
      </c>
      <c r="J293" s="110">
        <v>-13.171060758424399</v>
      </c>
      <c r="K293" s="110">
        <v>-104.08820032023399</v>
      </c>
      <c r="L293" s="110">
        <v>10.5046376887442</v>
      </c>
      <c r="M293" s="110">
        <v>-13.3290830272456</v>
      </c>
      <c r="O293" s="252">
        <v>5.0264550264550296</v>
      </c>
      <c r="P293" s="252">
        <v>7.8042328042328002</v>
      </c>
      <c r="R293" s="253">
        <v>0.97689999999999999</v>
      </c>
      <c r="S293" s="253">
        <v>0.88419999999999999</v>
      </c>
      <c r="T293" s="253"/>
      <c r="U293" s="255">
        <v>0.54605263157894701</v>
      </c>
      <c r="V293" s="255">
        <v>0.11184210526315801</v>
      </c>
      <c r="W293" s="255">
        <v>8.55263157894737E-2</v>
      </c>
      <c r="X293" s="253"/>
      <c r="Y293" s="253">
        <v>0.95271199999999989</v>
      </c>
      <c r="Z293" s="253">
        <v>0.99780000000000002</v>
      </c>
      <c r="AA293" s="255">
        <v>-4.4025157232704402</v>
      </c>
    </row>
    <row r="294" spans="1:27" customFormat="1" ht="14.45" customHeight="1" x14ac:dyDescent="0.2">
      <c r="A294" s="111" t="s">
        <v>600</v>
      </c>
      <c r="B294" s="110">
        <v>7108</v>
      </c>
      <c r="C294" s="110">
        <v>6874</v>
      </c>
      <c r="D294" s="110">
        <v>5885.4313846392197</v>
      </c>
      <c r="E294" s="110">
        <v>1399.05937419169</v>
      </c>
      <c r="F294" s="110"/>
      <c r="G294" s="110">
        <v>-98.473494636654706</v>
      </c>
      <c r="H294" s="110">
        <v>-131.41146209655801</v>
      </c>
      <c r="I294" s="110">
        <v>-43.2703449960581</v>
      </c>
      <c r="J294" s="110">
        <v>-13.0140559353901</v>
      </c>
      <c r="K294" s="110">
        <v>-104.08820032023399</v>
      </c>
      <c r="L294" s="110">
        <v>-6.9752185666665198</v>
      </c>
      <c r="M294" s="110">
        <v>-13.3290830272456</v>
      </c>
      <c r="O294" s="252">
        <v>4.9662352279122102</v>
      </c>
      <c r="P294" s="252">
        <v>7.3719752391671403</v>
      </c>
      <c r="R294" s="253">
        <v>0.98299999999999998</v>
      </c>
      <c r="S294" s="253">
        <v>0.90580000000000005</v>
      </c>
      <c r="T294" s="253"/>
      <c r="U294" s="255">
        <v>0.56373937677053798</v>
      </c>
      <c r="V294" s="255">
        <v>0.22946175637393801</v>
      </c>
      <c r="W294" s="255">
        <v>3.9660056657223802E-2</v>
      </c>
      <c r="X294" s="253"/>
      <c r="Y294" s="253">
        <v>0.96498700000000004</v>
      </c>
      <c r="Z294" s="253">
        <v>0.99780000000000002</v>
      </c>
      <c r="AA294" s="255">
        <v>2.9154518950437298</v>
      </c>
    </row>
    <row r="295" spans="1:27" customFormat="1" ht="14.45" customHeight="1" x14ac:dyDescent="0.2">
      <c r="A295" s="111" t="s">
        <v>601</v>
      </c>
      <c r="B295" s="110">
        <v>3945</v>
      </c>
      <c r="C295" s="110">
        <v>6743</v>
      </c>
      <c r="D295" s="110">
        <v>5617.5327572370097</v>
      </c>
      <c r="E295" s="110">
        <v>1496.11735014641</v>
      </c>
      <c r="F295" s="110"/>
      <c r="G295" s="110">
        <v>-131.556687444305</v>
      </c>
      <c r="H295" s="110">
        <v>-175.41385768990401</v>
      </c>
      <c r="I295" s="110">
        <v>-37.408955543329398</v>
      </c>
      <c r="J295" s="110">
        <v>1.0573996622633399</v>
      </c>
      <c r="K295" s="110">
        <v>-104.08820032023399</v>
      </c>
      <c r="L295" s="110">
        <v>89.904517625207205</v>
      </c>
      <c r="M295" s="110">
        <v>-13.3290830272456</v>
      </c>
      <c r="O295" s="252">
        <v>4.7401774397972103</v>
      </c>
      <c r="P295" s="252">
        <v>7.8833967046894804</v>
      </c>
      <c r="R295" s="253">
        <v>0.97629999999999995</v>
      </c>
      <c r="S295" s="253">
        <v>0.88249999999999995</v>
      </c>
      <c r="T295" s="253"/>
      <c r="U295" s="255">
        <v>0.50802139037433203</v>
      </c>
      <c r="V295" s="255">
        <v>0.24064171122994699</v>
      </c>
      <c r="W295" s="255">
        <v>6.4171122994652399E-2</v>
      </c>
      <c r="X295" s="253"/>
      <c r="Y295" s="253">
        <v>0.95853100000000002</v>
      </c>
      <c r="Z295" s="253">
        <v>1.0002</v>
      </c>
      <c r="AA295" s="255">
        <v>-14.611872146118699</v>
      </c>
    </row>
    <row r="296" spans="1:27" customFormat="1" ht="14.45" customHeight="1" x14ac:dyDescent="0.2">
      <c r="A296" s="111" t="s">
        <v>602</v>
      </c>
      <c r="B296" s="110">
        <v>6748</v>
      </c>
      <c r="C296" s="110">
        <v>8071</v>
      </c>
      <c r="D296" s="110">
        <v>6849.21103471895</v>
      </c>
      <c r="E296" s="110">
        <v>1499.0095959801399</v>
      </c>
      <c r="F296" s="110"/>
      <c r="G296" s="110">
        <v>-113.487906481067</v>
      </c>
      <c r="H296" s="110">
        <v>-96.905791826811495</v>
      </c>
      <c r="I296" s="110">
        <v>41.828507562560297</v>
      </c>
      <c r="J296" s="110">
        <v>-13.764528958621799</v>
      </c>
      <c r="K296" s="110">
        <v>-104.08820032023399</v>
      </c>
      <c r="L296" s="110">
        <v>-6.9752185666665198</v>
      </c>
      <c r="M296" s="110">
        <v>15.8959651596562</v>
      </c>
      <c r="O296" s="252">
        <v>5.7794902193242397</v>
      </c>
      <c r="P296" s="252">
        <v>7.8986366330764701</v>
      </c>
      <c r="R296" s="253">
        <v>0.98319999999999996</v>
      </c>
      <c r="S296" s="253">
        <v>0.93510000000000004</v>
      </c>
      <c r="T296" s="253"/>
      <c r="U296" s="255">
        <v>0.52307692307692299</v>
      </c>
      <c r="V296" s="255">
        <v>0.19230769230769201</v>
      </c>
      <c r="W296" s="255">
        <v>8.7179487179487203E-2</v>
      </c>
      <c r="X296" s="253"/>
      <c r="Y296" s="253">
        <v>0.96156599999999992</v>
      </c>
      <c r="Z296" s="253">
        <v>0.998</v>
      </c>
      <c r="AA296" s="255">
        <v>8.0332409972299192</v>
      </c>
    </row>
    <row r="297" spans="1:27" customFormat="1" ht="14.45" customHeight="1" x14ac:dyDescent="0.2">
      <c r="A297" s="111" t="s">
        <v>603</v>
      </c>
      <c r="B297" s="110">
        <v>72840</v>
      </c>
      <c r="C297" s="110">
        <v>7491</v>
      </c>
      <c r="D297" s="110">
        <v>6328.9356327983596</v>
      </c>
      <c r="E297" s="110">
        <v>1503.6038016308701</v>
      </c>
      <c r="F297" s="110"/>
      <c r="G297" s="110">
        <v>-109.810428235039</v>
      </c>
      <c r="H297" s="110">
        <v>-19.768359989554199</v>
      </c>
      <c r="I297" s="110">
        <v>-83.839805798168996</v>
      </c>
      <c r="J297" s="110">
        <v>-3.8634682688632398</v>
      </c>
      <c r="K297" s="110">
        <v>-104.08820032023399</v>
      </c>
      <c r="L297" s="110">
        <v>-6.9752185666665198</v>
      </c>
      <c r="M297" s="110">
        <v>-13.3290830272456</v>
      </c>
      <c r="O297" s="252">
        <v>5.3404722679846204</v>
      </c>
      <c r="P297" s="252">
        <v>7.9228445908841296</v>
      </c>
      <c r="R297" s="253">
        <v>0.98240000000000005</v>
      </c>
      <c r="S297" s="253">
        <v>0.98660000000000003</v>
      </c>
      <c r="T297" s="253"/>
      <c r="U297" s="255">
        <v>0.41311053984575802</v>
      </c>
      <c r="V297" s="255">
        <v>0.16683804627249399</v>
      </c>
      <c r="W297" s="255">
        <v>4.7300771208226199E-2</v>
      </c>
      <c r="X297" s="253"/>
      <c r="Y297" s="253">
        <v>0.96534800000000009</v>
      </c>
      <c r="Z297" s="253">
        <v>0.99939999999999996</v>
      </c>
      <c r="AA297" s="255">
        <v>1.1966701352757501</v>
      </c>
    </row>
    <row r="298" spans="1:27" customFormat="1" ht="14.45" customHeight="1" x14ac:dyDescent="0.2">
      <c r="A298" s="111" t="s">
        <v>604</v>
      </c>
      <c r="B298" s="110">
        <v>2442</v>
      </c>
      <c r="C298" s="110">
        <v>6983</v>
      </c>
      <c r="D298" s="110">
        <v>6017.6516009609104</v>
      </c>
      <c r="E298" s="110">
        <v>1391.1041597771</v>
      </c>
      <c r="F298" s="110"/>
      <c r="G298" s="110">
        <v>-146.45539048142601</v>
      </c>
      <c r="H298" s="110">
        <v>-196.60041807213801</v>
      </c>
      <c r="I298" s="110">
        <v>12.985432072994101</v>
      </c>
      <c r="J298" s="110">
        <v>-1.26963720937599</v>
      </c>
      <c r="K298" s="110">
        <v>-104.08820032023399</v>
      </c>
      <c r="L298" s="110">
        <v>23.396922680498101</v>
      </c>
      <c r="M298" s="110">
        <v>-13.3290830272456</v>
      </c>
      <c r="O298" s="252">
        <v>5.0778050778050803</v>
      </c>
      <c r="P298" s="252">
        <v>7.33005733005733</v>
      </c>
      <c r="R298" s="253">
        <v>0.97540000000000004</v>
      </c>
      <c r="S298" s="253">
        <v>0.85840000000000005</v>
      </c>
      <c r="T298" s="253"/>
      <c r="U298" s="255">
        <v>0.60483870967741904</v>
      </c>
      <c r="V298" s="255">
        <v>0.20161290322580599</v>
      </c>
      <c r="W298" s="255">
        <v>8.0645161290322606E-2</v>
      </c>
      <c r="X298" s="253"/>
      <c r="Y298" s="253">
        <v>0.9579470000000001</v>
      </c>
      <c r="Z298" s="253">
        <v>0.99980000000000002</v>
      </c>
      <c r="AA298" s="255">
        <v>-6.0606060606060597</v>
      </c>
    </row>
    <row r="299" spans="1:27" customFormat="1" ht="14.45" customHeight="1" x14ac:dyDescent="0.2">
      <c r="A299" s="111" t="s">
        <v>605</v>
      </c>
      <c r="B299" s="110">
        <v>5826</v>
      </c>
      <c r="C299" s="110">
        <v>7160</v>
      </c>
      <c r="D299" s="110">
        <v>5919.3432333062601</v>
      </c>
      <c r="E299" s="110">
        <v>1377.9141658451899</v>
      </c>
      <c r="F299" s="110"/>
      <c r="G299" s="110">
        <v>-38.6726950842707</v>
      </c>
      <c r="H299" s="110">
        <v>-101.44792590366001</v>
      </c>
      <c r="I299" s="110">
        <v>13.6006979875042</v>
      </c>
      <c r="J299" s="110">
        <v>67.4144059705079</v>
      </c>
      <c r="K299" s="110">
        <v>-104.08820032023399</v>
      </c>
      <c r="L299" s="110">
        <v>-6.9752185666665198</v>
      </c>
      <c r="M299" s="110">
        <v>32.599294245841897</v>
      </c>
      <c r="O299" s="252">
        <v>4.9948506694129797</v>
      </c>
      <c r="P299" s="252">
        <v>7.2605561277034001</v>
      </c>
      <c r="R299" s="253">
        <v>0.99319999999999997</v>
      </c>
      <c r="S299" s="253">
        <v>0.92610000000000003</v>
      </c>
      <c r="T299" s="253"/>
      <c r="U299" s="255">
        <v>0.43298969072165</v>
      </c>
      <c r="V299" s="255">
        <v>0.25429553264604798</v>
      </c>
      <c r="W299" s="255">
        <v>0.10309278350515499</v>
      </c>
      <c r="X299" s="253"/>
      <c r="Y299" s="253">
        <v>0.966221</v>
      </c>
      <c r="Z299" s="253">
        <v>1.0114000000000001</v>
      </c>
      <c r="AA299" s="255">
        <v>11.4942528735632</v>
      </c>
    </row>
    <row r="300" spans="1:27" customFormat="1" ht="14.45" customHeight="1" x14ac:dyDescent="0.2">
      <c r="A300" s="111" t="s">
        <v>606</v>
      </c>
      <c r="B300" s="110">
        <v>130224</v>
      </c>
      <c r="C300" s="110">
        <v>8295</v>
      </c>
      <c r="D300" s="110">
        <v>6867.1539604734498</v>
      </c>
      <c r="E300" s="110">
        <v>1542.4499399286699</v>
      </c>
      <c r="F300" s="110"/>
      <c r="G300" s="110">
        <v>20.806869991537098</v>
      </c>
      <c r="H300" s="110">
        <v>87.991087540247804</v>
      </c>
      <c r="I300" s="110">
        <v>-92.068626910645705</v>
      </c>
      <c r="J300" s="110">
        <v>-6.9332608496574002</v>
      </c>
      <c r="K300" s="110">
        <v>-104.08820032023399</v>
      </c>
      <c r="L300" s="110">
        <v>-6.9752185666665198</v>
      </c>
      <c r="M300" s="110">
        <v>-13.3290830272456</v>
      </c>
      <c r="O300" s="252">
        <v>5.7946307900233398</v>
      </c>
      <c r="P300" s="252">
        <v>8.1275340950976798</v>
      </c>
      <c r="R300" s="253">
        <v>1.0027999999999999</v>
      </c>
      <c r="S300" s="253">
        <v>1.0568</v>
      </c>
      <c r="T300" s="253"/>
      <c r="U300" s="255">
        <v>0.25019878081102598</v>
      </c>
      <c r="V300" s="255">
        <v>0.18248078452160099</v>
      </c>
      <c r="W300" s="255">
        <v>5.5128544924463299E-2</v>
      </c>
      <c r="X300" s="253"/>
      <c r="Y300" s="253">
        <v>0.98785500000000004</v>
      </c>
      <c r="Z300" s="253">
        <v>0.999</v>
      </c>
      <c r="AA300" s="255">
        <v>3.27083618448063</v>
      </c>
    </row>
    <row r="301" spans="1:27" customFormat="1" ht="14.45" customHeight="1" x14ac:dyDescent="0.2">
      <c r="A301" s="111" t="s">
        <v>607</v>
      </c>
      <c r="B301" s="110">
        <v>6539</v>
      </c>
      <c r="C301" s="110">
        <v>6318</v>
      </c>
      <c r="D301" s="110">
        <v>5400.7732173273898</v>
      </c>
      <c r="E301" s="110">
        <v>1372.7835970144799</v>
      </c>
      <c r="F301" s="110"/>
      <c r="G301" s="110">
        <v>-184.74783709558301</v>
      </c>
      <c r="H301" s="110">
        <v>-182.61212252972999</v>
      </c>
      <c r="I301" s="110">
        <v>-28.0343059742473</v>
      </c>
      <c r="J301" s="110">
        <v>24.7774499105217</v>
      </c>
      <c r="K301" s="110">
        <v>-104.08820032023399</v>
      </c>
      <c r="L301" s="110">
        <v>32.258066449989499</v>
      </c>
      <c r="M301" s="110">
        <v>-13.3290830272456</v>
      </c>
      <c r="O301" s="252">
        <v>4.5572717540908396</v>
      </c>
      <c r="P301" s="252">
        <v>7.23352194525157</v>
      </c>
      <c r="R301" s="253">
        <v>0.96550000000000002</v>
      </c>
      <c r="S301" s="253">
        <v>0.86670000000000003</v>
      </c>
      <c r="T301" s="253"/>
      <c r="U301" s="255">
        <v>0.56375838926174504</v>
      </c>
      <c r="V301" s="255">
        <v>0.30536912751677903</v>
      </c>
      <c r="W301" s="255">
        <v>4.6979865771812103E-2</v>
      </c>
      <c r="X301" s="253"/>
      <c r="Y301" s="253">
        <v>0.95105300000000004</v>
      </c>
      <c r="Z301" s="253">
        <v>1.0045999999999999</v>
      </c>
      <c r="AA301" s="255">
        <v>-7.7399380804953601</v>
      </c>
    </row>
    <row r="302" spans="1:27" customFormat="1" ht="14.45" customHeight="1" x14ac:dyDescent="0.2">
      <c r="A302" s="111" t="s">
        <v>608</v>
      </c>
      <c r="B302" s="110">
        <v>5485</v>
      </c>
      <c r="C302" s="110">
        <v>7644</v>
      </c>
      <c r="D302" s="110">
        <v>6395.3761608283203</v>
      </c>
      <c r="E302" s="110">
        <v>1595.0583369769199</v>
      </c>
      <c r="F302" s="110"/>
      <c r="G302" s="110">
        <v>-162.782328431075</v>
      </c>
      <c r="H302" s="110">
        <v>-98.035168439176303</v>
      </c>
      <c r="I302" s="110">
        <v>-56.768939267026397</v>
      </c>
      <c r="J302" s="110">
        <v>81.155170353335293</v>
      </c>
      <c r="K302" s="110">
        <v>-104.08820032023399</v>
      </c>
      <c r="L302" s="110">
        <v>-6.9752185666665198</v>
      </c>
      <c r="M302" s="110">
        <v>0.80332727826811001</v>
      </c>
      <c r="O302" s="252">
        <v>5.3965360072926201</v>
      </c>
      <c r="P302" s="252">
        <v>8.40474020054695</v>
      </c>
      <c r="R302" s="253">
        <v>0.97430000000000005</v>
      </c>
      <c r="S302" s="253">
        <v>0.93830000000000002</v>
      </c>
      <c r="T302" s="253"/>
      <c r="U302" s="255">
        <v>0.47297297297297303</v>
      </c>
      <c r="V302" s="255">
        <v>0.17229729729729701</v>
      </c>
      <c r="W302" s="255">
        <v>5.0675675675675699E-2</v>
      </c>
      <c r="X302" s="253"/>
      <c r="Y302" s="253">
        <v>0.96393699999999993</v>
      </c>
      <c r="Z302" s="253">
        <v>1.0126999999999999</v>
      </c>
      <c r="AA302" s="255">
        <v>6.0931899641577099</v>
      </c>
    </row>
    <row r="303" spans="1:27" customFormat="1" ht="14.45" customHeight="1" x14ac:dyDescent="0.2">
      <c r="A303" s="111" t="s">
        <v>609</v>
      </c>
      <c r="B303" s="110">
        <v>8997</v>
      </c>
      <c r="C303" s="110">
        <v>9583</v>
      </c>
      <c r="D303" s="110">
        <v>7916.4006558973697</v>
      </c>
      <c r="E303" s="110">
        <v>1738.12805332179</v>
      </c>
      <c r="F303" s="110"/>
      <c r="G303" s="110">
        <v>41.160842181698101</v>
      </c>
      <c r="H303" s="110">
        <v>14.2849553788738</v>
      </c>
      <c r="I303" s="110">
        <v>-37.8169445045705</v>
      </c>
      <c r="J303" s="110">
        <v>-4.0243072171321801</v>
      </c>
      <c r="K303" s="110">
        <v>-104.08820032023399</v>
      </c>
      <c r="L303" s="110">
        <v>-6.9752185666665198</v>
      </c>
      <c r="M303" s="110">
        <v>25.748772890929398</v>
      </c>
      <c r="O303" s="252">
        <v>6.6800044459264196</v>
      </c>
      <c r="P303" s="252">
        <v>9.1586084250305699</v>
      </c>
      <c r="R303" s="253">
        <v>1.0049999999999999</v>
      </c>
      <c r="S303" s="253">
        <v>1.008</v>
      </c>
      <c r="T303" s="253"/>
      <c r="U303" s="255">
        <v>0.400998336106489</v>
      </c>
      <c r="V303" s="255">
        <v>0.179700499168053</v>
      </c>
      <c r="W303" s="255">
        <v>3.3277870216306203E-2</v>
      </c>
      <c r="X303" s="253"/>
      <c r="Y303" s="253">
        <v>0.95785500000000001</v>
      </c>
      <c r="Z303" s="253">
        <v>0.99950000000000006</v>
      </c>
      <c r="AA303" s="255">
        <v>8.6799276672694408</v>
      </c>
    </row>
    <row r="304" spans="1:27" customFormat="1" ht="14.45" customHeight="1" x14ac:dyDescent="0.2">
      <c r="A304" s="111" t="s">
        <v>610</v>
      </c>
      <c r="B304" s="110">
        <v>2805</v>
      </c>
      <c r="C304" s="110">
        <v>6974</v>
      </c>
      <c r="D304" s="110">
        <v>5914.8833573012298</v>
      </c>
      <c r="E304" s="110">
        <v>1231.3763275634601</v>
      </c>
      <c r="F304" s="110"/>
      <c r="G304" s="110">
        <v>-203.667613596141</v>
      </c>
      <c r="H304" s="110">
        <v>-141.967172514037</v>
      </c>
      <c r="I304" s="110">
        <v>-13.3135861561639</v>
      </c>
      <c r="J304" s="110">
        <v>128.28686196425301</v>
      </c>
      <c r="K304" s="110">
        <v>-104.08820032023399</v>
      </c>
      <c r="L304" s="110">
        <v>-6.9752185666665198</v>
      </c>
      <c r="M304" s="110">
        <v>168.97765314166401</v>
      </c>
      <c r="O304" s="252">
        <v>4.9910873440285197</v>
      </c>
      <c r="P304" s="252">
        <v>6.4884135472370801</v>
      </c>
      <c r="R304" s="253">
        <v>0.96530000000000005</v>
      </c>
      <c r="S304" s="253">
        <v>0.88439999999999996</v>
      </c>
      <c r="T304" s="253"/>
      <c r="U304" s="255">
        <v>0.52857142857142903</v>
      </c>
      <c r="V304" s="255">
        <v>0.20714285714285699</v>
      </c>
      <c r="W304" s="255">
        <v>7.8571428571428598E-2</v>
      </c>
      <c r="X304" s="253"/>
      <c r="Y304" s="253">
        <v>0.95179800000000003</v>
      </c>
      <c r="Z304" s="253">
        <v>1.0217000000000001</v>
      </c>
      <c r="AA304" s="255">
        <v>41.414141414141397</v>
      </c>
    </row>
    <row r="305" spans="1:27" customFormat="1" ht="14.45" customHeight="1" x14ac:dyDescent="0.2">
      <c r="A305" s="17" t="s">
        <v>611</v>
      </c>
      <c r="B305" s="18"/>
      <c r="C305" s="18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O305" s="252"/>
      <c r="P305" s="252"/>
      <c r="R305" s="253"/>
      <c r="S305" s="253"/>
      <c r="T305" s="253"/>
      <c r="U305" s="255"/>
      <c r="V305" s="255"/>
      <c r="W305" s="255"/>
      <c r="X305" s="253"/>
      <c r="Y305" s="253"/>
      <c r="Z305" s="253"/>
      <c r="AA305" s="255"/>
    </row>
    <row r="306" spans="1:27" customFormat="1" ht="14.45" customHeight="1" x14ac:dyDescent="0.2">
      <c r="A306" s="111" t="s">
        <v>612</v>
      </c>
      <c r="B306" s="110">
        <v>2718</v>
      </c>
      <c r="C306" s="110">
        <v>6043</v>
      </c>
      <c r="D306" s="110">
        <v>5275.7831017681701</v>
      </c>
      <c r="E306" s="110">
        <v>1256.8265041902</v>
      </c>
      <c r="F306" s="110"/>
      <c r="G306" s="110">
        <v>-166.19106373401601</v>
      </c>
      <c r="H306" s="110">
        <v>-116.127885986132</v>
      </c>
      <c r="I306" s="110">
        <v>-118.54460522592299</v>
      </c>
      <c r="J306" s="110">
        <v>-11.672829713073799</v>
      </c>
      <c r="K306" s="110">
        <v>-104.08820032023399</v>
      </c>
      <c r="L306" s="110">
        <v>40.575129977922899</v>
      </c>
      <c r="M306" s="110">
        <v>-13.3290830272456</v>
      </c>
      <c r="O306" s="252">
        <v>4.4518027961736601</v>
      </c>
      <c r="P306" s="252">
        <v>6.6225165562913899</v>
      </c>
      <c r="R306" s="253">
        <v>0.96819999999999995</v>
      </c>
      <c r="S306" s="253">
        <v>0.9073</v>
      </c>
      <c r="T306" s="253"/>
      <c r="U306" s="255">
        <v>0.58677685950413205</v>
      </c>
      <c r="V306" s="255">
        <v>0.14876033057851201</v>
      </c>
      <c r="W306" s="255">
        <v>2.4793388429752101E-2</v>
      </c>
      <c r="X306" s="253"/>
      <c r="Y306" s="253">
        <v>0.96032899999999999</v>
      </c>
      <c r="Z306" s="253">
        <v>0.99780000000000002</v>
      </c>
      <c r="AA306" s="255">
        <v>-9.0225563909774404</v>
      </c>
    </row>
    <row r="307" spans="1:27" customFormat="1" ht="14.45" customHeight="1" x14ac:dyDescent="0.2">
      <c r="A307" s="111" t="s">
        <v>613</v>
      </c>
      <c r="B307" s="110">
        <v>6145</v>
      </c>
      <c r="C307" s="110">
        <v>6938</v>
      </c>
      <c r="D307" s="110">
        <v>6036.3368206358</v>
      </c>
      <c r="E307" s="110">
        <v>1337.2674910246999</v>
      </c>
      <c r="F307" s="110"/>
      <c r="G307" s="110">
        <v>-222.97289082544</v>
      </c>
      <c r="H307" s="110">
        <v>-162.23179595630401</v>
      </c>
      <c r="I307" s="110">
        <v>-13.5912481446318</v>
      </c>
      <c r="J307" s="110">
        <v>53.053657132410599</v>
      </c>
      <c r="K307" s="110">
        <v>-104.08820032023399</v>
      </c>
      <c r="L307" s="110">
        <v>27.477684672264299</v>
      </c>
      <c r="M307" s="110">
        <v>-13.3290830272456</v>
      </c>
      <c r="O307" s="252">
        <v>5.0935720097640402</v>
      </c>
      <c r="P307" s="252">
        <v>7.0463791700569596</v>
      </c>
      <c r="R307" s="253">
        <v>0.96279999999999999</v>
      </c>
      <c r="S307" s="253">
        <v>0.87839999999999996</v>
      </c>
      <c r="T307" s="253"/>
      <c r="U307" s="255">
        <v>0.61980830670926501</v>
      </c>
      <c r="V307" s="255">
        <v>0.17891373801916899</v>
      </c>
      <c r="W307" s="255">
        <v>6.3897763578274799E-2</v>
      </c>
      <c r="X307" s="253"/>
      <c r="Y307" s="253">
        <v>0.95483200000000001</v>
      </c>
      <c r="Z307" s="253">
        <v>1.0087999999999999</v>
      </c>
      <c r="AA307" s="255">
        <v>-6.5671641791044797</v>
      </c>
    </row>
    <row r="308" spans="1:27" customFormat="1" ht="14.45" customHeight="1" x14ac:dyDescent="0.2">
      <c r="A308" s="111" t="s">
        <v>614</v>
      </c>
      <c r="B308" s="110">
        <v>28060</v>
      </c>
      <c r="C308" s="110">
        <v>7217</v>
      </c>
      <c r="D308" s="110">
        <v>6123.9459665470504</v>
      </c>
      <c r="E308" s="110">
        <v>1325.6249899505799</v>
      </c>
      <c r="F308" s="110"/>
      <c r="G308" s="110">
        <v>-62.7225937465317</v>
      </c>
      <c r="H308" s="110">
        <v>-0.282881542675746</v>
      </c>
      <c r="I308" s="110">
        <v>-81.276519101338707</v>
      </c>
      <c r="J308" s="110">
        <v>-6.1900528557310004</v>
      </c>
      <c r="K308" s="110">
        <v>-104.08820032023399</v>
      </c>
      <c r="L308" s="110">
        <v>-6.9752185666665198</v>
      </c>
      <c r="M308" s="110">
        <v>29.318548080277701</v>
      </c>
      <c r="O308" s="252">
        <v>5.1674982181040603</v>
      </c>
      <c r="P308" s="252">
        <v>6.9850320741268703</v>
      </c>
      <c r="R308" s="253">
        <v>0.98950000000000005</v>
      </c>
      <c r="S308" s="253">
        <v>0.99950000000000006</v>
      </c>
      <c r="T308" s="253"/>
      <c r="U308" s="255">
        <v>0.40344827586206899</v>
      </c>
      <c r="V308" s="255">
        <v>0.18</v>
      </c>
      <c r="W308" s="255">
        <v>5.3103448275862102E-2</v>
      </c>
      <c r="X308" s="253"/>
      <c r="Y308" s="253">
        <v>0.9629080000000001</v>
      </c>
      <c r="Z308" s="253">
        <v>0.999</v>
      </c>
      <c r="AA308" s="255">
        <v>10.687022900763401</v>
      </c>
    </row>
    <row r="309" spans="1:27" customFormat="1" ht="14.45" customHeight="1" x14ac:dyDescent="0.2">
      <c r="A309" s="111" t="s">
        <v>615</v>
      </c>
      <c r="B309" s="110">
        <v>17462</v>
      </c>
      <c r="C309" s="110">
        <v>7027</v>
      </c>
      <c r="D309" s="110">
        <v>6243.7406907454397</v>
      </c>
      <c r="E309" s="110">
        <v>1315.05423537161</v>
      </c>
      <c r="F309" s="110"/>
      <c r="G309" s="110">
        <v>-173.87027450773499</v>
      </c>
      <c r="H309" s="110">
        <v>-161.63475084548301</v>
      </c>
      <c r="I309" s="110">
        <v>-75.306745934429003</v>
      </c>
      <c r="J309" s="110">
        <v>1.18264124896501</v>
      </c>
      <c r="K309" s="110">
        <v>-104.08820032023399</v>
      </c>
      <c r="L309" s="110">
        <v>-6.9752185666665198</v>
      </c>
      <c r="M309" s="110">
        <v>-10.9452870373817</v>
      </c>
      <c r="O309" s="252">
        <v>5.2685832092543796</v>
      </c>
      <c r="P309" s="252">
        <v>6.9293322643454403</v>
      </c>
      <c r="R309" s="253">
        <v>0.97189999999999999</v>
      </c>
      <c r="S309" s="253">
        <v>0.87680000000000002</v>
      </c>
      <c r="T309" s="253"/>
      <c r="U309" s="255">
        <v>0.5</v>
      </c>
      <c r="V309" s="255">
        <v>0.13152173913043499</v>
      </c>
      <c r="W309" s="255">
        <v>5.1086956521739099E-2</v>
      </c>
      <c r="X309" s="253"/>
      <c r="Y309" s="253">
        <v>0.97529900000000003</v>
      </c>
      <c r="Z309" s="253">
        <v>1.0002</v>
      </c>
      <c r="AA309" s="255">
        <v>4.4267877412031797</v>
      </c>
    </row>
    <row r="310" spans="1:27" customFormat="1" ht="14.45" customHeight="1" x14ac:dyDescent="0.2">
      <c r="A310" s="111" t="s">
        <v>616</v>
      </c>
      <c r="B310" s="110">
        <v>9601</v>
      </c>
      <c r="C310" s="110">
        <v>6601</v>
      </c>
      <c r="D310" s="110">
        <v>5468.1229507587605</v>
      </c>
      <c r="E310" s="110">
        <v>1543.7850897370499</v>
      </c>
      <c r="F310" s="110"/>
      <c r="G310" s="110">
        <v>-176.68196929252301</v>
      </c>
      <c r="H310" s="110">
        <v>-213.58868248525599</v>
      </c>
      <c r="I310" s="110">
        <v>40.020140217860302</v>
      </c>
      <c r="J310" s="110">
        <v>-11.5491650857773</v>
      </c>
      <c r="K310" s="110">
        <v>-104.08820032023399</v>
      </c>
      <c r="L310" s="110">
        <v>67.825740973411598</v>
      </c>
      <c r="M310" s="110">
        <v>-13.3290830272456</v>
      </c>
      <c r="O310" s="252">
        <v>4.6141026976356603</v>
      </c>
      <c r="P310" s="252">
        <v>8.1345693156962806</v>
      </c>
      <c r="R310" s="253">
        <v>0.96740000000000004</v>
      </c>
      <c r="S310" s="253">
        <v>0.86140000000000005</v>
      </c>
      <c r="T310" s="253"/>
      <c r="U310" s="255">
        <v>0.56884875846501104</v>
      </c>
      <c r="V310" s="255">
        <v>0.34311512415349898</v>
      </c>
      <c r="W310" s="255">
        <v>8.8036117381489795E-2</v>
      </c>
      <c r="X310" s="253"/>
      <c r="Y310" s="253">
        <v>0.96345600000000009</v>
      </c>
      <c r="Z310" s="253">
        <v>0.99790000000000001</v>
      </c>
      <c r="AA310" s="255">
        <v>-12.277227722772301</v>
      </c>
    </row>
    <row r="311" spans="1:27" customFormat="1" ht="14.45" customHeight="1" x14ac:dyDescent="0.2">
      <c r="A311" s="111" t="s">
        <v>617</v>
      </c>
      <c r="B311" s="110">
        <v>4851</v>
      </c>
      <c r="C311" s="110">
        <v>6054</v>
      </c>
      <c r="D311" s="110">
        <v>5105.8261828210098</v>
      </c>
      <c r="E311" s="110">
        <v>1244.0794697630399</v>
      </c>
      <c r="F311" s="110"/>
      <c r="G311" s="110">
        <v>-36.714857468945297</v>
      </c>
      <c r="H311" s="110">
        <v>-105.491231924535</v>
      </c>
      <c r="I311" s="110">
        <v>-67.825950755561394</v>
      </c>
      <c r="J311" s="110">
        <v>8.6137976216119601</v>
      </c>
      <c r="K311" s="110">
        <v>-104.08820032023399</v>
      </c>
      <c r="L311" s="110">
        <v>23.033036736019898</v>
      </c>
      <c r="M311" s="110">
        <v>-13.3290830272456</v>
      </c>
      <c r="O311" s="252">
        <v>4.3083900226757397</v>
      </c>
      <c r="P311" s="252">
        <v>6.5553494124922702</v>
      </c>
      <c r="R311" s="253">
        <v>0.99250000000000005</v>
      </c>
      <c r="S311" s="253">
        <v>0.91490000000000005</v>
      </c>
      <c r="T311" s="253"/>
      <c r="U311" s="255">
        <v>0.45933014354066998</v>
      </c>
      <c r="V311" s="255">
        <v>0.26794258373205698</v>
      </c>
      <c r="W311" s="255">
        <v>6.2200956937799E-2</v>
      </c>
      <c r="X311" s="253"/>
      <c r="Y311" s="253">
        <v>0.96419900000000003</v>
      </c>
      <c r="Z311" s="253">
        <v>1.0017</v>
      </c>
      <c r="AA311" s="255">
        <v>-6.6964285714285703</v>
      </c>
    </row>
    <row r="312" spans="1:27" customFormat="1" ht="14.45" customHeight="1" x14ac:dyDescent="0.2">
      <c r="A312" s="111" t="s">
        <v>618</v>
      </c>
      <c r="B312" s="110">
        <v>15812</v>
      </c>
      <c r="C312" s="110">
        <v>6230</v>
      </c>
      <c r="D312" s="110">
        <v>5388.8128277747201</v>
      </c>
      <c r="E312" s="110">
        <v>1257.84392002967</v>
      </c>
      <c r="F312" s="110"/>
      <c r="G312" s="110">
        <v>-137.99141333715301</v>
      </c>
      <c r="H312" s="110">
        <v>-88.046496625786006</v>
      </c>
      <c r="I312" s="110">
        <v>-52.5095630718873</v>
      </c>
      <c r="J312" s="110">
        <v>-13.5381389586205</v>
      </c>
      <c r="K312" s="110">
        <v>-104.08820032023399</v>
      </c>
      <c r="L312" s="110">
        <v>-6.9752185666665198</v>
      </c>
      <c r="M312" s="110">
        <v>-13.3290830272456</v>
      </c>
      <c r="O312" s="252">
        <v>4.5471793574500401</v>
      </c>
      <c r="P312" s="252">
        <v>6.6278775613458096</v>
      </c>
      <c r="R312" s="253">
        <v>0.97409999999999997</v>
      </c>
      <c r="S312" s="253">
        <v>0.92969999999999997</v>
      </c>
      <c r="T312" s="253"/>
      <c r="U312" s="255">
        <v>0.51738525730180795</v>
      </c>
      <c r="V312" s="255">
        <v>0.20723226703755199</v>
      </c>
      <c r="W312" s="255">
        <v>7.2322670375521605E-2</v>
      </c>
      <c r="X312" s="253"/>
      <c r="Y312" s="253">
        <v>0.95713099999999995</v>
      </c>
      <c r="Z312" s="253">
        <v>0.99750000000000005</v>
      </c>
      <c r="AA312" s="255">
        <v>2.1306818181818201</v>
      </c>
    </row>
    <row r="313" spans="1:27" customFormat="1" ht="14.45" customHeight="1" x14ac:dyDescent="0.2">
      <c r="A313" s="111" t="s">
        <v>619</v>
      </c>
      <c r="B313" s="110">
        <v>22664</v>
      </c>
      <c r="C313" s="110">
        <v>7709</v>
      </c>
      <c r="D313" s="110">
        <v>6625.07910103826</v>
      </c>
      <c r="E313" s="110">
        <v>1467.9039275443799</v>
      </c>
      <c r="F313" s="110"/>
      <c r="G313" s="110">
        <v>-181.273344286444</v>
      </c>
      <c r="H313" s="110">
        <v>-98.556793764191795</v>
      </c>
      <c r="I313" s="110">
        <v>-8.48189280622449</v>
      </c>
      <c r="J313" s="110">
        <v>7.8839880320625699</v>
      </c>
      <c r="K313" s="110">
        <v>-104.08820032023399</v>
      </c>
      <c r="L313" s="110">
        <v>13.4537131095286</v>
      </c>
      <c r="M313" s="110">
        <v>-13.3290830272456</v>
      </c>
      <c r="O313" s="252">
        <v>5.5903635721849598</v>
      </c>
      <c r="P313" s="252">
        <v>7.7347334980585902</v>
      </c>
      <c r="R313" s="253">
        <v>0.97240000000000004</v>
      </c>
      <c r="S313" s="253">
        <v>0.93259999999999998</v>
      </c>
      <c r="T313" s="253"/>
      <c r="U313" s="255">
        <v>0.54380426203630605</v>
      </c>
      <c r="V313" s="255">
        <v>0.176006314127861</v>
      </c>
      <c r="W313" s="255">
        <v>6.1562746645619601E-2</v>
      </c>
      <c r="X313" s="253"/>
      <c r="Y313" s="253">
        <v>0.98882400000000004</v>
      </c>
      <c r="Z313" s="253">
        <v>1.0012000000000001</v>
      </c>
      <c r="AA313" s="255">
        <v>-4.5214770158251696</v>
      </c>
    </row>
    <row r="314" spans="1:27" customFormat="1" ht="14.45" customHeight="1" x14ac:dyDescent="0.2">
      <c r="A314" s="111" t="s">
        <v>620</v>
      </c>
      <c r="B314" s="110">
        <v>78549</v>
      </c>
      <c r="C314" s="110">
        <v>7227</v>
      </c>
      <c r="D314" s="110">
        <v>5973.0459520638997</v>
      </c>
      <c r="E314" s="110">
        <v>1423.79695090723</v>
      </c>
      <c r="F314" s="110"/>
      <c r="G314" s="110">
        <v>12.9276262111335</v>
      </c>
      <c r="H314" s="110">
        <v>49.928064843870999</v>
      </c>
      <c r="I314" s="110">
        <v>-107.290782524409</v>
      </c>
      <c r="J314" s="110">
        <v>-1.2607160795965799</v>
      </c>
      <c r="K314" s="110">
        <v>-104.08820032023399</v>
      </c>
      <c r="L314" s="110">
        <v>-6.9752185666665198</v>
      </c>
      <c r="M314" s="110">
        <v>-13.3290830272456</v>
      </c>
      <c r="O314" s="252">
        <v>5.0401660110249704</v>
      </c>
      <c r="P314" s="252">
        <v>7.5023233904951097</v>
      </c>
      <c r="R314" s="253">
        <v>1.0019</v>
      </c>
      <c r="S314" s="253">
        <v>1.0347999999999999</v>
      </c>
      <c r="T314" s="253"/>
      <c r="U314" s="255">
        <v>0.31194746148017199</v>
      </c>
      <c r="V314" s="255">
        <v>0.15685779237181099</v>
      </c>
      <c r="W314" s="255">
        <v>6.5673149785299298E-2</v>
      </c>
      <c r="X314" s="253"/>
      <c r="Y314" s="253">
        <v>0.98563100000000003</v>
      </c>
      <c r="Z314" s="253">
        <v>0.99980000000000002</v>
      </c>
      <c r="AA314" s="255">
        <v>-0.55262496860085397</v>
      </c>
    </row>
    <row r="315" spans="1:27" customFormat="1" ht="14.45" customHeight="1" x14ac:dyDescent="0.2">
      <c r="A315" s="111" t="s">
        <v>621</v>
      </c>
      <c r="B315" s="110">
        <v>5966</v>
      </c>
      <c r="C315" s="110">
        <v>6147</v>
      </c>
      <c r="D315" s="110">
        <v>5363.2930782195399</v>
      </c>
      <c r="E315" s="110">
        <v>1323.31233133107</v>
      </c>
      <c r="F315" s="110"/>
      <c r="G315" s="110">
        <v>-229.57909276904999</v>
      </c>
      <c r="H315" s="110">
        <v>-199.57256231182501</v>
      </c>
      <c r="I315" s="110">
        <v>2.2969360807803101</v>
      </c>
      <c r="J315" s="110">
        <v>5.8335154968580998</v>
      </c>
      <c r="K315" s="110">
        <v>-104.08820032023399</v>
      </c>
      <c r="L315" s="110">
        <v>-1.3159167213088201</v>
      </c>
      <c r="M315" s="110">
        <v>-13.3290830272456</v>
      </c>
      <c r="O315" s="252">
        <v>4.5256453234998304</v>
      </c>
      <c r="P315" s="252">
        <v>6.9728461280590004</v>
      </c>
      <c r="R315" s="253">
        <v>0.95689999999999997</v>
      </c>
      <c r="S315" s="253">
        <v>0.84889999999999999</v>
      </c>
      <c r="T315" s="253"/>
      <c r="U315" s="255">
        <v>0.6</v>
      </c>
      <c r="V315" s="255">
        <v>0.32962962962962999</v>
      </c>
      <c r="W315" s="255">
        <v>5.9259259259259303E-2</v>
      </c>
      <c r="X315" s="253"/>
      <c r="Y315" s="253">
        <v>0.95478600000000002</v>
      </c>
      <c r="Z315" s="253">
        <v>1.0011000000000001</v>
      </c>
      <c r="AA315" s="255">
        <v>-2.8776978417266199</v>
      </c>
    </row>
    <row r="316" spans="1:27" customFormat="1" ht="14.45" customHeight="1" x14ac:dyDescent="0.2">
      <c r="A316" s="111" t="s">
        <v>622</v>
      </c>
      <c r="B316" s="110">
        <v>42226</v>
      </c>
      <c r="C316" s="110">
        <v>7324</v>
      </c>
      <c r="D316" s="110">
        <v>6210.87065848562</v>
      </c>
      <c r="E316" s="110">
        <v>1472.8169577722799</v>
      </c>
      <c r="F316" s="110"/>
      <c r="G316" s="110">
        <v>-90.3420468433753</v>
      </c>
      <c r="H316" s="110">
        <v>-26.1307742876016</v>
      </c>
      <c r="I316" s="110">
        <v>-125.144879550138</v>
      </c>
      <c r="J316" s="110">
        <v>6.7658508351508697</v>
      </c>
      <c r="K316" s="110">
        <v>-104.08820032023399</v>
      </c>
      <c r="L316" s="110">
        <v>-6.9752185666665198</v>
      </c>
      <c r="M316" s="110">
        <v>-13.3290830272456</v>
      </c>
      <c r="O316" s="252">
        <v>5.2408468715957</v>
      </c>
      <c r="P316" s="252">
        <v>7.7606214180836401</v>
      </c>
      <c r="R316" s="253">
        <v>0.98519999999999996</v>
      </c>
      <c r="S316" s="253">
        <v>0.98199999999999998</v>
      </c>
      <c r="T316" s="253"/>
      <c r="U316" s="255">
        <v>0.41662901039313099</v>
      </c>
      <c r="V316" s="255">
        <v>0.12652507907817401</v>
      </c>
      <c r="W316" s="255">
        <v>3.34387708992318E-2</v>
      </c>
      <c r="X316" s="253"/>
      <c r="Y316" s="253">
        <v>0.96590299999999996</v>
      </c>
      <c r="Z316" s="253">
        <v>1.0011000000000001</v>
      </c>
      <c r="AA316" s="255">
        <v>1.3742556115437501</v>
      </c>
    </row>
    <row r="317" spans="1:27" customFormat="1" ht="14.45" customHeight="1" x14ac:dyDescent="0.2">
      <c r="A317" s="111" t="s">
        <v>623</v>
      </c>
      <c r="B317" s="110">
        <v>8054</v>
      </c>
      <c r="C317" s="110">
        <v>6869</v>
      </c>
      <c r="D317" s="110">
        <v>6032.8599853349597</v>
      </c>
      <c r="E317" s="110">
        <v>1402.03100656777</v>
      </c>
      <c r="F317" s="110"/>
      <c r="G317" s="110">
        <v>-231.89284253025099</v>
      </c>
      <c r="H317" s="110">
        <v>-209.363907630239</v>
      </c>
      <c r="I317" s="110">
        <v>-23.190263118160502</v>
      </c>
      <c r="J317" s="110">
        <v>22.858761055089101</v>
      </c>
      <c r="K317" s="110">
        <v>-104.08820032023399</v>
      </c>
      <c r="L317" s="110">
        <v>-6.9752185666665198</v>
      </c>
      <c r="M317" s="110">
        <v>-13.3290830272456</v>
      </c>
      <c r="O317" s="252">
        <v>5.09063819220263</v>
      </c>
      <c r="P317" s="252">
        <v>7.3876334740501601</v>
      </c>
      <c r="R317" s="253">
        <v>0.96130000000000004</v>
      </c>
      <c r="S317" s="253">
        <v>0.85040000000000004</v>
      </c>
      <c r="T317" s="253"/>
      <c r="U317" s="255">
        <v>0.59024390243902403</v>
      </c>
      <c r="V317" s="255">
        <v>0.190243902439024</v>
      </c>
      <c r="W317" s="255">
        <v>5.8536585365853697E-2</v>
      </c>
      <c r="X317" s="253"/>
      <c r="Y317" s="253">
        <v>0.96308000000000005</v>
      </c>
      <c r="Z317" s="253">
        <v>1.0038</v>
      </c>
      <c r="AA317" s="255">
        <v>3.2745591939546599</v>
      </c>
    </row>
    <row r="318" spans="1:27" customFormat="1" ht="14.45" customHeight="1" x14ac:dyDescent="0.2">
      <c r="A318" s="111" t="s">
        <v>624</v>
      </c>
      <c r="B318" s="110">
        <v>3289</v>
      </c>
      <c r="C318" s="110">
        <v>5943</v>
      </c>
      <c r="D318" s="110">
        <v>5152.5614339223503</v>
      </c>
      <c r="E318" s="110">
        <v>1061.7107811620699</v>
      </c>
      <c r="F318" s="110"/>
      <c r="G318" s="110">
        <v>-134.448782953338</v>
      </c>
      <c r="H318" s="110">
        <v>-159.93839700317301</v>
      </c>
      <c r="I318" s="110">
        <v>25.154242920418699</v>
      </c>
      <c r="J318" s="110">
        <v>24.6661879936429</v>
      </c>
      <c r="K318" s="110">
        <v>-104.08820032023399</v>
      </c>
      <c r="L318" s="110">
        <v>-6.9752185666665198</v>
      </c>
      <c r="M318" s="110">
        <v>84.706353994737199</v>
      </c>
      <c r="O318" s="252">
        <v>4.3478260869565197</v>
      </c>
      <c r="P318" s="252">
        <v>5.5944055944055897</v>
      </c>
      <c r="R318" s="253">
        <v>0.97360000000000002</v>
      </c>
      <c r="S318" s="253">
        <v>0.84899999999999998</v>
      </c>
      <c r="T318" s="253"/>
      <c r="U318" s="255">
        <v>0.56643356643356602</v>
      </c>
      <c r="V318" s="255">
        <v>0.223776223776224</v>
      </c>
      <c r="W318" s="255">
        <v>0.13986013986014001</v>
      </c>
      <c r="X318" s="253"/>
      <c r="Y318" s="253">
        <v>0.94885499999999989</v>
      </c>
      <c r="Z318" s="253">
        <v>1.0047999999999999</v>
      </c>
      <c r="AA318" s="255">
        <v>24.347826086956498</v>
      </c>
    </row>
    <row r="319" spans="1:27" customFormat="1" ht="14.45" customHeight="1" x14ac:dyDescent="0.2">
      <c r="A319" s="111" t="s">
        <v>625</v>
      </c>
      <c r="B319" s="110">
        <v>4217</v>
      </c>
      <c r="C319" s="110">
        <v>4883</v>
      </c>
      <c r="D319" s="110">
        <v>4159.1935312002997</v>
      </c>
      <c r="E319" s="110">
        <v>1170.0974283734199</v>
      </c>
      <c r="F319" s="110"/>
      <c r="G319" s="110">
        <v>-119.869612208837</v>
      </c>
      <c r="H319" s="110">
        <v>-172.560468961292</v>
      </c>
      <c r="I319" s="110">
        <v>-167.52645703955</v>
      </c>
      <c r="J319" s="110">
        <v>60.6581186663403</v>
      </c>
      <c r="K319" s="110">
        <v>-104.08820032023399</v>
      </c>
      <c r="L319" s="110">
        <v>70.136528384685107</v>
      </c>
      <c r="M319" s="110">
        <v>-13.3290830272456</v>
      </c>
      <c r="O319" s="252">
        <v>3.5096039838747899</v>
      </c>
      <c r="P319" s="252">
        <v>6.1655205122124697</v>
      </c>
      <c r="R319" s="253">
        <v>0.9708</v>
      </c>
      <c r="S319" s="253">
        <v>0.85219999999999996</v>
      </c>
      <c r="T319" s="253"/>
      <c r="U319" s="255">
        <v>0.39864864864864902</v>
      </c>
      <c r="V319" s="255">
        <v>0.22972972972972999</v>
      </c>
      <c r="W319" s="255">
        <v>3.37837837837838E-2</v>
      </c>
      <c r="X319" s="253"/>
      <c r="Y319" s="253">
        <v>0.95003299999999991</v>
      </c>
      <c r="Z319" s="253">
        <v>1.0145999999999999</v>
      </c>
      <c r="AA319" s="255">
        <v>-15.4285714285714</v>
      </c>
    </row>
    <row r="320" spans="1:27" ht="8.4499999999999993" customHeight="1" thickBot="1" x14ac:dyDescent="0.25">
      <c r="A320" s="122"/>
      <c r="B320" s="59"/>
      <c r="C320" s="59"/>
      <c r="D320" s="167"/>
      <c r="E320" s="59"/>
      <c r="F320" s="59"/>
      <c r="G320" s="59"/>
      <c r="H320" s="59"/>
      <c r="I320" s="59"/>
      <c r="J320" s="59"/>
      <c r="K320" s="59"/>
      <c r="L320" s="59"/>
      <c r="M320" s="59"/>
      <c r="O320" s="68"/>
      <c r="P320" s="68"/>
      <c r="Q320" s="68"/>
      <c r="R320" s="68"/>
      <c r="S320" s="167"/>
      <c r="T320" s="167"/>
      <c r="U320" s="167"/>
      <c r="V320" s="167"/>
      <c r="W320" s="167"/>
      <c r="X320" s="167"/>
      <c r="Y320" s="167"/>
      <c r="Z320" s="167"/>
      <c r="AA320" s="59"/>
    </row>
    <row r="321" spans="1:26" ht="14.45" customHeight="1" x14ac:dyDescent="0.2">
      <c r="A321" s="123"/>
      <c r="B321" s="155"/>
      <c r="C321" s="155"/>
      <c r="D321" s="166"/>
      <c r="E321" s="155"/>
      <c r="F321" s="155"/>
      <c r="J321" s="155"/>
      <c r="K321" s="155"/>
      <c r="L321" s="155"/>
      <c r="M321" s="155"/>
      <c r="S321" s="168"/>
      <c r="T321" s="168"/>
      <c r="U321" s="168"/>
      <c r="V321" s="168"/>
      <c r="W321" s="168"/>
      <c r="X321" s="168"/>
      <c r="Y321" s="168"/>
      <c r="Z321" s="168"/>
    </row>
    <row r="322" spans="1:26" ht="14.45" hidden="1" customHeight="1" x14ac:dyDescent="0.2">
      <c r="A322" s="100"/>
      <c r="B322" s="156"/>
      <c r="C322" s="156"/>
      <c r="D322" s="169"/>
      <c r="E322" s="156"/>
      <c r="F322" s="156"/>
      <c r="J322" s="156"/>
      <c r="K322" s="156"/>
      <c r="L322" s="156"/>
      <c r="M322" s="156"/>
      <c r="S322" s="169"/>
      <c r="T322" s="169"/>
      <c r="U322" s="169"/>
      <c r="V322" s="169"/>
      <c r="W322" s="169"/>
      <c r="X322" s="169"/>
      <c r="Y322" s="169"/>
      <c r="Z322" s="169"/>
    </row>
  </sheetData>
  <mergeCells count="5">
    <mergeCell ref="U3:W3"/>
    <mergeCell ref="Y3:Z3"/>
    <mergeCell ref="D3:E3"/>
    <mergeCell ref="G3:M3"/>
    <mergeCell ref="R3:S3"/>
  </mergeCells>
  <conditionalFormatting sqref="B10:M319">
    <cfRule type="cellIs" dxfId="6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320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4.25" zeroHeight="1" x14ac:dyDescent="0.2"/>
  <cols>
    <col min="1" max="1" width="17.140625" customWidth="1"/>
    <col min="2" max="2" width="12.5703125" customWidth="1"/>
    <col min="3" max="3" width="14.28515625" customWidth="1"/>
    <col min="4" max="4" width="3.5703125" customWidth="1"/>
    <col min="5" max="5" width="10.28515625" customWidth="1"/>
    <col min="6" max="9" width="10.85546875" customWidth="1"/>
    <col min="10" max="10" width="11.7109375" customWidth="1"/>
    <col min="11" max="11" width="3.5703125" style="64" customWidth="1"/>
    <col min="12" max="12" width="8.85546875" customWidth="1"/>
    <col min="13" max="13" width="9" customWidth="1"/>
    <col min="14" max="15" width="9.140625" customWidth="1"/>
    <col min="16" max="16" width="9.140625" style="71" customWidth="1"/>
    <col min="17" max="17" width="11.42578125" customWidth="1"/>
    <col min="18" max="18" width="6.140625" customWidth="1"/>
    <col min="19" max="27" width="0" hidden="1" customWidth="1"/>
    <col min="28" max="16384" width="9.140625" hidden="1"/>
  </cols>
  <sheetData>
    <row r="1" spans="1:18" x14ac:dyDescent="0.2"/>
    <row r="2" spans="1:18" ht="16.5" thickBot="1" x14ac:dyDescent="0.3">
      <c r="A2" s="69" t="str">
        <f>"Tabell 5 Förskoleklass och grundskola, utjämningsåret "&amp;Innehåll!C31</f>
        <v>Tabell 5 Förskoleklass och grundskola, utjämningsåret 2022</v>
      </c>
      <c r="B2" s="69"/>
      <c r="C2" s="68"/>
      <c r="D2" s="68"/>
      <c r="E2" s="68"/>
      <c r="F2" s="68"/>
      <c r="G2" s="68"/>
      <c r="H2" s="68"/>
      <c r="I2" s="68"/>
      <c r="J2" s="68"/>
      <c r="L2" s="69" t="s">
        <v>71</v>
      </c>
      <c r="M2" s="68"/>
      <c r="N2" s="68"/>
      <c r="O2" s="68"/>
      <c r="P2" s="68"/>
      <c r="Q2" s="68"/>
      <c r="R2" s="64"/>
    </row>
    <row r="3" spans="1:18" ht="14.25" customHeight="1" x14ac:dyDescent="0.2">
      <c r="L3" s="397"/>
      <c r="M3" s="397"/>
      <c r="N3" s="397"/>
      <c r="O3" s="399"/>
      <c r="P3" s="399"/>
      <c r="Q3" s="397"/>
    </row>
    <row r="4" spans="1:18" s="64" customFormat="1" ht="12.75" customHeight="1" x14ac:dyDescent="0.2">
      <c r="A4" t="s">
        <v>19</v>
      </c>
      <c r="C4"/>
      <c r="D4"/>
      <c r="E4" s="242"/>
      <c r="F4" s="398" t="s">
        <v>73</v>
      </c>
      <c r="G4" s="398"/>
      <c r="H4" s="398"/>
      <c r="I4" s="398"/>
      <c r="J4" s="398"/>
      <c r="K4" s="72"/>
      <c r="L4" s="397"/>
      <c r="M4" s="397"/>
      <c r="N4" s="397"/>
      <c r="O4" s="399"/>
      <c r="P4" s="399"/>
      <c r="Q4" s="397"/>
      <c r="R4" s="73"/>
    </row>
    <row r="5" spans="1:18" s="64" customFormat="1" ht="74.25" customHeight="1" x14ac:dyDescent="0.2">
      <c r="A5" s="3" t="s">
        <v>46</v>
      </c>
      <c r="B5" s="74" t="str">
        <f>"Folkmängd 31/12 -"&amp;Innehåll!C31-2</f>
        <v>Folkmängd 31/12 -2020</v>
      </c>
      <c r="C5" s="74" t="s">
        <v>224</v>
      </c>
      <c r="D5" s="74"/>
      <c r="E5" s="74" t="s">
        <v>83</v>
      </c>
      <c r="F5" s="74" t="s">
        <v>221</v>
      </c>
      <c r="G5" s="261" t="s">
        <v>198</v>
      </c>
      <c r="H5" s="262" t="s">
        <v>199</v>
      </c>
      <c r="I5" s="74" t="s">
        <v>222</v>
      </c>
      <c r="J5" s="74" t="s">
        <v>223</v>
      </c>
      <c r="K5" s="75"/>
      <c r="L5" s="74" t="s">
        <v>225</v>
      </c>
      <c r="M5" s="74" t="s">
        <v>226</v>
      </c>
      <c r="N5" s="84" t="s">
        <v>306</v>
      </c>
      <c r="O5" s="84" t="s">
        <v>181</v>
      </c>
      <c r="P5" s="83" t="s">
        <v>284</v>
      </c>
      <c r="Q5" s="83" t="s">
        <v>228</v>
      </c>
    </row>
    <row r="6" spans="1:18" s="72" customFormat="1" ht="15.75" customHeight="1" x14ac:dyDescent="0.2">
      <c r="B6" s="76"/>
      <c r="C6" s="78" t="s">
        <v>286</v>
      </c>
      <c r="E6" s="76" t="s">
        <v>75</v>
      </c>
      <c r="F6" s="76" t="s">
        <v>76</v>
      </c>
      <c r="G6" s="76" t="s">
        <v>77</v>
      </c>
      <c r="H6" s="76" t="s">
        <v>78</v>
      </c>
      <c r="I6" s="76" t="s">
        <v>79</v>
      </c>
      <c r="J6" s="246" t="s">
        <v>86</v>
      </c>
      <c r="K6" s="246"/>
      <c r="L6" s="300"/>
      <c r="M6" s="300"/>
      <c r="N6" s="300"/>
      <c r="O6" s="300"/>
      <c r="P6" s="77"/>
      <c r="Q6" s="299"/>
      <c r="R6" s="299"/>
    </row>
    <row r="7" spans="1:18" ht="18.75" customHeight="1" x14ac:dyDescent="0.2">
      <c r="A7" s="17" t="s">
        <v>321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8" ht="12.75" x14ac:dyDescent="0.2">
      <c r="A8" s="110" t="s">
        <v>322</v>
      </c>
      <c r="B8" s="110">
        <v>94847</v>
      </c>
      <c r="C8" s="110">
        <v>14380</v>
      </c>
      <c r="D8" s="110"/>
      <c r="E8" s="110">
        <v>13973.6110439145</v>
      </c>
      <c r="F8" s="110">
        <v>429.72906198505399</v>
      </c>
      <c r="G8" s="110">
        <v>-248.39471825484401</v>
      </c>
      <c r="H8" s="110">
        <v>246.87734663266701</v>
      </c>
      <c r="I8" s="110">
        <v>-0.84697387553516801</v>
      </c>
      <c r="J8" s="110">
        <v>-21.010865247879</v>
      </c>
      <c r="K8" s="110"/>
      <c r="L8" s="128">
        <v>1.4085843516400101</v>
      </c>
      <c r="M8" s="128">
        <v>12.354634305776701</v>
      </c>
      <c r="N8" s="128">
        <v>53.123399897593501</v>
      </c>
      <c r="O8" s="128">
        <v>103.88720000000001</v>
      </c>
      <c r="P8" s="263">
        <v>0.98170000000000002</v>
      </c>
      <c r="Q8" s="128">
        <v>11.706315249015899</v>
      </c>
    </row>
    <row r="9" spans="1:18" ht="12.75" x14ac:dyDescent="0.2">
      <c r="A9" s="110" t="s">
        <v>323</v>
      </c>
      <c r="B9" s="110">
        <v>32712</v>
      </c>
      <c r="C9" s="110">
        <v>16630</v>
      </c>
      <c r="D9" s="110"/>
      <c r="E9" s="110">
        <v>16196.461435312</v>
      </c>
      <c r="F9" s="110">
        <v>-75.276015484278105</v>
      </c>
      <c r="G9" s="110">
        <v>-191.894111805546</v>
      </c>
      <c r="H9" s="110">
        <v>722.98349156940299</v>
      </c>
      <c r="I9" s="110">
        <v>-0.84697387553516801</v>
      </c>
      <c r="J9" s="110">
        <v>-21.010865247879</v>
      </c>
      <c r="K9" s="110"/>
      <c r="L9" s="128">
        <v>1.32061628760088</v>
      </c>
      <c r="M9" s="128">
        <v>14.502323306431901</v>
      </c>
      <c r="N9" s="128">
        <v>14.439291736930899</v>
      </c>
      <c r="O9" s="128">
        <v>107.7985</v>
      </c>
      <c r="P9" s="263">
        <v>0.98770000000000002</v>
      </c>
      <c r="Q9" s="128">
        <v>-0.55715658021133496</v>
      </c>
    </row>
    <row r="10" spans="1:18" ht="12.75" x14ac:dyDescent="0.2">
      <c r="A10" s="110" t="s">
        <v>324</v>
      </c>
      <c r="B10" s="110">
        <v>28879</v>
      </c>
      <c r="C10" s="110">
        <v>17159</v>
      </c>
      <c r="D10" s="110"/>
      <c r="E10" s="110">
        <v>16649.160607607799</v>
      </c>
      <c r="F10" s="110">
        <v>-105.69239103299201</v>
      </c>
      <c r="G10" s="110">
        <v>162.159557499545</v>
      </c>
      <c r="H10" s="110">
        <v>475.55299444711699</v>
      </c>
      <c r="I10" s="110">
        <v>-0.84697387553516801</v>
      </c>
      <c r="J10" s="110">
        <v>-21.010865247879</v>
      </c>
      <c r="K10" s="110"/>
      <c r="L10" s="128">
        <v>1.4889712247653999</v>
      </c>
      <c r="M10" s="128">
        <v>14.830845943419099</v>
      </c>
      <c r="N10" s="128">
        <v>12.304459491011</v>
      </c>
      <c r="O10" s="128">
        <v>105.2833</v>
      </c>
      <c r="P10" s="263">
        <v>1.0093000000000001</v>
      </c>
      <c r="Q10" s="128">
        <v>8.7950138504155095</v>
      </c>
    </row>
    <row r="11" spans="1:18" ht="12.75" x14ac:dyDescent="0.2">
      <c r="A11" s="110" t="s">
        <v>325</v>
      </c>
      <c r="B11" s="110">
        <v>93690</v>
      </c>
      <c r="C11" s="110">
        <v>13540</v>
      </c>
      <c r="D11" s="110"/>
      <c r="E11" s="110">
        <v>13277.201900267501</v>
      </c>
      <c r="F11" s="110">
        <v>118.432403697067</v>
      </c>
      <c r="G11" s="110">
        <v>-183.86934351506099</v>
      </c>
      <c r="H11" s="110">
        <v>299.79709148641598</v>
      </c>
      <c r="I11" s="110">
        <v>-0.84697387553516801</v>
      </c>
      <c r="J11" s="110">
        <v>29.573756600549601</v>
      </c>
      <c r="K11" s="110"/>
      <c r="L11" s="128">
        <v>1.39716084961042</v>
      </c>
      <c r="M11" s="128">
        <v>11.704557583520099</v>
      </c>
      <c r="N11" s="128">
        <v>32.536932336312198</v>
      </c>
      <c r="O11" s="128">
        <v>104.7469</v>
      </c>
      <c r="P11" s="263">
        <v>0.98560000000000003</v>
      </c>
      <c r="Q11" s="128">
        <v>15.976946334089201</v>
      </c>
    </row>
    <row r="12" spans="1:18" ht="12.75" x14ac:dyDescent="0.2">
      <c r="A12" s="110" t="s">
        <v>326</v>
      </c>
      <c r="B12" s="110">
        <v>113234</v>
      </c>
      <c r="C12" s="110">
        <v>14910</v>
      </c>
      <c r="D12" s="110"/>
      <c r="E12" s="110">
        <v>14597.342534866</v>
      </c>
      <c r="F12" s="110">
        <v>176.38164227777801</v>
      </c>
      <c r="G12" s="110">
        <v>-226.23511670906501</v>
      </c>
      <c r="H12" s="110">
        <v>384.16537239026701</v>
      </c>
      <c r="I12" s="110">
        <v>-0.84697387553516801</v>
      </c>
      <c r="J12" s="110">
        <v>-21.010865247879</v>
      </c>
      <c r="K12" s="110"/>
      <c r="L12" s="128">
        <v>1.4368475899464801</v>
      </c>
      <c r="M12" s="128">
        <v>12.9263295476624</v>
      </c>
      <c r="N12" s="128">
        <v>33.428981348637002</v>
      </c>
      <c r="O12" s="128">
        <v>105.154</v>
      </c>
      <c r="P12" s="263">
        <v>0.98399999999999999</v>
      </c>
      <c r="Q12" s="128">
        <v>11.267701990832601</v>
      </c>
    </row>
    <row r="13" spans="1:18" ht="12.75" x14ac:dyDescent="0.2">
      <c r="A13" s="110" t="s">
        <v>327</v>
      </c>
      <c r="B13" s="110">
        <v>81274</v>
      </c>
      <c r="C13" s="110">
        <v>13393</v>
      </c>
      <c r="D13" s="110"/>
      <c r="E13" s="110">
        <v>13115.0650111511</v>
      </c>
      <c r="F13" s="110">
        <v>222.26753883230501</v>
      </c>
      <c r="G13" s="110">
        <v>-258.91345587757502</v>
      </c>
      <c r="H13" s="110">
        <v>336.74279380059801</v>
      </c>
      <c r="I13" s="110">
        <v>-0.84697387553516801</v>
      </c>
      <c r="J13" s="110">
        <v>-21.010865247879</v>
      </c>
      <c r="K13" s="110"/>
      <c r="L13" s="128">
        <v>1.2697787730393499</v>
      </c>
      <c r="M13" s="128">
        <v>11.6261042891946</v>
      </c>
      <c r="N13" s="128">
        <v>40.660387342575902</v>
      </c>
      <c r="O13" s="128">
        <v>105.2059</v>
      </c>
      <c r="P13" s="263">
        <v>0.97970000000000002</v>
      </c>
      <c r="Q13" s="128">
        <v>12.445016629116999</v>
      </c>
    </row>
    <row r="14" spans="1:18" ht="12.75" x14ac:dyDescent="0.2">
      <c r="A14" s="110" t="s">
        <v>328</v>
      </c>
      <c r="B14" s="110">
        <v>48005</v>
      </c>
      <c r="C14" s="110">
        <v>14523</v>
      </c>
      <c r="D14" s="110"/>
      <c r="E14" s="110">
        <v>14421.908493086899</v>
      </c>
      <c r="F14" s="110">
        <v>-80.511124178208604</v>
      </c>
      <c r="G14" s="110">
        <v>-221.98598119129099</v>
      </c>
      <c r="H14" s="110">
        <v>425.13375969384703</v>
      </c>
      <c r="I14" s="110">
        <v>-0.84697387553516801</v>
      </c>
      <c r="J14" s="110">
        <v>-21.010865247879</v>
      </c>
      <c r="K14" s="110"/>
      <c r="L14" s="128">
        <v>1.2332048744922399</v>
      </c>
      <c r="M14" s="128">
        <v>12.879908342880899</v>
      </c>
      <c r="N14" s="128">
        <v>15.898431182274001</v>
      </c>
      <c r="O14" s="128">
        <v>105.732</v>
      </c>
      <c r="P14" s="263">
        <v>0.98409999999999997</v>
      </c>
      <c r="Q14" s="128">
        <v>2.0792526744010802</v>
      </c>
    </row>
    <row r="15" spans="1:18" ht="12.75" x14ac:dyDescent="0.2">
      <c r="A15" s="110" t="s">
        <v>329</v>
      </c>
      <c r="B15" s="110">
        <v>106505</v>
      </c>
      <c r="C15" s="110">
        <v>14937</v>
      </c>
      <c r="D15" s="110"/>
      <c r="E15" s="110">
        <v>14746.365682600899</v>
      </c>
      <c r="F15" s="110">
        <v>-65.647762250957797</v>
      </c>
      <c r="G15" s="110">
        <v>-241.89121618716501</v>
      </c>
      <c r="H15" s="110">
        <v>519.85393010959899</v>
      </c>
      <c r="I15" s="110">
        <v>-0.84697387553516801</v>
      </c>
      <c r="J15" s="110">
        <v>-21.010865247879</v>
      </c>
      <c r="K15" s="110"/>
      <c r="L15" s="128">
        <v>1.4093235059386899</v>
      </c>
      <c r="M15" s="128">
        <v>13.0829538519318</v>
      </c>
      <c r="N15" s="128">
        <v>16.657097746519302</v>
      </c>
      <c r="O15" s="128">
        <v>106.5587</v>
      </c>
      <c r="P15" s="263">
        <v>0.98309999999999997</v>
      </c>
      <c r="Q15" s="128">
        <v>8.9273112208891998</v>
      </c>
    </row>
    <row r="16" spans="1:18" ht="12.75" x14ac:dyDescent="0.2">
      <c r="A16" s="110" t="s">
        <v>330</v>
      </c>
      <c r="B16" s="110">
        <v>63673</v>
      </c>
      <c r="C16" s="110">
        <v>10840</v>
      </c>
      <c r="D16" s="110"/>
      <c r="E16" s="110">
        <v>10485.852331491</v>
      </c>
      <c r="F16" s="110">
        <v>-135.14103210895701</v>
      </c>
      <c r="G16" s="110">
        <v>317.70359286092599</v>
      </c>
      <c r="H16" s="110">
        <v>193.21771412313501</v>
      </c>
      <c r="I16" s="110">
        <v>-0.84697387553516801</v>
      </c>
      <c r="J16" s="110">
        <v>-21.010865247879</v>
      </c>
      <c r="K16" s="110"/>
      <c r="L16" s="128">
        <v>1.1056491762599501</v>
      </c>
      <c r="M16" s="128">
        <v>9.2425360827980505</v>
      </c>
      <c r="N16" s="128">
        <v>16.924384027187799</v>
      </c>
      <c r="O16" s="128">
        <v>104.4265</v>
      </c>
      <c r="P16" s="263">
        <v>1.0296000000000001</v>
      </c>
      <c r="Q16" s="128">
        <v>12.0006799252082</v>
      </c>
    </row>
    <row r="17" spans="1:17" ht="12.75" x14ac:dyDescent="0.2">
      <c r="A17" s="110" t="s">
        <v>331</v>
      </c>
      <c r="B17" s="110">
        <v>11222</v>
      </c>
      <c r="C17" s="110">
        <v>15720</v>
      </c>
      <c r="D17" s="110"/>
      <c r="E17" s="110">
        <v>15481.681864529301</v>
      </c>
      <c r="F17" s="110">
        <v>-147.767183378661</v>
      </c>
      <c r="G17" s="110">
        <v>123.434977832762</v>
      </c>
      <c r="H17" s="110">
        <v>284.27171534373201</v>
      </c>
      <c r="I17" s="110">
        <v>-0.84697387553516801</v>
      </c>
      <c r="J17" s="110">
        <v>-21.010865247879</v>
      </c>
      <c r="K17" s="110"/>
      <c r="L17" s="128">
        <v>1.3633933345214799</v>
      </c>
      <c r="M17" s="128">
        <v>13.803243628586699</v>
      </c>
      <c r="N17" s="128">
        <v>10.5229180116204</v>
      </c>
      <c r="O17" s="128">
        <v>103.9113</v>
      </c>
      <c r="P17" s="263">
        <v>1.0075000000000001</v>
      </c>
      <c r="Q17" s="128">
        <v>7.9264426125554897</v>
      </c>
    </row>
    <row r="18" spans="1:17" ht="12.75" x14ac:dyDescent="0.2">
      <c r="A18" s="110" t="s">
        <v>332</v>
      </c>
      <c r="B18" s="110">
        <v>28811</v>
      </c>
      <c r="C18" s="110">
        <v>11917</v>
      </c>
      <c r="D18" s="110"/>
      <c r="E18" s="110">
        <v>11819.1229572049</v>
      </c>
      <c r="F18" s="110">
        <v>-13.822465565883</v>
      </c>
      <c r="G18" s="110">
        <v>16.777662214554098</v>
      </c>
      <c r="H18" s="110">
        <v>116.54741928809101</v>
      </c>
      <c r="I18" s="110">
        <v>-0.84697387553516801</v>
      </c>
      <c r="J18" s="110">
        <v>-21.010865247879</v>
      </c>
      <c r="K18" s="110"/>
      <c r="L18" s="128">
        <v>1.1835757176078601</v>
      </c>
      <c r="M18" s="128">
        <v>10.454340356114001</v>
      </c>
      <c r="N18" s="128">
        <v>25.232403718459501</v>
      </c>
      <c r="O18" s="128">
        <v>103.0519</v>
      </c>
      <c r="P18" s="263">
        <v>1.0007999999999999</v>
      </c>
      <c r="Q18" s="128">
        <v>8.2311168495803706</v>
      </c>
    </row>
    <row r="19" spans="1:17" ht="12.75" x14ac:dyDescent="0.2">
      <c r="A19" s="110" t="s">
        <v>333</v>
      </c>
      <c r="B19" s="110">
        <v>16959</v>
      </c>
      <c r="C19" s="110">
        <v>15881</v>
      </c>
      <c r="D19" s="110"/>
      <c r="E19" s="110">
        <v>15817.7452044727</v>
      </c>
      <c r="F19" s="110">
        <v>96.5443221879368</v>
      </c>
      <c r="G19" s="110">
        <v>-269.48817722948098</v>
      </c>
      <c r="H19" s="110">
        <v>257.84315773378199</v>
      </c>
      <c r="I19" s="110">
        <v>-0.84697387553516801</v>
      </c>
      <c r="J19" s="110">
        <v>-21.010865247879</v>
      </c>
      <c r="K19" s="110"/>
      <c r="L19" s="128">
        <v>1.45055722625155</v>
      </c>
      <c r="M19" s="128">
        <v>14.069225779821901</v>
      </c>
      <c r="N19" s="128">
        <v>25.691533948030202</v>
      </c>
      <c r="O19" s="128">
        <v>103.6189</v>
      </c>
      <c r="P19" s="263">
        <v>0.98250000000000004</v>
      </c>
      <c r="Q19" s="128">
        <v>1.85758513931889</v>
      </c>
    </row>
    <row r="20" spans="1:17" ht="12.75" x14ac:dyDescent="0.2">
      <c r="A20" s="110" t="s">
        <v>334</v>
      </c>
      <c r="B20" s="110">
        <v>49537</v>
      </c>
      <c r="C20" s="110">
        <v>14338</v>
      </c>
      <c r="D20" s="110"/>
      <c r="E20" s="110">
        <v>13719.5083362478</v>
      </c>
      <c r="F20" s="110">
        <v>305.59001966514899</v>
      </c>
      <c r="G20" s="110">
        <v>-102.43370284119101</v>
      </c>
      <c r="H20" s="110">
        <v>355.80234077460102</v>
      </c>
      <c r="I20" s="110">
        <v>-0.84697387553516801</v>
      </c>
      <c r="J20" s="110">
        <v>60.854483649015798</v>
      </c>
      <c r="K20" s="110"/>
      <c r="L20" s="128">
        <v>1.4514403375254901</v>
      </c>
      <c r="M20" s="128">
        <v>12.0899529644508</v>
      </c>
      <c r="N20" s="128">
        <v>45.1995324762064</v>
      </c>
      <c r="O20" s="128">
        <v>105.08920000000001</v>
      </c>
      <c r="P20" s="263">
        <v>0.99199999999999999</v>
      </c>
      <c r="Q20" s="128">
        <v>17.560462670872798</v>
      </c>
    </row>
    <row r="21" spans="1:17" ht="12.75" x14ac:dyDescent="0.2">
      <c r="A21" s="110" t="s">
        <v>335</v>
      </c>
      <c r="B21" s="110">
        <v>73990</v>
      </c>
      <c r="C21" s="110">
        <v>15262</v>
      </c>
      <c r="D21" s="110"/>
      <c r="E21" s="110">
        <v>14929.8403289085</v>
      </c>
      <c r="F21" s="110">
        <v>96.629466811747406</v>
      </c>
      <c r="G21" s="110">
        <v>-270.37266626890698</v>
      </c>
      <c r="H21" s="110">
        <v>527.51055528813799</v>
      </c>
      <c r="I21" s="110">
        <v>-0.84697387553516801</v>
      </c>
      <c r="J21" s="110">
        <v>-21.010865247879</v>
      </c>
      <c r="K21" s="110"/>
      <c r="L21" s="128">
        <v>1.36099472901743</v>
      </c>
      <c r="M21" s="128">
        <v>13.284227598324099</v>
      </c>
      <c r="N21" s="128">
        <v>27.215383050157701</v>
      </c>
      <c r="O21" s="128">
        <v>106.4931</v>
      </c>
      <c r="P21" s="263">
        <v>0.98140000000000005</v>
      </c>
      <c r="Q21" s="128">
        <v>4.6450989859970999</v>
      </c>
    </row>
    <row r="22" spans="1:17" ht="12.75" x14ac:dyDescent="0.2">
      <c r="A22" s="110" t="s">
        <v>336</v>
      </c>
      <c r="B22" s="110">
        <v>83162</v>
      </c>
      <c r="C22" s="110">
        <v>8703</v>
      </c>
      <c r="D22" s="110"/>
      <c r="E22" s="110">
        <v>8764.8897790109295</v>
      </c>
      <c r="F22" s="110">
        <v>-34.165187661284598</v>
      </c>
      <c r="G22" s="110">
        <v>-301.20175637239402</v>
      </c>
      <c r="H22" s="110">
        <v>174.92697821083101</v>
      </c>
      <c r="I22" s="110">
        <v>-0.84697387553516801</v>
      </c>
      <c r="J22" s="110">
        <v>99.198435631245204</v>
      </c>
      <c r="K22" s="110"/>
      <c r="L22" s="128">
        <v>1.05336571992016</v>
      </c>
      <c r="M22" s="128">
        <v>7.6501286645342796</v>
      </c>
      <c r="N22" s="128">
        <v>32.128261552970798</v>
      </c>
      <c r="O22" s="128">
        <v>105.2868</v>
      </c>
      <c r="P22" s="263">
        <v>0.96479999999999999</v>
      </c>
      <c r="Q22" s="128">
        <v>23.557528166609799</v>
      </c>
    </row>
    <row r="23" spans="1:17" ht="12.75" x14ac:dyDescent="0.2">
      <c r="A23" s="110" t="s">
        <v>321</v>
      </c>
      <c r="B23" s="110">
        <v>975551</v>
      </c>
      <c r="C23" s="110">
        <v>10964</v>
      </c>
      <c r="D23" s="110"/>
      <c r="E23" s="110">
        <v>10964.6266437999</v>
      </c>
      <c r="F23" s="110">
        <v>18.4837802387684</v>
      </c>
      <c r="G23" s="110">
        <v>-312.84473415016703</v>
      </c>
      <c r="H23" s="110">
        <v>306.386407086752</v>
      </c>
      <c r="I23" s="110">
        <v>-0.84697387553516801</v>
      </c>
      <c r="J23" s="110">
        <v>-12.079974035666901</v>
      </c>
      <c r="K23" s="110"/>
      <c r="L23" s="128">
        <v>1.14868417950471</v>
      </c>
      <c r="M23" s="128">
        <v>9.6688948091898794</v>
      </c>
      <c r="N23" s="128">
        <v>30.239067055393601</v>
      </c>
      <c r="O23" s="128">
        <v>105.96729999999999</v>
      </c>
      <c r="P23" s="263">
        <v>0.9708</v>
      </c>
      <c r="Q23" s="128">
        <v>13.846336411495599</v>
      </c>
    </row>
    <row r="24" spans="1:17" ht="12.75" x14ac:dyDescent="0.2">
      <c r="A24" s="110" t="s">
        <v>337</v>
      </c>
      <c r="B24" s="110">
        <v>52801</v>
      </c>
      <c r="C24" s="110">
        <v>10807</v>
      </c>
      <c r="D24" s="110"/>
      <c r="E24" s="110">
        <v>10566.3038736777</v>
      </c>
      <c r="F24" s="110">
        <v>97.283735280131907</v>
      </c>
      <c r="G24" s="110">
        <v>-331.85599049626501</v>
      </c>
      <c r="H24" s="110">
        <v>311.68721554530902</v>
      </c>
      <c r="I24" s="110">
        <v>-0.84697387553516801</v>
      </c>
      <c r="J24" s="110">
        <v>164.73306120613901</v>
      </c>
      <c r="K24" s="110"/>
      <c r="L24" s="128">
        <v>1.1192969830116899</v>
      </c>
      <c r="M24" s="128">
        <v>9.3104297267097191</v>
      </c>
      <c r="N24" s="128">
        <v>38.893409275834003</v>
      </c>
      <c r="O24" s="128">
        <v>106.23739999999999</v>
      </c>
      <c r="P24" s="263">
        <v>0.96789999999999998</v>
      </c>
      <c r="Q24" s="128">
        <v>26.889400921659</v>
      </c>
    </row>
    <row r="25" spans="1:17" ht="12.75" x14ac:dyDescent="0.2">
      <c r="A25" s="110" t="s">
        <v>338</v>
      </c>
      <c r="B25" s="110">
        <v>100111</v>
      </c>
      <c r="C25" s="110">
        <v>13093</v>
      </c>
      <c r="D25" s="110"/>
      <c r="E25" s="110">
        <v>12627.138308568499</v>
      </c>
      <c r="F25" s="110">
        <v>374.70531608144103</v>
      </c>
      <c r="G25" s="110">
        <v>-116.42359157518</v>
      </c>
      <c r="H25" s="110">
        <v>229.65381567012901</v>
      </c>
      <c r="I25" s="110">
        <v>-0.84697387553516801</v>
      </c>
      <c r="J25" s="110">
        <v>-21.010865247879</v>
      </c>
      <c r="K25" s="110"/>
      <c r="L25" s="128">
        <v>1.23962401734075</v>
      </c>
      <c r="M25" s="128">
        <v>11.1835862192966</v>
      </c>
      <c r="N25" s="128">
        <v>54.331904251518402</v>
      </c>
      <c r="O25" s="128">
        <v>104.0759</v>
      </c>
      <c r="P25" s="263">
        <v>0.99019999999999997</v>
      </c>
      <c r="Q25" s="128">
        <v>9.0582251841459094</v>
      </c>
    </row>
    <row r="26" spans="1:17" ht="12.75" x14ac:dyDescent="0.2">
      <c r="A26" s="110" t="s">
        <v>339</v>
      </c>
      <c r="B26" s="110">
        <v>48678</v>
      </c>
      <c r="C26" s="110">
        <v>14646</v>
      </c>
      <c r="D26" s="110"/>
      <c r="E26" s="110">
        <v>14594.319880663101</v>
      </c>
      <c r="F26" s="110">
        <v>-86.495746291783504</v>
      </c>
      <c r="G26" s="110">
        <v>-245.15937008668001</v>
      </c>
      <c r="H26" s="110">
        <v>405.17194090876097</v>
      </c>
      <c r="I26" s="110">
        <v>-0.84697387553516801</v>
      </c>
      <c r="J26" s="110">
        <v>-21.010865247879</v>
      </c>
      <c r="K26" s="110"/>
      <c r="L26" s="128">
        <v>1.39077201199721</v>
      </c>
      <c r="M26" s="128">
        <v>12.9504088089075</v>
      </c>
      <c r="N26" s="128">
        <v>15.4029187817259</v>
      </c>
      <c r="O26" s="128">
        <v>105.471</v>
      </c>
      <c r="P26" s="263">
        <v>0.98270000000000002</v>
      </c>
      <c r="Q26" s="128">
        <v>4.8670572329878299</v>
      </c>
    </row>
    <row r="27" spans="1:17" ht="12.75" x14ac:dyDescent="0.2">
      <c r="A27" s="110" t="s">
        <v>340</v>
      </c>
      <c r="B27" s="110">
        <v>72755</v>
      </c>
      <c r="C27" s="110">
        <v>14987</v>
      </c>
      <c r="D27" s="110"/>
      <c r="E27" s="110">
        <v>14769.3437950506</v>
      </c>
      <c r="F27" s="110">
        <v>-65.105156837904701</v>
      </c>
      <c r="G27" s="110">
        <v>-262.95662760063499</v>
      </c>
      <c r="H27" s="110">
        <v>567.36748025742099</v>
      </c>
      <c r="I27" s="110">
        <v>-0.84697387553516801</v>
      </c>
      <c r="J27" s="110">
        <v>-21.010865247879</v>
      </c>
      <c r="K27" s="110"/>
      <c r="L27" s="128">
        <v>1.27826266235998</v>
      </c>
      <c r="M27" s="128">
        <v>13.181224658099101</v>
      </c>
      <c r="N27" s="128">
        <v>16.569343065693399</v>
      </c>
      <c r="O27" s="128">
        <v>107.03579999999999</v>
      </c>
      <c r="P27" s="263">
        <v>0.98170000000000002</v>
      </c>
      <c r="Q27" s="128">
        <v>6.8562722194007097</v>
      </c>
    </row>
    <row r="28" spans="1:17" ht="12.75" x14ac:dyDescent="0.2">
      <c r="A28" s="110" t="s">
        <v>341</v>
      </c>
      <c r="B28" s="110">
        <v>47184</v>
      </c>
      <c r="C28" s="110">
        <v>13423</v>
      </c>
      <c r="D28" s="110"/>
      <c r="E28" s="110">
        <v>13053.0246317733</v>
      </c>
      <c r="F28" s="110">
        <v>192.454086349638</v>
      </c>
      <c r="G28" s="110">
        <v>-251.12752386032099</v>
      </c>
      <c r="H28" s="110">
        <v>393.988133941559</v>
      </c>
      <c r="I28" s="110">
        <v>-0.84697387553516801</v>
      </c>
      <c r="J28" s="110">
        <v>35.121229954319197</v>
      </c>
      <c r="K28" s="110"/>
      <c r="L28" s="128">
        <v>1.3606307222787399</v>
      </c>
      <c r="M28" s="128">
        <v>11.514496439470999</v>
      </c>
      <c r="N28" s="128">
        <v>38.763114301490901</v>
      </c>
      <c r="O28" s="128">
        <v>105.87990000000001</v>
      </c>
      <c r="P28" s="263">
        <v>0.98019999999999996</v>
      </c>
      <c r="Q28" s="128">
        <v>16.334737648410599</v>
      </c>
    </row>
    <row r="29" spans="1:17" ht="12.75" x14ac:dyDescent="0.2">
      <c r="A29" s="110" t="s">
        <v>342</v>
      </c>
      <c r="B29" s="110">
        <v>30195</v>
      </c>
      <c r="C29" s="110">
        <v>14698</v>
      </c>
      <c r="D29" s="110"/>
      <c r="E29" s="110">
        <v>14192.5478974056</v>
      </c>
      <c r="F29" s="110">
        <v>211.64558795997399</v>
      </c>
      <c r="G29" s="110">
        <v>-140.28013428422599</v>
      </c>
      <c r="H29" s="110">
        <v>263.18710517913399</v>
      </c>
      <c r="I29" s="110">
        <v>-0.84697387553516801</v>
      </c>
      <c r="J29" s="110">
        <v>171.433103607258</v>
      </c>
      <c r="K29" s="110"/>
      <c r="L29" s="128">
        <v>1.4472594800463701</v>
      </c>
      <c r="M29" s="128">
        <v>12.5384997516145</v>
      </c>
      <c r="N29" s="128">
        <v>36.951928156365597</v>
      </c>
      <c r="O29" s="128">
        <v>104.02370000000001</v>
      </c>
      <c r="P29" s="263">
        <v>0.98960000000000004</v>
      </c>
      <c r="Q29" s="128">
        <v>23.515647850248602</v>
      </c>
    </row>
    <row r="30" spans="1:17" ht="12.75" x14ac:dyDescent="0.2">
      <c r="A30" s="110" t="s">
        <v>343</v>
      </c>
      <c r="B30" s="110">
        <v>34119</v>
      </c>
      <c r="C30" s="110">
        <v>15704</v>
      </c>
      <c r="D30" s="110"/>
      <c r="E30" s="110">
        <v>15454.7414558896</v>
      </c>
      <c r="F30" s="110">
        <v>-83.046658762631495</v>
      </c>
      <c r="G30" s="110">
        <v>-73.042291721834303</v>
      </c>
      <c r="H30" s="110">
        <v>426.71578265112697</v>
      </c>
      <c r="I30" s="110">
        <v>-0.84697387553516801</v>
      </c>
      <c r="J30" s="110">
        <v>-21.010865247879</v>
      </c>
      <c r="K30" s="110"/>
      <c r="L30" s="128">
        <v>1.4830446378850499</v>
      </c>
      <c r="M30" s="128">
        <v>13.707904686538299</v>
      </c>
      <c r="N30" s="128">
        <v>14.774428052170199</v>
      </c>
      <c r="O30" s="128">
        <v>105.3052</v>
      </c>
      <c r="P30" s="263">
        <v>0.99480000000000002</v>
      </c>
      <c r="Q30" s="128">
        <v>8.7038590604026798</v>
      </c>
    </row>
    <row r="31" spans="1:17" ht="12.75" x14ac:dyDescent="0.2">
      <c r="A31" s="110" t="s">
        <v>344</v>
      </c>
      <c r="B31" s="110">
        <v>11886</v>
      </c>
      <c r="C31" s="110">
        <v>15571</v>
      </c>
      <c r="D31" s="110"/>
      <c r="E31" s="110">
        <v>14989.9984766691</v>
      </c>
      <c r="F31" s="110">
        <v>-182.604407330399</v>
      </c>
      <c r="G31" s="110">
        <v>235.170340694164</v>
      </c>
      <c r="H31" s="110">
        <v>489.49278691875497</v>
      </c>
      <c r="I31" s="110">
        <v>59.979161707646398</v>
      </c>
      <c r="J31" s="110">
        <v>-21.010865247879</v>
      </c>
      <c r="K31" s="110"/>
      <c r="L31" s="128">
        <v>1.2704021537943799</v>
      </c>
      <c r="M31" s="128">
        <v>13.3939088002692</v>
      </c>
      <c r="N31" s="128">
        <v>8.5427135678392006</v>
      </c>
      <c r="O31" s="128">
        <v>106.0021</v>
      </c>
      <c r="P31" s="263">
        <v>1.0152000000000001</v>
      </c>
      <c r="Q31" s="128">
        <v>-4.3883708173340601</v>
      </c>
    </row>
    <row r="32" spans="1:17" ht="12.75" x14ac:dyDescent="0.2">
      <c r="A32" s="110" t="s">
        <v>345</v>
      </c>
      <c r="B32" s="110">
        <v>45566</v>
      </c>
      <c r="C32" s="110">
        <v>14622</v>
      </c>
      <c r="D32" s="110"/>
      <c r="E32" s="110">
        <v>14279.0052075482</v>
      </c>
      <c r="F32" s="110">
        <v>-157.15297121332</v>
      </c>
      <c r="G32" s="110">
        <v>152.96821696578201</v>
      </c>
      <c r="H32" s="110">
        <v>369.49774653804099</v>
      </c>
      <c r="I32" s="110">
        <v>-0.84697387553516801</v>
      </c>
      <c r="J32" s="110">
        <v>-21.010865247879</v>
      </c>
      <c r="K32" s="110"/>
      <c r="L32" s="128">
        <v>1.37383136549181</v>
      </c>
      <c r="M32" s="128">
        <v>12.662950445507599</v>
      </c>
      <c r="N32" s="128">
        <v>10.814558058925501</v>
      </c>
      <c r="O32" s="128">
        <v>105.1031</v>
      </c>
      <c r="P32" s="263">
        <v>1.0102</v>
      </c>
      <c r="Q32" s="128">
        <v>3.9661898569570901</v>
      </c>
    </row>
    <row r="33" spans="1:17" ht="12.75" x14ac:dyDescent="0.2">
      <c r="A33" s="110" t="s">
        <v>346</v>
      </c>
      <c r="B33" s="110">
        <v>46644</v>
      </c>
      <c r="C33" s="110">
        <v>14379</v>
      </c>
      <c r="D33" s="110"/>
      <c r="E33" s="110">
        <v>13926.1208825864</v>
      </c>
      <c r="F33" s="110">
        <v>-73.759654093747898</v>
      </c>
      <c r="G33" s="110">
        <v>170.25797817505301</v>
      </c>
      <c r="H33" s="110">
        <v>377.88332356735202</v>
      </c>
      <c r="I33" s="110">
        <v>-0.84697387553516801</v>
      </c>
      <c r="J33" s="110">
        <v>-21.010865247879</v>
      </c>
      <c r="K33" s="110"/>
      <c r="L33" s="128">
        <v>1.3785267129748699</v>
      </c>
      <c r="M33" s="128">
        <v>12.327416173570001</v>
      </c>
      <c r="N33" s="128">
        <v>17.095652173912999</v>
      </c>
      <c r="O33" s="128">
        <v>105.2818</v>
      </c>
      <c r="P33" s="263">
        <v>1.0117</v>
      </c>
      <c r="Q33" s="128">
        <v>5.6694214876033104</v>
      </c>
    </row>
    <row r="34" spans="1:17" ht="14.25" customHeight="1" x14ac:dyDescent="0.2">
      <c r="A34" s="18" t="s">
        <v>347</v>
      </c>
      <c r="B34" s="110"/>
      <c r="C34" s="110"/>
      <c r="D34" s="18"/>
      <c r="E34" s="110"/>
      <c r="F34" s="110"/>
      <c r="G34" s="110"/>
      <c r="H34" s="110"/>
      <c r="I34" s="110"/>
      <c r="J34" s="110"/>
      <c r="K34" s="18"/>
      <c r="L34" s="128"/>
      <c r="M34" s="128"/>
      <c r="N34" s="128"/>
      <c r="O34" s="128"/>
      <c r="P34" s="263"/>
      <c r="Q34" s="128"/>
    </row>
    <row r="35" spans="1:17" ht="12.75" x14ac:dyDescent="0.2">
      <c r="A35" s="110" t="s">
        <v>348</v>
      </c>
      <c r="B35" s="110">
        <v>46240</v>
      </c>
      <c r="C35" s="110">
        <v>12698</v>
      </c>
      <c r="D35" s="110"/>
      <c r="E35" s="110">
        <v>12568.8714120162</v>
      </c>
      <c r="F35" s="110">
        <v>-11.0748325518631</v>
      </c>
      <c r="G35" s="110">
        <v>210.93808072345399</v>
      </c>
      <c r="H35" s="110">
        <v>-95.074972575644296</v>
      </c>
      <c r="I35" s="110">
        <v>-0.84697387553516801</v>
      </c>
      <c r="J35" s="110">
        <v>25.176069991564699</v>
      </c>
      <c r="K35" s="110"/>
      <c r="L35" s="128">
        <v>1.23918685121107</v>
      </c>
      <c r="M35" s="128">
        <v>11.128892733563999</v>
      </c>
      <c r="N35" s="128">
        <v>23.921492421298101</v>
      </c>
      <c r="O35" s="128">
        <v>100.41670000000001</v>
      </c>
      <c r="P35" s="263">
        <v>1.0162</v>
      </c>
      <c r="Q35" s="128">
        <v>15.886524822695</v>
      </c>
    </row>
    <row r="36" spans="1:17" ht="12.75" x14ac:dyDescent="0.2">
      <c r="A36" s="110" t="s">
        <v>349</v>
      </c>
      <c r="B36" s="110">
        <v>14101</v>
      </c>
      <c r="C36" s="110">
        <v>11802</v>
      </c>
      <c r="D36" s="110"/>
      <c r="E36" s="110">
        <v>11296.4322434318</v>
      </c>
      <c r="F36" s="110">
        <v>-138.00488115734601</v>
      </c>
      <c r="G36" s="110">
        <v>796.94297766467196</v>
      </c>
      <c r="H36" s="110">
        <v>-131.68160689799899</v>
      </c>
      <c r="I36" s="110">
        <v>-0.84697387553516801</v>
      </c>
      <c r="J36" s="110">
        <v>-21.010865247879</v>
      </c>
      <c r="K36" s="110"/>
      <c r="L36" s="128">
        <v>1.2765052123962799</v>
      </c>
      <c r="M36" s="128">
        <v>9.9070987873200504</v>
      </c>
      <c r="N36" s="128">
        <v>15.5332856120258</v>
      </c>
      <c r="O36" s="128">
        <v>99.009600000000006</v>
      </c>
      <c r="P36" s="263">
        <v>1.0699000000000001</v>
      </c>
      <c r="Q36" s="128">
        <v>10.356892932120401</v>
      </c>
    </row>
    <row r="37" spans="1:17" ht="12.75" x14ac:dyDescent="0.2">
      <c r="A37" s="110" t="s">
        <v>350</v>
      </c>
      <c r="B37" s="110">
        <v>22019</v>
      </c>
      <c r="C37" s="110">
        <v>14265</v>
      </c>
      <c r="D37" s="110"/>
      <c r="E37" s="110">
        <v>14279.238873819701</v>
      </c>
      <c r="F37" s="110">
        <v>-100.46559047607199</v>
      </c>
      <c r="G37" s="110">
        <v>47.304232695485098</v>
      </c>
      <c r="H37" s="110">
        <v>61.221045195368099</v>
      </c>
      <c r="I37" s="110">
        <v>-0.84697387553516801</v>
      </c>
      <c r="J37" s="110">
        <v>-21.010865247879</v>
      </c>
      <c r="K37" s="110"/>
      <c r="L37" s="128">
        <v>1.43058267859576</v>
      </c>
      <c r="M37" s="128">
        <v>12.6300013624597</v>
      </c>
      <c r="N37" s="128">
        <v>14.814814814814801</v>
      </c>
      <c r="O37" s="128">
        <v>101.9709</v>
      </c>
      <c r="P37" s="263">
        <v>1.0027999999999999</v>
      </c>
      <c r="Q37" s="128">
        <v>6.3917525773195898</v>
      </c>
    </row>
    <row r="38" spans="1:17" ht="12.75" x14ac:dyDescent="0.2">
      <c r="A38" s="110" t="s">
        <v>351</v>
      </c>
      <c r="B38" s="110">
        <v>19106</v>
      </c>
      <c r="C38" s="110">
        <v>16835</v>
      </c>
      <c r="D38" s="110"/>
      <c r="E38" s="110">
        <v>16683.013559586401</v>
      </c>
      <c r="F38" s="110">
        <v>-102.532339059479</v>
      </c>
      <c r="G38" s="110">
        <v>85.732527578846103</v>
      </c>
      <c r="H38" s="110">
        <v>191.07335529419899</v>
      </c>
      <c r="I38" s="110">
        <v>-0.84697387553516801</v>
      </c>
      <c r="J38" s="110">
        <v>-21.010865247879</v>
      </c>
      <c r="K38" s="110"/>
      <c r="L38" s="128">
        <v>1.70103632366796</v>
      </c>
      <c r="M38" s="128">
        <v>14.738825499842999</v>
      </c>
      <c r="N38" s="128">
        <v>12.5710227272727</v>
      </c>
      <c r="O38" s="128">
        <v>102.81480000000001</v>
      </c>
      <c r="P38" s="263">
        <v>1.0046999999999999</v>
      </c>
      <c r="Q38" s="128">
        <v>12.7018299246502</v>
      </c>
    </row>
    <row r="39" spans="1:17" ht="12.75" x14ac:dyDescent="0.2">
      <c r="A39" s="110" t="s">
        <v>352</v>
      </c>
      <c r="B39" s="110">
        <v>21327</v>
      </c>
      <c r="C39" s="110">
        <v>11813</v>
      </c>
      <c r="D39" s="110"/>
      <c r="E39" s="110">
        <v>11387.722705588099</v>
      </c>
      <c r="F39" s="110">
        <v>-84.068263703769304</v>
      </c>
      <c r="G39" s="110">
        <v>663.25519169066399</v>
      </c>
      <c r="H39" s="110">
        <v>-131.68160689799899</v>
      </c>
      <c r="I39" s="110">
        <v>-0.84697387553516801</v>
      </c>
      <c r="J39" s="110">
        <v>-21.010865247879</v>
      </c>
      <c r="K39" s="110"/>
      <c r="L39" s="128">
        <v>1.1581563276597699</v>
      </c>
      <c r="M39" s="128">
        <v>10.0623622637971</v>
      </c>
      <c r="N39" s="128">
        <v>20.037278657968301</v>
      </c>
      <c r="O39" s="128">
        <v>98.5411</v>
      </c>
      <c r="P39" s="263">
        <v>1.0576000000000001</v>
      </c>
      <c r="Q39" s="128">
        <v>10.838351088466901</v>
      </c>
    </row>
    <row r="40" spans="1:17" ht="12.75" x14ac:dyDescent="0.2">
      <c r="A40" s="110" t="s">
        <v>347</v>
      </c>
      <c r="B40" s="110">
        <v>233839</v>
      </c>
      <c r="C40" s="110">
        <v>11483</v>
      </c>
      <c r="D40" s="110"/>
      <c r="E40" s="110">
        <v>11573.178925656401</v>
      </c>
      <c r="F40" s="110">
        <v>-5.9166347078916601</v>
      </c>
      <c r="G40" s="110">
        <v>-109.566743300338</v>
      </c>
      <c r="H40" s="110">
        <v>-25.8616306362381</v>
      </c>
      <c r="I40" s="110">
        <v>-0.84697387553516801</v>
      </c>
      <c r="J40" s="110">
        <v>52.1243825893851</v>
      </c>
      <c r="K40" s="110"/>
      <c r="L40" s="128">
        <v>1.1572064540132301</v>
      </c>
      <c r="M40" s="128">
        <v>10.237813196258999</v>
      </c>
      <c r="N40" s="128">
        <v>26.449456975772801</v>
      </c>
      <c r="O40" s="128">
        <v>101.3424</v>
      </c>
      <c r="P40" s="263">
        <v>0.9899</v>
      </c>
      <c r="Q40" s="128">
        <v>17.834873745190801</v>
      </c>
    </row>
    <row r="41" spans="1:17" ht="12.75" x14ac:dyDescent="0.2">
      <c r="A41" s="110" t="s">
        <v>353</v>
      </c>
      <c r="B41" s="110">
        <v>9511</v>
      </c>
      <c r="C41" s="110">
        <v>12187</v>
      </c>
      <c r="D41" s="110"/>
      <c r="E41" s="110">
        <v>12242.9714707852</v>
      </c>
      <c r="F41" s="110">
        <v>-48.1445565414135</v>
      </c>
      <c r="G41" s="110">
        <v>145.66794146866499</v>
      </c>
      <c r="H41" s="110">
        <v>-131.68160689799899</v>
      </c>
      <c r="I41" s="110">
        <v>-0.84697387553516801</v>
      </c>
      <c r="J41" s="110">
        <v>-21.010865247879</v>
      </c>
      <c r="K41" s="110"/>
      <c r="L41" s="128">
        <v>1.1355272841972499</v>
      </c>
      <c r="M41" s="128">
        <v>10.8821364735569</v>
      </c>
      <c r="N41" s="128">
        <v>21.449275362318801</v>
      </c>
      <c r="O41" s="128">
        <v>98.572299999999998</v>
      </c>
      <c r="P41" s="263">
        <v>1.0113000000000001</v>
      </c>
      <c r="Q41" s="128">
        <v>10.4347826086957</v>
      </c>
    </row>
    <row r="42" spans="1:17" ht="12.75" x14ac:dyDescent="0.2">
      <c r="A42" s="110" t="s">
        <v>354</v>
      </c>
      <c r="B42" s="110">
        <v>22251</v>
      </c>
      <c r="C42" s="110">
        <v>11067</v>
      </c>
      <c r="D42" s="110"/>
      <c r="E42" s="110">
        <v>11004.1388044171</v>
      </c>
      <c r="F42" s="110">
        <v>-203.728495871604</v>
      </c>
      <c r="G42" s="110">
        <v>419.97756901443501</v>
      </c>
      <c r="H42" s="110">
        <v>-131.68160689799899</v>
      </c>
      <c r="I42" s="110">
        <v>-0.84697387553516801</v>
      </c>
      <c r="J42" s="110">
        <v>-21.010865247879</v>
      </c>
      <c r="K42" s="110"/>
      <c r="L42" s="128">
        <v>1.0696148487708399</v>
      </c>
      <c r="M42" s="128">
        <v>9.7523706799694398</v>
      </c>
      <c r="N42" s="128">
        <v>9.8156682027649804</v>
      </c>
      <c r="O42" s="128">
        <v>99.503799999999998</v>
      </c>
      <c r="P42" s="263">
        <v>1.0375000000000001</v>
      </c>
      <c r="Q42" s="128">
        <v>8.7133182844243802</v>
      </c>
    </row>
    <row r="43" spans="1:17" ht="14.25" customHeight="1" x14ac:dyDescent="0.2">
      <c r="A43" s="18" t="s">
        <v>355</v>
      </c>
      <c r="B43" s="110"/>
      <c r="C43" s="110"/>
      <c r="D43" s="18"/>
      <c r="E43" s="110"/>
      <c r="F43" s="110"/>
      <c r="G43" s="110"/>
      <c r="H43" s="110"/>
      <c r="I43" s="110"/>
      <c r="J43" s="110"/>
      <c r="K43" s="18"/>
      <c r="L43" s="128"/>
      <c r="M43" s="128"/>
      <c r="N43" s="128"/>
      <c r="O43" s="128"/>
      <c r="P43" s="263"/>
      <c r="Q43" s="128"/>
    </row>
    <row r="44" spans="1:17" ht="12.75" x14ac:dyDescent="0.2">
      <c r="A44" s="110" t="s">
        <v>356</v>
      </c>
      <c r="B44" s="110">
        <v>106975</v>
      </c>
      <c r="C44" s="110">
        <v>12816</v>
      </c>
      <c r="D44" s="110"/>
      <c r="E44" s="110">
        <v>12871.1616568718</v>
      </c>
      <c r="F44" s="110">
        <v>184.986268059352</v>
      </c>
      <c r="G44" s="110">
        <v>-86.637116246372699</v>
      </c>
      <c r="H44" s="110">
        <v>-131.68160689799899</v>
      </c>
      <c r="I44" s="110">
        <v>-0.84697387553516801</v>
      </c>
      <c r="J44" s="110">
        <v>-21.010865247879</v>
      </c>
      <c r="K44" s="110"/>
      <c r="L44" s="128">
        <v>1.27132507595233</v>
      </c>
      <c r="M44" s="128">
        <v>11.3951857910727</v>
      </c>
      <c r="N44" s="128">
        <v>38.589007383100899</v>
      </c>
      <c r="O44" s="128">
        <v>98.329800000000006</v>
      </c>
      <c r="P44" s="263">
        <v>0.99270000000000003</v>
      </c>
      <c r="Q44" s="128">
        <v>12.448132780083</v>
      </c>
    </row>
    <row r="45" spans="1:17" ht="12.75" x14ac:dyDescent="0.2">
      <c r="A45" s="110" t="s">
        <v>357</v>
      </c>
      <c r="B45" s="110">
        <v>16431</v>
      </c>
      <c r="C45" s="110">
        <v>11803</v>
      </c>
      <c r="D45" s="110"/>
      <c r="E45" s="110">
        <v>11558.6116144562</v>
      </c>
      <c r="F45" s="110">
        <v>152.99500969008</v>
      </c>
      <c r="G45" s="110">
        <v>245.42976310658801</v>
      </c>
      <c r="H45" s="110">
        <v>-131.68160689799899</v>
      </c>
      <c r="I45" s="110">
        <v>-0.84697387553516801</v>
      </c>
      <c r="J45" s="110">
        <v>-21.010865247879</v>
      </c>
      <c r="K45" s="110"/>
      <c r="L45" s="128">
        <v>1.15635080031648</v>
      </c>
      <c r="M45" s="128">
        <v>10.224575497535101</v>
      </c>
      <c r="N45" s="128">
        <v>40.238095238095198</v>
      </c>
      <c r="O45" s="128">
        <v>97.314099999999996</v>
      </c>
      <c r="P45" s="263">
        <v>1.0206</v>
      </c>
      <c r="Q45" s="128">
        <v>-0.69038767923526301</v>
      </c>
    </row>
    <row r="46" spans="1:17" ht="12.75" x14ac:dyDescent="0.2">
      <c r="A46" s="110" t="s">
        <v>358</v>
      </c>
      <c r="B46" s="110">
        <v>11421</v>
      </c>
      <c r="C46" s="110">
        <v>13105</v>
      </c>
      <c r="D46" s="110"/>
      <c r="E46" s="110">
        <v>13067.9324155626</v>
      </c>
      <c r="F46" s="110">
        <v>-128.86053512537001</v>
      </c>
      <c r="G46" s="110">
        <v>319.64594858073701</v>
      </c>
      <c r="H46" s="110">
        <v>-131.68160689799899</v>
      </c>
      <c r="I46" s="110">
        <v>-0.84697387553516801</v>
      </c>
      <c r="J46" s="110">
        <v>-21.010865247879</v>
      </c>
      <c r="K46" s="110"/>
      <c r="L46" s="128">
        <v>1.2958585062604</v>
      </c>
      <c r="M46" s="128">
        <v>11.566412748445799</v>
      </c>
      <c r="N46" s="128">
        <v>14.004542013626001</v>
      </c>
      <c r="O46" s="128">
        <v>99.527199999999993</v>
      </c>
      <c r="P46" s="263">
        <v>1.0239</v>
      </c>
      <c r="Q46" s="128">
        <v>13.086989992301801</v>
      </c>
    </row>
    <row r="47" spans="1:17" ht="12.75" x14ac:dyDescent="0.2">
      <c r="A47" s="110" t="s">
        <v>359</v>
      </c>
      <c r="B47" s="110">
        <v>34765</v>
      </c>
      <c r="C47" s="110">
        <v>12151</v>
      </c>
      <c r="D47" s="110"/>
      <c r="E47" s="110">
        <v>12174.888266613299</v>
      </c>
      <c r="F47" s="110">
        <v>105.77015355272</v>
      </c>
      <c r="G47" s="110">
        <v>24.367207422050701</v>
      </c>
      <c r="H47" s="110">
        <v>-131.68160689799899</v>
      </c>
      <c r="I47" s="110">
        <v>-0.84697387553516801</v>
      </c>
      <c r="J47" s="110">
        <v>-21.010865247879</v>
      </c>
      <c r="K47" s="110"/>
      <c r="L47" s="128">
        <v>1.26276427441392</v>
      </c>
      <c r="M47" s="128">
        <v>10.743563929239199</v>
      </c>
      <c r="N47" s="128">
        <v>34.4042838018742</v>
      </c>
      <c r="O47" s="128">
        <v>97.285600000000002</v>
      </c>
      <c r="P47" s="263">
        <v>1.0014000000000001</v>
      </c>
      <c r="Q47" s="128">
        <v>7.0530905360348797</v>
      </c>
    </row>
    <row r="48" spans="1:17" ht="12.75" x14ac:dyDescent="0.2">
      <c r="A48" s="110" t="s">
        <v>360</v>
      </c>
      <c r="B48" s="110">
        <v>57071</v>
      </c>
      <c r="C48" s="110">
        <v>12301</v>
      </c>
      <c r="D48" s="110"/>
      <c r="E48" s="110">
        <v>12396.6473914054</v>
      </c>
      <c r="F48" s="110">
        <v>-15.1025552467244</v>
      </c>
      <c r="G48" s="110">
        <v>73.024595023240806</v>
      </c>
      <c r="H48" s="110">
        <v>-131.68160689799899</v>
      </c>
      <c r="I48" s="110">
        <v>-0.84697387553516801</v>
      </c>
      <c r="J48" s="110">
        <v>-21.010865247879</v>
      </c>
      <c r="K48" s="110"/>
      <c r="L48" s="128">
        <v>1.1932505125194901</v>
      </c>
      <c r="M48" s="128">
        <v>10.993324105062101</v>
      </c>
      <c r="N48" s="128">
        <v>23.892253745616799</v>
      </c>
      <c r="O48" s="128">
        <v>98.868399999999994</v>
      </c>
      <c r="P48" s="263">
        <v>1.0053000000000001</v>
      </c>
      <c r="Q48" s="128">
        <v>12.286083306425599</v>
      </c>
    </row>
    <row r="49" spans="1:17" ht="12.75" x14ac:dyDescent="0.2">
      <c r="A49" s="110" t="s">
        <v>361</v>
      </c>
      <c r="B49" s="110">
        <v>11995</v>
      </c>
      <c r="C49" s="110">
        <v>11374</v>
      </c>
      <c r="D49" s="110"/>
      <c r="E49" s="110">
        <v>11458.2198697476</v>
      </c>
      <c r="F49" s="110">
        <v>14.9908507717288</v>
      </c>
      <c r="G49" s="110">
        <v>-54.552023447845599</v>
      </c>
      <c r="H49" s="110">
        <v>-131.68160689799899</v>
      </c>
      <c r="I49" s="110">
        <v>-0.84697387553516801</v>
      </c>
      <c r="J49" s="110">
        <v>88.159932983519397</v>
      </c>
      <c r="K49" s="110"/>
      <c r="L49" s="128">
        <v>1.1004585243851599</v>
      </c>
      <c r="M49" s="128">
        <v>10.1625677365569</v>
      </c>
      <c r="N49" s="128">
        <v>28.465955701394599</v>
      </c>
      <c r="O49" s="128">
        <v>98.304900000000004</v>
      </c>
      <c r="P49" s="263">
        <v>0.99460000000000004</v>
      </c>
      <c r="Q49" s="128">
        <v>20.302760463045399</v>
      </c>
    </row>
    <row r="50" spans="1:17" ht="12.75" x14ac:dyDescent="0.2">
      <c r="A50" s="110" t="s">
        <v>362</v>
      </c>
      <c r="B50" s="110">
        <v>37290</v>
      </c>
      <c r="C50" s="110">
        <v>13191</v>
      </c>
      <c r="D50" s="110"/>
      <c r="E50" s="110">
        <v>13265.360054323601</v>
      </c>
      <c r="F50" s="110">
        <v>-66.750389506208293</v>
      </c>
      <c r="G50" s="110">
        <v>143.955572408324</v>
      </c>
      <c r="H50" s="110">
        <v>-129.30406851324801</v>
      </c>
      <c r="I50" s="110">
        <v>-0.84697387553516801</v>
      </c>
      <c r="J50" s="110">
        <v>-21.010865247879</v>
      </c>
      <c r="K50" s="110"/>
      <c r="L50" s="128">
        <v>1.31670689192813</v>
      </c>
      <c r="M50" s="128">
        <v>11.740412979350999</v>
      </c>
      <c r="N50" s="128">
        <v>18.478757423480999</v>
      </c>
      <c r="O50" s="128">
        <v>100.02589999999999</v>
      </c>
      <c r="P50" s="263">
        <v>1.0103</v>
      </c>
      <c r="Q50" s="128">
        <v>11.4187643020595</v>
      </c>
    </row>
    <row r="51" spans="1:17" ht="12.75" x14ac:dyDescent="0.2">
      <c r="A51" s="110" t="s">
        <v>363</v>
      </c>
      <c r="B51" s="110">
        <v>14309</v>
      </c>
      <c r="C51" s="110">
        <v>12734</v>
      </c>
      <c r="D51" s="110"/>
      <c r="E51" s="110">
        <v>12668.7200617617</v>
      </c>
      <c r="F51" s="110">
        <v>-82.095154223191201</v>
      </c>
      <c r="G51" s="110">
        <v>96.003404281121703</v>
      </c>
      <c r="H51" s="110">
        <v>-64.398133022238795</v>
      </c>
      <c r="I51" s="110">
        <v>-0.84697387553516801</v>
      </c>
      <c r="J51" s="110">
        <v>116.51930280243501</v>
      </c>
      <c r="K51" s="110"/>
      <c r="L51" s="128">
        <v>1.28590397651828</v>
      </c>
      <c r="M51" s="128">
        <v>11.1957509259906</v>
      </c>
      <c r="N51" s="128">
        <v>18.164794007490599</v>
      </c>
      <c r="O51" s="128">
        <v>100.7711</v>
      </c>
      <c r="P51" s="263">
        <v>1.0069999999999999</v>
      </c>
      <c r="Q51" s="128">
        <v>21.331521739130402</v>
      </c>
    </row>
    <row r="52" spans="1:17" ht="12.75" x14ac:dyDescent="0.2">
      <c r="A52" s="110" t="s">
        <v>364</v>
      </c>
      <c r="B52" s="110">
        <v>9144</v>
      </c>
      <c r="C52" s="110">
        <v>12113</v>
      </c>
      <c r="D52" s="110"/>
      <c r="E52" s="110">
        <v>11811.6096337042</v>
      </c>
      <c r="F52" s="110">
        <v>36.586653710939103</v>
      </c>
      <c r="G52" s="110">
        <v>418.36637910169702</v>
      </c>
      <c r="H52" s="110">
        <v>-131.68160689799899</v>
      </c>
      <c r="I52" s="110">
        <v>-0.84697387553516801</v>
      </c>
      <c r="J52" s="110">
        <v>-21.010865247879</v>
      </c>
      <c r="K52" s="110"/>
      <c r="L52" s="128">
        <v>1.3013998250218699</v>
      </c>
      <c r="M52" s="128">
        <v>10.3783902012248</v>
      </c>
      <c r="N52" s="128">
        <v>29.715489989462601</v>
      </c>
      <c r="O52" s="128">
        <v>96.367000000000004</v>
      </c>
      <c r="P52" s="263">
        <v>1.0347999999999999</v>
      </c>
      <c r="Q52" s="128">
        <v>4.9115913555992101</v>
      </c>
    </row>
    <row r="53" spans="1:17" ht="14.25" customHeight="1" x14ac:dyDescent="0.2">
      <c r="A53" s="18" t="s">
        <v>365</v>
      </c>
      <c r="B53" s="110"/>
      <c r="C53" s="110"/>
      <c r="D53" s="18"/>
      <c r="E53" s="110"/>
      <c r="F53" s="110"/>
      <c r="G53" s="110"/>
      <c r="H53" s="110"/>
      <c r="I53" s="110"/>
      <c r="J53" s="110"/>
      <c r="K53" s="18"/>
      <c r="L53" s="128"/>
      <c r="M53" s="128"/>
      <c r="N53" s="128"/>
      <c r="O53" s="128"/>
      <c r="P53" s="263"/>
      <c r="Q53" s="128"/>
    </row>
    <row r="54" spans="1:17" ht="12.75" x14ac:dyDescent="0.2">
      <c r="A54" s="110" t="s">
        <v>366</v>
      </c>
      <c r="B54" s="110">
        <v>5441</v>
      </c>
      <c r="C54" s="110">
        <v>10764</v>
      </c>
      <c r="D54" s="110"/>
      <c r="E54" s="110">
        <v>10747.979931513901</v>
      </c>
      <c r="F54" s="110">
        <v>-166.52203926601899</v>
      </c>
      <c r="G54" s="110">
        <v>336.21054975311699</v>
      </c>
      <c r="H54" s="110">
        <v>-131.68160689799899</v>
      </c>
      <c r="I54" s="110">
        <v>-0.84697387553516801</v>
      </c>
      <c r="J54" s="110">
        <v>-21.010865247879</v>
      </c>
      <c r="K54" s="110"/>
      <c r="L54" s="128">
        <v>1.30490718617901</v>
      </c>
      <c r="M54" s="128">
        <v>9.3732769711450104</v>
      </c>
      <c r="N54" s="128">
        <v>13.7254901960784</v>
      </c>
      <c r="O54" s="128">
        <v>97.616299999999995</v>
      </c>
      <c r="P54" s="263">
        <v>1.0306</v>
      </c>
      <c r="Q54" s="128">
        <v>11.5163147792706</v>
      </c>
    </row>
    <row r="55" spans="1:17" ht="12.75" x14ac:dyDescent="0.2">
      <c r="A55" s="110" t="s">
        <v>367</v>
      </c>
      <c r="B55" s="110">
        <v>21765</v>
      </c>
      <c r="C55" s="110">
        <v>11704</v>
      </c>
      <c r="D55" s="110"/>
      <c r="E55" s="110">
        <v>11559.7021944833</v>
      </c>
      <c r="F55" s="110">
        <v>-67.367087614858306</v>
      </c>
      <c r="G55" s="110">
        <v>365.67313187777199</v>
      </c>
      <c r="H55" s="110">
        <v>-131.68160689799899</v>
      </c>
      <c r="I55" s="110">
        <v>-0.84697387553516801</v>
      </c>
      <c r="J55" s="110">
        <v>-21.010865247879</v>
      </c>
      <c r="K55" s="110"/>
      <c r="L55" s="128">
        <v>1.15322765908569</v>
      </c>
      <c r="M55" s="128">
        <v>10.2274293590627</v>
      </c>
      <c r="N55" s="128">
        <v>21.159029649595698</v>
      </c>
      <c r="O55" s="128">
        <v>97.8626</v>
      </c>
      <c r="P55" s="263">
        <v>1.0309999999999999</v>
      </c>
      <c r="Q55" s="128">
        <v>9.8935226264418805</v>
      </c>
    </row>
    <row r="56" spans="1:17" ht="12.75" x14ac:dyDescent="0.2">
      <c r="A56" s="110" t="s">
        <v>368</v>
      </c>
      <c r="B56" s="110">
        <v>9991</v>
      </c>
      <c r="C56" s="110">
        <v>11632</v>
      </c>
      <c r="D56" s="110"/>
      <c r="E56" s="110">
        <v>11355.956954364799</v>
      </c>
      <c r="F56" s="110">
        <v>-160.34346127474399</v>
      </c>
      <c r="G56" s="110">
        <v>589.88295560770302</v>
      </c>
      <c r="H56" s="110">
        <v>-131.68160689799899</v>
      </c>
      <c r="I56" s="110">
        <v>-0.84697387553516801</v>
      </c>
      <c r="J56" s="110">
        <v>-21.010865247879</v>
      </c>
      <c r="K56" s="110"/>
      <c r="L56" s="128">
        <v>1.18106295666099</v>
      </c>
      <c r="M56" s="128">
        <v>10.0190171154039</v>
      </c>
      <c r="N56" s="128">
        <v>13.3866133866134</v>
      </c>
      <c r="O56" s="128">
        <v>97.8155</v>
      </c>
      <c r="P56" s="263">
        <v>1.0512999999999999</v>
      </c>
      <c r="Q56" s="128">
        <v>-1.4964788732394401</v>
      </c>
    </row>
    <row r="57" spans="1:17" ht="12.75" x14ac:dyDescent="0.2">
      <c r="A57" s="110" t="s">
        <v>369</v>
      </c>
      <c r="B57" s="110">
        <v>164616</v>
      </c>
      <c r="C57" s="110">
        <v>11613</v>
      </c>
      <c r="D57" s="110"/>
      <c r="E57" s="110">
        <v>11817.032759055701</v>
      </c>
      <c r="F57" s="110">
        <v>12.0989015890266</v>
      </c>
      <c r="G57" s="110">
        <v>-116.756480121293</v>
      </c>
      <c r="H57" s="110">
        <v>-82.067798235298099</v>
      </c>
      <c r="I57" s="110">
        <v>-0.84697387553516801</v>
      </c>
      <c r="J57" s="110">
        <v>-16.174933823703501</v>
      </c>
      <c r="K57" s="110"/>
      <c r="L57" s="128">
        <v>1.1724255236429</v>
      </c>
      <c r="M57" s="128">
        <v>10.4588861350051</v>
      </c>
      <c r="N57" s="128">
        <v>27.414764476970401</v>
      </c>
      <c r="O57" s="128">
        <v>100.6157</v>
      </c>
      <c r="P57" s="263">
        <v>0.98950000000000005</v>
      </c>
      <c r="Q57" s="128">
        <v>13.564650059311999</v>
      </c>
    </row>
    <row r="58" spans="1:17" ht="12.75" x14ac:dyDescent="0.2">
      <c r="A58" s="110" t="s">
        <v>370</v>
      </c>
      <c r="B58" s="110">
        <v>27960</v>
      </c>
      <c r="C58" s="110">
        <v>12238</v>
      </c>
      <c r="D58" s="110"/>
      <c r="E58" s="110">
        <v>12464.9184868752</v>
      </c>
      <c r="F58" s="110">
        <v>-89.2154343978914</v>
      </c>
      <c r="G58" s="110">
        <v>16.047806789602902</v>
      </c>
      <c r="H58" s="110">
        <v>-131.68160689799899</v>
      </c>
      <c r="I58" s="110">
        <v>-0.84697387553516801</v>
      </c>
      <c r="J58" s="110">
        <v>-21.010865247879</v>
      </c>
      <c r="K58" s="110"/>
      <c r="L58" s="128">
        <v>1.25894134477825</v>
      </c>
      <c r="M58" s="128">
        <v>11.019313304721001</v>
      </c>
      <c r="N58" s="128">
        <v>17.883803959753301</v>
      </c>
      <c r="O58" s="128">
        <v>98.682199999999995</v>
      </c>
      <c r="P58" s="263">
        <v>1.0006999999999999</v>
      </c>
      <c r="Q58" s="128">
        <v>12.2629169391759</v>
      </c>
    </row>
    <row r="59" spans="1:17" ht="12.75" x14ac:dyDescent="0.2">
      <c r="A59" s="110" t="s">
        <v>371</v>
      </c>
      <c r="B59" s="110">
        <v>43640</v>
      </c>
      <c r="C59" s="110">
        <v>11649</v>
      </c>
      <c r="D59" s="110"/>
      <c r="E59" s="110">
        <v>11803.3387530172</v>
      </c>
      <c r="F59" s="110">
        <v>-28.366995335151199</v>
      </c>
      <c r="G59" s="110">
        <v>27.388039728920798</v>
      </c>
      <c r="H59" s="110">
        <v>-131.68160689799899</v>
      </c>
      <c r="I59" s="110">
        <v>-0.84697387553516801</v>
      </c>
      <c r="J59" s="110">
        <v>-21.010865247879</v>
      </c>
      <c r="K59" s="110"/>
      <c r="L59" s="128">
        <v>1.17094408799267</v>
      </c>
      <c r="M59" s="128">
        <v>10.446837763519699</v>
      </c>
      <c r="N59" s="128">
        <v>24.018425093222199</v>
      </c>
      <c r="O59" s="128">
        <v>97.572800000000001</v>
      </c>
      <c r="P59" s="263">
        <v>1.0017</v>
      </c>
      <c r="Q59" s="128">
        <v>3.9360393603935999</v>
      </c>
    </row>
    <row r="60" spans="1:17" ht="12.75" x14ac:dyDescent="0.2">
      <c r="A60" s="110" t="s">
        <v>372</v>
      </c>
      <c r="B60" s="110">
        <v>143478</v>
      </c>
      <c r="C60" s="110">
        <v>12262</v>
      </c>
      <c r="D60" s="110"/>
      <c r="E60" s="110">
        <v>12458.7044170995</v>
      </c>
      <c r="F60" s="110">
        <v>61.6431542130805</v>
      </c>
      <c r="G60" s="110">
        <v>-104.80597590510401</v>
      </c>
      <c r="H60" s="110">
        <v>-131.68160689799899</v>
      </c>
      <c r="I60" s="110">
        <v>-0.84697387553516801</v>
      </c>
      <c r="J60" s="110">
        <v>-21.010865247879</v>
      </c>
      <c r="K60" s="110"/>
      <c r="L60" s="128">
        <v>1.1932142906926499</v>
      </c>
      <c r="M60" s="128">
        <v>11.051868579155</v>
      </c>
      <c r="N60" s="128">
        <v>29.911080280002501</v>
      </c>
      <c r="O60" s="128">
        <v>99.751599999999996</v>
      </c>
      <c r="P60" s="263">
        <v>0.99099999999999999</v>
      </c>
      <c r="Q60" s="128">
        <v>12.0043350758638</v>
      </c>
    </row>
    <row r="61" spans="1:17" ht="12.75" x14ac:dyDescent="0.2">
      <c r="A61" s="110" t="s">
        <v>373</v>
      </c>
      <c r="B61" s="110">
        <v>14616</v>
      </c>
      <c r="C61" s="110">
        <v>12729</v>
      </c>
      <c r="D61" s="110"/>
      <c r="E61" s="110">
        <v>12829.4370447409</v>
      </c>
      <c r="F61" s="110">
        <v>-204.43447722028</v>
      </c>
      <c r="G61" s="110">
        <v>257.49638622124002</v>
      </c>
      <c r="H61" s="110">
        <v>-131.68160689799899</v>
      </c>
      <c r="I61" s="110">
        <v>-0.84697387553516801</v>
      </c>
      <c r="J61" s="110">
        <v>-21.010865247879</v>
      </c>
      <c r="K61" s="110"/>
      <c r="L61" s="128">
        <v>1.2452107279693501</v>
      </c>
      <c r="M61" s="128">
        <v>11.3711001642036</v>
      </c>
      <c r="N61" s="128">
        <v>8.3634175691937394</v>
      </c>
      <c r="O61" s="128">
        <v>99.138099999999994</v>
      </c>
      <c r="P61" s="263">
        <v>1.0195000000000001</v>
      </c>
      <c r="Q61" s="128">
        <v>11.9611414693382</v>
      </c>
    </row>
    <row r="62" spans="1:17" ht="12.75" x14ac:dyDescent="0.2">
      <c r="A62" s="110" t="s">
        <v>374</v>
      </c>
      <c r="B62" s="110">
        <v>7423</v>
      </c>
      <c r="C62" s="110">
        <v>9084</v>
      </c>
      <c r="D62" s="110"/>
      <c r="E62" s="110">
        <v>9499.6378195318393</v>
      </c>
      <c r="F62" s="110">
        <v>-212.94950202579099</v>
      </c>
      <c r="G62" s="110">
        <v>-48.725499286446798</v>
      </c>
      <c r="H62" s="110">
        <v>-131.68160689799899</v>
      </c>
      <c r="I62" s="110">
        <v>-0.84697387553516801</v>
      </c>
      <c r="J62" s="110">
        <v>-21.010865247879</v>
      </c>
      <c r="K62" s="110"/>
      <c r="L62" s="128">
        <v>1.0373164488751201</v>
      </c>
      <c r="M62" s="128">
        <v>8.3524181597736806</v>
      </c>
      <c r="N62" s="128">
        <v>10.4838709677419</v>
      </c>
      <c r="O62" s="128">
        <v>97.675399999999996</v>
      </c>
      <c r="P62" s="263">
        <v>0.99409999999999998</v>
      </c>
      <c r="Q62" s="128">
        <v>4.6546546546546503</v>
      </c>
    </row>
    <row r="63" spans="1:17" ht="12.75" x14ac:dyDescent="0.2">
      <c r="A63" s="110" t="s">
        <v>375</v>
      </c>
      <c r="B63" s="110">
        <v>7737</v>
      </c>
      <c r="C63" s="110">
        <v>10252</v>
      </c>
      <c r="D63" s="110"/>
      <c r="E63" s="110">
        <v>9961.5177010273201</v>
      </c>
      <c r="F63" s="110">
        <v>-92.824173919754102</v>
      </c>
      <c r="G63" s="110">
        <v>537.27510554344406</v>
      </c>
      <c r="H63" s="110">
        <v>-131.68160689799899</v>
      </c>
      <c r="I63" s="110">
        <v>-0.84697387553516801</v>
      </c>
      <c r="J63" s="110">
        <v>-21.010865247879</v>
      </c>
      <c r="K63" s="110"/>
      <c r="L63" s="128">
        <v>0.96936797208220205</v>
      </c>
      <c r="M63" s="128">
        <v>8.8277109990952596</v>
      </c>
      <c r="N63" s="128">
        <v>21.961932650073202</v>
      </c>
      <c r="O63" s="128">
        <v>97.608800000000002</v>
      </c>
      <c r="P63" s="263">
        <v>1.0531999999999999</v>
      </c>
      <c r="Q63" s="128">
        <v>3.1292517006802698</v>
      </c>
    </row>
    <row r="64" spans="1:17" ht="12.75" x14ac:dyDescent="0.2">
      <c r="A64" s="110" t="s">
        <v>376</v>
      </c>
      <c r="B64" s="110">
        <v>3726</v>
      </c>
      <c r="C64" s="110">
        <v>11597</v>
      </c>
      <c r="D64" s="110"/>
      <c r="E64" s="110">
        <v>10502.915037966901</v>
      </c>
      <c r="F64" s="110">
        <v>-166.328072809118</v>
      </c>
      <c r="G64" s="110">
        <v>1413.66268743256</v>
      </c>
      <c r="H64" s="110">
        <v>-131.68160689799899</v>
      </c>
      <c r="I64" s="110">
        <v>-0.84697387553516801</v>
      </c>
      <c r="J64" s="110">
        <v>-21.010865247879</v>
      </c>
      <c r="K64" s="110"/>
      <c r="L64" s="128">
        <v>1.28824476650564</v>
      </c>
      <c r="M64" s="128">
        <v>9.1519055287171192</v>
      </c>
      <c r="N64" s="128">
        <v>14.0762463343109</v>
      </c>
      <c r="O64" s="128">
        <v>97.063199999999995</v>
      </c>
      <c r="P64" s="263">
        <v>1.1338999999999999</v>
      </c>
      <c r="Q64" s="128">
        <v>-1.01781170483461</v>
      </c>
    </row>
    <row r="65" spans="1:17" ht="12.75" x14ac:dyDescent="0.2">
      <c r="A65" s="110" t="s">
        <v>377</v>
      </c>
      <c r="B65" s="110">
        <v>11427</v>
      </c>
      <c r="C65" s="110">
        <v>11313</v>
      </c>
      <c r="D65" s="110"/>
      <c r="E65" s="110">
        <v>11235.022010183</v>
      </c>
      <c r="F65" s="110">
        <v>-190.266234451771</v>
      </c>
      <c r="G65" s="110">
        <v>421.89467602454198</v>
      </c>
      <c r="H65" s="110">
        <v>-131.68160689799899</v>
      </c>
      <c r="I65" s="110">
        <v>-0.84697387553516801</v>
      </c>
      <c r="J65" s="110">
        <v>-21.010865247879</v>
      </c>
      <c r="K65" s="110"/>
      <c r="L65" s="128">
        <v>1.0588955981447401</v>
      </c>
      <c r="M65" s="128">
        <v>9.9763717511157797</v>
      </c>
      <c r="N65" s="128">
        <v>10.789473684210501</v>
      </c>
      <c r="O65" s="128">
        <v>98.2102</v>
      </c>
      <c r="P65" s="263">
        <v>1.0368999999999999</v>
      </c>
      <c r="Q65" s="128">
        <v>-1.6380655226209</v>
      </c>
    </row>
    <row r="66" spans="1:17" ht="12.75" x14ac:dyDescent="0.2">
      <c r="A66" s="110" t="s">
        <v>378</v>
      </c>
      <c r="B66" s="110">
        <v>5338</v>
      </c>
      <c r="C66" s="110">
        <v>11139</v>
      </c>
      <c r="D66" s="110"/>
      <c r="E66" s="110">
        <v>10817.857927540001</v>
      </c>
      <c r="F66" s="110">
        <v>-95.977699907212894</v>
      </c>
      <c r="G66" s="110">
        <v>570.93276187362699</v>
      </c>
      <c r="H66" s="110">
        <v>-131.68160689799899</v>
      </c>
      <c r="I66" s="110">
        <v>-0.84697387553516801</v>
      </c>
      <c r="J66" s="110">
        <v>-21.010865247879</v>
      </c>
      <c r="K66" s="110"/>
      <c r="L66" s="128">
        <v>1.2364181341326299</v>
      </c>
      <c r="M66" s="128">
        <v>9.4792056950168604</v>
      </c>
      <c r="N66" s="128">
        <v>20.1581027667984</v>
      </c>
      <c r="O66" s="128">
        <v>98.050700000000006</v>
      </c>
      <c r="P66" s="263">
        <v>1.0521</v>
      </c>
      <c r="Q66" s="128">
        <v>3.43580470162749</v>
      </c>
    </row>
    <row r="67" spans="1:17" ht="14.25" customHeight="1" x14ac:dyDescent="0.2">
      <c r="A67" s="18" t="s">
        <v>379</v>
      </c>
      <c r="B67" s="110"/>
      <c r="C67" s="110"/>
      <c r="D67" s="18"/>
      <c r="E67" s="110"/>
      <c r="F67" s="110"/>
      <c r="G67" s="110"/>
      <c r="H67" s="110"/>
      <c r="I67" s="110"/>
      <c r="J67" s="110"/>
      <c r="K67" s="18"/>
      <c r="L67" s="128"/>
      <c r="M67" s="128"/>
      <c r="N67" s="128"/>
      <c r="O67" s="128"/>
      <c r="P67" s="263"/>
      <c r="Q67" s="128"/>
    </row>
    <row r="68" spans="1:17" ht="12.75" x14ac:dyDescent="0.2">
      <c r="A68" s="110" t="s">
        <v>380</v>
      </c>
      <c r="B68" s="110">
        <v>6821</v>
      </c>
      <c r="C68" s="110">
        <v>12564</v>
      </c>
      <c r="D68" s="110"/>
      <c r="E68" s="110">
        <v>12089.4727710929</v>
      </c>
      <c r="F68" s="110">
        <v>-60.0914650272248</v>
      </c>
      <c r="G68" s="110">
        <v>602.12442418655996</v>
      </c>
      <c r="H68" s="110">
        <v>-131.68160689799899</v>
      </c>
      <c r="I68" s="110">
        <v>-0.84697387553516801</v>
      </c>
      <c r="J68" s="110">
        <v>65.235471651752405</v>
      </c>
      <c r="K68" s="110"/>
      <c r="L68" s="128">
        <v>1.07022430728632</v>
      </c>
      <c r="M68" s="128">
        <v>10.7755461076089</v>
      </c>
      <c r="N68" s="128">
        <v>20.6802721088435</v>
      </c>
      <c r="O68" s="128">
        <v>96.837400000000002</v>
      </c>
      <c r="P68" s="263">
        <v>1.0491999999999999</v>
      </c>
      <c r="Q68" s="128">
        <v>18.475073313783</v>
      </c>
    </row>
    <row r="69" spans="1:17" ht="12.75" x14ac:dyDescent="0.2">
      <c r="A69" s="110" t="s">
        <v>381</v>
      </c>
      <c r="B69" s="110">
        <v>17788</v>
      </c>
      <c r="C69" s="110">
        <v>11966</v>
      </c>
      <c r="D69" s="110"/>
      <c r="E69" s="110">
        <v>11662.0689365208</v>
      </c>
      <c r="F69" s="110">
        <v>-0.62608221558417698</v>
      </c>
      <c r="G69" s="110">
        <v>444.649948968324</v>
      </c>
      <c r="H69" s="110">
        <v>-131.68160689799899</v>
      </c>
      <c r="I69" s="110">
        <v>-0.84697387553516801</v>
      </c>
      <c r="J69" s="110">
        <v>-7.9260501746926701</v>
      </c>
      <c r="K69" s="110"/>
      <c r="L69" s="128">
        <v>1.1861929390600401</v>
      </c>
      <c r="M69" s="128">
        <v>10.304699797616401</v>
      </c>
      <c r="N69" s="128">
        <v>26.7321331151118</v>
      </c>
      <c r="O69" s="128">
        <v>95.940700000000007</v>
      </c>
      <c r="P69" s="263">
        <v>1.0375000000000001</v>
      </c>
      <c r="Q69" s="128">
        <v>14.0625</v>
      </c>
    </row>
    <row r="70" spans="1:17" ht="12.75" x14ac:dyDescent="0.2">
      <c r="A70" s="110" t="s">
        <v>382</v>
      </c>
      <c r="B70" s="110">
        <v>29635</v>
      </c>
      <c r="C70" s="110">
        <v>13171</v>
      </c>
      <c r="D70" s="110"/>
      <c r="E70" s="110">
        <v>13026.820887071301</v>
      </c>
      <c r="F70" s="110">
        <v>139.17846691534999</v>
      </c>
      <c r="G70" s="110">
        <v>158.43348613881901</v>
      </c>
      <c r="H70" s="110">
        <v>-131.68160689799899</v>
      </c>
      <c r="I70" s="110">
        <v>-0.84697387553516801</v>
      </c>
      <c r="J70" s="110">
        <v>-21.010865247879</v>
      </c>
      <c r="K70" s="110"/>
      <c r="L70" s="128">
        <v>1.2451493166863501</v>
      </c>
      <c r="M70" s="128">
        <v>11.557280242956001</v>
      </c>
      <c r="N70" s="128">
        <v>34.540145985401502</v>
      </c>
      <c r="O70" s="128">
        <v>98.299499999999995</v>
      </c>
      <c r="P70" s="263">
        <v>1.0116000000000001</v>
      </c>
      <c r="Q70" s="128">
        <v>4.4891214541448603</v>
      </c>
    </row>
    <row r="71" spans="1:17" ht="12.75" x14ac:dyDescent="0.2">
      <c r="A71" s="110" t="s">
        <v>383</v>
      </c>
      <c r="B71" s="110">
        <v>9614</v>
      </c>
      <c r="C71" s="110">
        <v>12867</v>
      </c>
      <c r="D71" s="110"/>
      <c r="E71" s="110">
        <v>12543.9723185479</v>
      </c>
      <c r="F71" s="110">
        <v>179.39707112231901</v>
      </c>
      <c r="G71" s="110">
        <v>297.08812440724603</v>
      </c>
      <c r="H71" s="110">
        <v>-131.68160689799899</v>
      </c>
      <c r="I71" s="110">
        <v>-0.84697387553516801</v>
      </c>
      <c r="J71" s="110">
        <v>-21.010865247879</v>
      </c>
      <c r="K71" s="110"/>
      <c r="L71" s="128">
        <v>1.2689827335136299</v>
      </c>
      <c r="M71" s="128">
        <v>11.087996671520701</v>
      </c>
      <c r="N71" s="128">
        <v>39.212007504690398</v>
      </c>
      <c r="O71" s="128">
        <v>98.523499999999999</v>
      </c>
      <c r="P71" s="263">
        <v>1.0230999999999999</v>
      </c>
      <c r="Q71" s="128">
        <v>-1.8181818181818199</v>
      </c>
    </row>
    <row r="72" spans="1:17" ht="12.75" x14ac:dyDescent="0.2">
      <c r="A72" s="110" t="s">
        <v>384</v>
      </c>
      <c r="B72" s="110">
        <v>12589</v>
      </c>
      <c r="C72" s="110">
        <v>16525</v>
      </c>
      <c r="D72" s="110"/>
      <c r="E72" s="110">
        <v>16334.648727252301</v>
      </c>
      <c r="F72" s="110">
        <v>-173.66778158111899</v>
      </c>
      <c r="G72" s="110">
        <v>348.71652224836299</v>
      </c>
      <c r="H72" s="110">
        <v>-131.68160689799899</v>
      </c>
      <c r="I72" s="110">
        <v>-0.84697387553516801</v>
      </c>
      <c r="J72" s="110">
        <v>147.77077773466999</v>
      </c>
      <c r="K72" s="110"/>
      <c r="L72" s="128">
        <v>1.9064262451346401</v>
      </c>
      <c r="M72" s="128">
        <v>14.2902533958218</v>
      </c>
      <c r="N72" s="128">
        <v>8.5603112840466906</v>
      </c>
      <c r="O72" s="128">
        <v>98.226399999999998</v>
      </c>
      <c r="P72" s="263">
        <v>1.0208999999999999</v>
      </c>
      <c r="Q72" s="128">
        <v>20.865441612329601</v>
      </c>
    </row>
    <row r="73" spans="1:17" ht="12.75" x14ac:dyDescent="0.2">
      <c r="A73" s="110" t="s">
        <v>379</v>
      </c>
      <c r="B73" s="110">
        <v>142427</v>
      </c>
      <c r="C73" s="110">
        <v>11890</v>
      </c>
      <c r="D73" s="110"/>
      <c r="E73" s="110">
        <v>12162.614939929401</v>
      </c>
      <c r="F73" s="110">
        <v>0.53317335327784598</v>
      </c>
      <c r="G73" s="110">
        <v>-120.385093020467</v>
      </c>
      <c r="H73" s="110">
        <v>-131.68160689799899</v>
      </c>
      <c r="I73" s="110">
        <v>-0.84697387553516801</v>
      </c>
      <c r="J73" s="110">
        <v>-20.601597396976999</v>
      </c>
      <c r="K73" s="110"/>
      <c r="L73" s="128">
        <v>1.19218968313592</v>
      </c>
      <c r="M73" s="128">
        <v>10.7732382202813</v>
      </c>
      <c r="N73" s="128">
        <v>25.664754953076098</v>
      </c>
      <c r="O73" s="128">
        <v>98.949399999999997</v>
      </c>
      <c r="P73" s="263">
        <v>0.98950000000000005</v>
      </c>
      <c r="Q73" s="128">
        <v>13.3036367262815</v>
      </c>
    </row>
    <row r="74" spans="1:17" ht="12.75" x14ac:dyDescent="0.2">
      <c r="A74" s="110" t="s">
        <v>385</v>
      </c>
      <c r="B74" s="110">
        <v>7385</v>
      </c>
      <c r="C74" s="110">
        <v>13115</v>
      </c>
      <c r="D74" s="110"/>
      <c r="E74" s="110">
        <v>13486.5074812765</v>
      </c>
      <c r="F74" s="110">
        <v>-165.007410890241</v>
      </c>
      <c r="G74" s="110">
        <v>-53.366919816952397</v>
      </c>
      <c r="H74" s="110">
        <v>-131.68160689799899</v>
      </c>
      <c r="I74" s="110">
        <v>-0.84697387553516801</v>
      </c>
      <c r="J74" s="110">
        <v>-21.010865247879</v>
      </c>
      <c r="K74" s="110"/>
      <c r="L74" s="128">
        <v>1.1645226811103599</v>
      </c>
      <c r="M74" s="128">
        <v>12.037914691943101</v>
      </c>
      <c r="N74" s="128">
        <v>10.7986501687289</v>
      </c>
      <c r="O74" s="128">
        <v>97.609300000000005</v>
      </c>
      <c r="P74" s="263">
        <v>0.99550000000000005</v>
      </c>
      <c r="Q74" s="128">
        <v>9.3049327354260107</v>
      </c>
    </row>
    <row r="75" spans="1:17" ht="12.75" x14ac:dyDescent="0.2">
      <c r="A75" s="110" t="s">
        <v>386</v>
      </c>
      <c r="B75" s="110">
        <v>31563</v>
      </c>
      <c r="C75" s="110">
        <v>12669</v>
      </c>
      <c r="D75" s="110"/>
      <c r="E75" s="110">
        <v>12584.685708262799</v>
      </c>
      <c r="F75" s="110">
        <v>116.279000857947</v>
      </c>
      <c r="G75" s="110">
        <v>121.843003793984</v>
      </c>
      <c r="H75" s="110">
        <v>-131.68160689799899</v>
      </c>
      <c r="I75" s="110">
        <v>-0.84697387553516801</v>
      </c>
      <c r="J75" s="110">
        <v>-21.010865247879</v>
      </c>
      <c r="K75" s="110"/>
      <c r="L75" s="128">
        <v>1.403542122105</v>
      </c>
      <c r="M75" s="128">
        <v>11.0477457782847</v>
      </c>
      <c r="N75" s="128">
        <v>34.298824204187</v>
      </c>
      <c r="O75" s="128">
        <v>96.982699999999994</v>
      </c>
      <c r="P75" s="263">
        <v>1.0091000000000001</v>
      </c>
      <c r="Q75" s="128">
        <v>9.0455049944506101</v>
      </c>
    </row>
    <row r="76" spans="1:17" ht="12.75" x14ac:dyDescent="0.2">
      <c r="A76" s="110" t="s">
        <v>387</v>
      </c>
      <c r="B76" s="110">
        <v>11721</v>
      </c>
      <c r="C76" s="110">
        <v>13511</v>
      </c>
      <c r="D76" s="110"/>
      <c r="E76" s="110">
        <v>13131.5190271213</v>
      </c>
      <c r="F76" s="110">
        <v>143.14001232762899</v>
      </c>
      <c r="G76" s="110">
        <v>389.44956753802001</v>
      </c>
      <c r="H76" s="110">
        <v>-131.68160689799899</v>
      </c>
      <c r="I76" s="110">
        <v>-0.84697387553516801</v>
      </c>
      <c r="J76" s="110">
        <v>-21.010865247879</v>
      </c>
      <c r="K76" s="110"/>
      <c r="L76" s="128">
        <v>1.2626908966811701</v>
      </c>
      <c r="M76" s="128">
        <v>11.6457640133094</v>
      </c>
      <c r="N76" s="128">
        <v>34.578754578754598</v>
      </c>
      <c r="O76" s="128">
        <v>96.352099999999993</v>
      </c>
      <c r="P76" s="263">
        <v>1.0290999999999999</v>
      </c>
      <c r="Q76" s="128">
        <v>10.357403355215199</v>
      </c>
    </row>
    <row r="77" spans="1:17" ht="12.75" x14ac:dyDescent="0.2">
      <c r="A77" s="110" t="s">
        <v>388</v>
      </c>
      <c r="B77" s="110">
        <v>18903</v>
      </c>
      <c r="C77" s="110">
        <v>12010</v>
      </c>
      <c r="D77" s="110"/>
      <c r="E77" s="110">
        <v>12122.8376750629</v>
      </c>
      <c r="F77" s="110">
        <v>-0.45543319236685398</v>
      </c>
      <c r="G77" s="110">
        <v>41.266309338966202</v>
      </c>
      <c r="H77" s="110">
        <v>-131.68160689799899</v>
      </c>
      <c r="I77" s="110">
        <v>-0.84697387553516801</v>
      </c>
      <c r="J77" s="110">
        <v>-21.010865247879</v>
      </c>
      <c r="K77" s="110"/>
      <c r="L77" s="128">
        <v>1.1955774215732999</v>
      </c>
      <c r="M77" s="128">
        <v>10.7337459662487</v>
      </c>
      <c r="N77" s="128">
        <v>25.677673730901901</v>
      </c>
      <c r="O77" s="128">
        <v>97.783199999999994</v>
      </c>
      <c r="P77" s="263">
        <v>1.0027999999999999</v>
      </c>
      <c r="Q77" s="128">
        <v>4.7375754760798898</v>
      </c>
    </row>
    <row r="78" spans="1:17" ht="12.75" x14ac:dyDescent="0.2">
      <c r="A78" s="110" t="s">
        <v>389</v>
      </c>
      <c r="B78" s="110">
        <v>14532</v>
      </c>
      <c r="C78" s="110">
        <v>13555</v>
      </c>
      <c r="D78" s="110"/>
      <c r="E78" s="110">
        <v>13306.7229404176</v>
      </c>
      <c r="F78" s="110">
        <v>-30.413570247867298</v>
      </c>
      <c r="G78" s="110">
        <v>431.806825648114</v>
      </c>
      <c r="H78" s="110">
        <v>-131.68160689799899</v>
      </c>
      <c r="I78" s="110">
        <v>-0.84697387553516801</v>
      </c>
      <c r="J78" s="110">
        <v>-21.010865247879</v>
      </c>
      <c r="K78" s="110"/>
      <c r="L78" s="128">
        <v>1.2317643820534001</v>
      </c>
      <c r="M78" s="128">
        <v>11.8290668868704</v>
      </c>
      <c r="N78" s="128">
        <v>21.058755090168699</v>
      </c>
      <c r="O78" s="128">
        <v>98.040099999999995</v>
      </c>
      <c r="P78" s="263">
        <v>1.0319</v>
      </c>
      <c r="Q78" s="128">
        <v>12.042502951593899</v>
      </c>
    </row>
    <row r="79" spans="1:17" ht="12.75" x14ac:dyDescent="0.2">
      <c r="A79" s="110" t="s">
        <v>390</v>
      </c>
      <c r="B79" s="110">
        <v>27502</v>
      </c>
      <c r="C79" s="110">
        <v>12646</v>
      </c>
      <c r="D79" s="110"/>
      <c r="E79" s="110">
        <v>12416.672556784501</v>
      </c>
      <c r="F79" s="110">
        <v>16.388768690519399</v>
      </c>
      <c r="G79" s="110">
        <v>366.16420073986399</v>
      </c>
      <c r="H79" s="110">
        <v>-131.68160689799899</v>
      </c>
      <c r="I79" s="110">
        <v>-0.84697387553516801</v>
      </c>
      <c r="J79" s="110">
        <v>-21.010865247879</v>
      </c>
      <c r="K79" s="110"/>
      <c r="L79" s="128">
        <v>1.22172932877609</v>
      </c>
      <c r="M79" s="128">
        <v>10.9955639589848</v>
      </c>
      <c r="N79" s="128">
        <v>26.421957671957699</v>
      </c>
      <c r="O79" s="128">
        <v>97.720699999999994</v>
      </c>
      <c r="P79" s="263">
        <v>1.0288999999999999</v>
      </c>
      <c r="Q79" s="128">
        <v>10.6354955548238</v>
      </c>
    </row>
    <row r="80" spans="1:17" ht="12.75" x14ac:dyDescent="0.2">
      <c r="A80" s="110" t="s">
        <v>391</v>
      </c>
      <c r="B80" s="110">
        <v>34530</v>
      </c>
      <c r="C80" s="110">
        <v>12398</v>
      </c>
      <c r="D80" s="110"/>
      <c r="E80" s="110">
        <v>12295.3127662148</v>
      </c>
      <c r="F80" s="110">
        <v>54.944556120652301</v>
      </c>
      <c r="G80" s="110">
        <v>201.58830555498599</v>
      </c>
      <c r="H80" s="110">
        <v>-131.68160689799899</v>
      </c>
      <c r="I80" s="110">
        <v>-0.84697387553516801</v>
      </c>
      <c r="J80" s="110">
        <v>-21.010865247879</v>
      </c>
      <c r="K80" s="110"/>
      <c r="L80" s="128">
        <v>1.2279177526788301</v>
      </c>
      <c r="M80" s="128">
        <v>10.8774978279757</v>
      </c>
      <c r="N80" s="128">
        <v>29.845580404685801</v>
      </c>
      <c r="O80" s="128">
        <v>97.898200000000003</v>
      </c>
      <c r="P80" s="263">
        <v>1.0158</v>
      </c>
      <c r="Q80" s="128">
        <v>5.31620055429579</v>
      </c>
    </row>
    <row r="81" spans="1:17" ht="14.25" customHeight="1" x14ac:dyDescent="0.2">
      <c r="A81" s="18" t="s">
        <v>392</v>
      </c>
      <c r="B81" s="110"/>
      <c r="C81" s="110"/>
      <c r="D81" s="18"/>
      <c r="E81" s="110"/>
      <c r="F81" s="110"/>
      <c r="G81" s="110"/>
      <c r="H81" s="110"/>
      <c r="I81" s="110"/>
      <c r="J81" s="110"/>
      <c r="K81" s="18"/>
      <c r="L81" s="128"/>
      <c r="M81" s="128"/>
      <c r="N81" s="128"/>
      <c r="O81" s="128"/>
      <c r="P81" s="263"/>
      <c r="Q81" s="128"/>
    </row>
    <row r="82" spans="1:17" ht="12.75" x14ac:dyDescent="0.2">
      <c r="A82" s="110" t="s">
        <v>393</v>
      </c>
      <c r="B82" s="110">
        <v>20224</v>
      </c>
      <c r="C82" s="110">
        <v>13734</v>
      </c>
      <c r="D82" s="110"/>
      <c r="E82" s="110">
        <v>13508.5646291963</v>
      </c>
      <c r="F82" s="110">
        <v>148.49687869023899</v>
      </c>
      <c r="G82" s="110">
        <v>230.21368023053</v>
      </c>
      <c r="H82" s="110">
        <v>-131.68160689799899</v>
      </c>
      <c r="I82" s="110">
        <v>-0.84697387553516801</v>
      </c>
      <c r="J82" s="110">
        <v>-21.010865247879</v>
      </c>
      <c r="K82" s="110"/>
      <c r="L82" s="128">
        <v>1.39932753164557</v>
      </c>
      <c r="M82" s="128">
        <v>11.9214794303797</v>
      </c>
      <c r="N82" s="128">
        <v>34.176690170053902</v>
      </c>
      <c r="O82" s="128">
        <v>97.212599999999995</v>
      </c>
      <c r="P82" s="263">
        <v>1.0165</v>
      </c>
      <c r="Q82" s="128">
        <v>9.6459096459096507</v>
      </c>
    </row>
    <row r="83" spans="1:17" ht="12.75" x14ac:dyDescent="0.2">
      <c r="A83" s="110" t="s">
        <v>394</v>
      </c>
      <c r="B83" s="110">
        <v>8655</v>
      </c>
      <c r="C83" s="110">
        <v>14041</v>
      </c>
      <c r="D83" s="110"/>
      <c r="E83" s="110">
        <v>13492.4880127747</v>
      </c>
      <c r="F83" s="110">
        <v>282.14016324387501</v>
      </c>
      <c r="G83" s="110">
        <v>420.19249703969501</v>
      </c>
      <c r="H83" s="110">
        <v>-131.68160689799899</v>
      </c>
      <c r="I83" s="110">
        <v>-0.84697387553516801</v>
      </c>
      <c r="J83" s="110">
        <v>-21.010865247879</v>
      </c>
      <c r="K83" s="110"/>
      <c r="L83" s="128">
        <v>1.1322934719815101</v>
      </c>
      <c r="M83" s="128">
        <v>12.062391681109199</v>
      </c>
      <c r="N83" s="128">
        <v>43.582375478927197</v>
      </c>
      <c r="O83" s="128">
        <v>96.600300000000004</v>
      </c>
      <c r="P83" s="263">
        <v>1.0306</v>
      </c>
      <c r="Q83" s="128">
        <v>3.6297640653357499</v>
      </c>
    </row>
    <row r="84" spans="1:17" ht="12.75" x14ac:dyDescent="0.2">
      <c r="A84" s="110" t="s">
        <v>395</v>
      </c>
      <c r="B84" s="110">
        <v>28401</v>
      </c>
      <c r="C84" s="110">
        <v>11641</v>
      </c>
      <c r="D84" s="110"/>
      <c r="E84" s="110">
        <v>11491.181402058901</v>
      </c>
      <c r="F84" s="110">
        <v>-4.3471946071539902</v>
      </c>
      <c r="G84" s="110">
        <v>307.242198442529</v>
      </c>
      <c r="H84" s="110">
        <v>-131.68160689799899</v>
      </c>
      <c r="I84" s="110">
        <v>-0.84697387553516801</v>
      </c>
      <c r="J84" s="110">
        <v>-21.010865247879</v>
      </c>
      <c r="K84" s="110"/>
      <c r="L84" s="128">
        <v>1.09503186507517</v>
      </c>
      <c r="M84" s="128">
        <v>10.196824055491</v>
      </c>
      <c r="N84" s="128">
        <v>26.691988950276201</v>
      </c>
      <c r="O84" s="128">
        <v>97.453299999999999</v>
      </c>
      <c r="P84" s="263">
        <v>1.0261</v>
      </c>
      <c r="Q84" s="128">
        <v>5.0786369593709004</v>
      </c>
    </row>
    <row r="85" spans="1:17" ht="12.75" x14ac:dyDescent="0.2">
      <c r="A85" s="110" t="s">
        <v>396</v>
      </c>
      <c r="B85" s="110">
        <v>10373</v>
      </c>
      <c r="C85" s="110">
        <v>12234</v>
      </c>
      <c r="D85" s="110"/>
      <c r="E85" s="110">
        <v>12023.071767490799</v>
      </c>
      <c r="F85" s="110">
        <v>114.036500090819</v>
      </c>
      <c r="G85" s="110">
        <v>221.33304131012801</v>
      </c>
      <c r="H85" s="110">
        <v>-131.68160689799899</v>
      </c>
      <c r="I85" s="110">
        <v>-0.84697387553516801</v>
      </c>
      <c r="J85" s="110">
        <v>8.4948587658470096</v>
      </c>
      <c r="K85" s="110"/>
      <c r="L85" s="128">
        <v>1.1568495131591601</v>
      </c>
      <c r="M85" s="128">
        <v>10.6622963462836</v>
      </c>
      <c r="N85" s="128">
        <v>35.352622061482798</v>
      </c>
      <c r="O85" s="128">
        <v>97.7517</v>
      </c>
      <c r="P85" s="263">
        <v>1.0178</v>
      </c>
      <c r="Q85" s="128">
        <v>15.0093808630394</v>
      </c>
    </row>
    <row r="86" spans="1:17" ht="12.75" x14ac:dyDescent="0.2">
      <c r="A86" s="110" t="s">
        <v>397</v>
      </c>
      <c r="B86" s="110">
        <v>12369</v>
      </c>
      <c r="C86" s="110">
        <v>11620</v>
      </c>
      <c r="D86" s="110"/>
      <c r="E86" s="110">
        <v>11028.9266779265</v>
      </c>
      <c r="F86" s="110">
        <v>-69.804659569850799</v>
      </c>
      <c r="G86" s="110">
        <v>814.63979667300998</v>
      </c>
      <c r="H86" s="110">
        <v>-131.68160689799899</v>
      </c>
      <c r="I86" s="110">
        <v>-0.84697387553516801</v>
      </c>
      <c r="J86" s="110">
        <v>-21.010865247879</v>
      </c>
      <c r="K86" s="110"/>
      <c r="L86" s="128">
        <v>1.09952300105101</v>
      </c>
      <c r="M86" s="128">
        <v>9.7582666343277502</v>
      </c>
      <c r="N86" s="128">
        <v>21.955260977630498</v>
      </c>
      <c r="O86" s="128">
        <v>96.978999999999999</v>
      </c>
      <c r="P86" s="263">
        <v>1.0731999999999999</v>
      </c>
      <c r="Q86" s="128">
        <v>8.8330632090761796</v>
      </c>
    </row>
    <row r="87" spans="1:17" ht="12.75" x14ac:dyDescent="0.2">
      <c r="A87" s="110" t="s">
        <v>398</v>
      </c>
      <c r="B87" s="110">
        <v>9498</v>
      </c>
      <c r="C87" s="110">
        <v>12776</v>
      </c>
      <c r="D87" s="110"/>
      <c r="E87" s="110">
        <v>12089.663928592699</v>
      </c>
      <c r="F87" s="110">
        <v>135.42996417888199</v>
      </c>
      <c r="G87" s="110">
        <v>704.89597252859198</v>
      </c>
      <c r="H87" s="110">
        <v>-131.68160689799899</v>
      </c>
      <c r="I87" s="110">
        <v>-0.84697387553516801</v>
      </c>
      <c r="J87" s="110">
        <v>-21.010865247879</v>
      </c>
      <c r="K87" s="110"/>
      <c r="L87" s="128">
        <v>1.29500947567909</v>
      </c>
      <c r="M87" s="128">
        <v>10.644346178142801</v>
      </c>
      <c r="N87" s="128">
        <v>37.190900098912003</v>
      </c>
      <c r="O87" s="128">
        <v>97.633600000000001</v>
      </c>
      <c r="P87" s="263">
        <v>1.0577000000000001</v>
      </c>
      <c r="Q87" s="128">
        <v>9.1434071222329205</v>
      </c>
    </row>
    <row r="88" spans="1:17" ht="12.75" x14ac:dyDescent="0.2">
      <c r="A88" s="110" t="s">
        <v>399</v>
      </c>
      <c r="B88" s="110">
        <v>94859</v>
      </c>
      <c r="C88" s="110">
        <v>12377</v>
      </c>
      <c r="D88" s="110"/>
      <c r="E88" s="110">
        <v>12451.2211340579</v>
      </c>
      <c r="F88" s="110">
        <v>32.245672834633503</v>
      </c>
      <c r="G88" s="110">
        <v>42.185783024152201</v>
      </c>
      <c r="H88" s="110">
        <v>-131.68160689799899</v>
      </c>
      <c r="I88" s="110">
        <v>-0.84697387553516801</v>
      </c>
      <c r="J88" s="110">
        <v>-16.292116038676902</v>
      </c>
      <c r="K88" s="110"/>
      <c r="L88" s="128">
        <v>1.19862111133366</v>
      </c>
      <c r="M88" s="128">
        <v>11.0416512929717</v>
      </c>
      <c r="N88" s="128">
        <v>27.582585449684899</v>
      </c>
      <c r="O88" s="128">
        <v>98.457700000000003</v>
      </c>
      <c r="P88" s="263">
        <v>1.0027999999999999</v>
      </c>
      <c r="Q88" s="128">
        <v>13.543907686289799</v>
      </c>
    </row>
    <row r="89" spans="1:17" ht="12.75" x14ac:dyDescent="0.2">
      <c r="A89" s="110" t="s">
        <v>400</v>
      </c>
      <c r="B89" s="110">
        <v>17884</v>
      </c>
      <c r="C89" s="110">
        <v>14888</v>
      </c>
      <c r="D89" s="110"/>
      <c r="E89" s="110">
        <v>14059.4962373211</v>
      </c>
      <c r="F89" s="110">
        <v>233.377834613597</v>
      </c>
      <c r="G89" s="110">
        <v>441.760797582012</v>
      </c>
      <c r="H89" s="110">
        <v>-131.68160689799899</v>
      </c>
      <c r="I89" s="110">
        <v>-0.84697387553516801</v>
      </c>
      <c r="J89" s="110">
        <v>286.01387311996399</v>
      </c>
      <c r="K89" s="110"/>
      <c r="L89" s="128">
        <v>1.5041377767837201</v>
      </c>
      <c r="M89" s="128">
        <v>12.3797808096623</v>
      </c>
      <c r="N89" s="128">
        <v>38.979223125564602</v>
      </c>
      <c r="O89" s="128">
        <v>99.231099999999998</v>
      </c>
      <c r="P89" s="263">
        <v>1.0308999999999999</v>
      </c>
      <c r="Q89" s="128">
        <v>30.684210526315798</v>
      </c>
    </row>
    <row r="90" spans="1:17" ht="14.25" customHeight="1" x14ac:dyDescent="0.2">
      <c r="A90" s="18" t="s">
        <v>401</v>
      </c>
      <c r="B90" s="110"/>
      <c r="C90" s="110"/>
      <c r="D90" s="18"/>
      <c r="E90" s="110"/>
      <c r="F90" s="110"/>
      <c r="G90" s="110"/>
      <c r="H90" s="110"/>
      <c r="I90" s="110"/>
      <c r="J90" s="110"/>
      <c r="K90" s="18"/>
      <c r="L90" s="128"/>
      <c r="M90" s="128"/>
      <c r="N90" s="128"/>
      <c r="O90" s="128"/>
      <c r="P90" s="263"/>
      <c r="Q90" s="128"/>
    </row>
    <row r="91" spans="1:17" ht="12.75" x14ac:dyDescent="0.2">
      <c r="A91" s="110" t="s">
        <v>402</v>
      </c>
      <c r="B91" s="110">
        <v>10836</v>
      </c>
      <c r="C91" s="110">
        <v>9170</v>
      </c>
      <c r="D91" s="110"/>
      <c r="E91" s="110">
        <v>8757.5074893472593</v>
      </c>
      <c r="F91" s="110">
        <v>-159.64812379627901</v>
      </c>
      <c r="G91" s="110">
        <v>713.17746749017999</v>
      </c>
      <c r="H91" s="110">
        <v>-131.68160689799899</v>
      </c>
      <c r="I91" s="110">
        <v>11.228237673314</v>
      </c>
      <c r="J91" s="110">
        <v>-21.010865247879</v>
      </c>
      <c r="K91" s="110"/>
      <c r="L91" s="128">
        <v>0.75673680324843096</v>
      </c>
      <c r="M91" s="128">
        <v>7.8165374677002601</v>
      </c>
      <c r="N91" s="128">
        <v>17.237308146399101</v>
      </c>
      <c r="O91" s="128">
        <v>97.807100000000005</v>
      </c>
      <c r="P91" s="263">
        <v>1.0806</v>
      </c>
      <c r="Q91" s="128">
        <v>-2.8242677824267801</v>
      </c>
    </row>
    <row r="92" spans="1:17" ht="12.75" x14ac:dyDescent="0.2">
      <c r="A92" s="110" t="s">
        <v>403</v>
      </c>
      <c r="B92" s="110">
        <v>9360</v>
      </c>
      <c r="C92" s="110">
        <v>12081</v>
      </c>
      <c r="D92" s="110"/>
      <c r="E92" s="110">
        <v>11728.367490398899</v>
      </c>
      <c r="F92" s="110">
        <v>87.699425406496204</v>
      </c>
      <c r="G92" s="110">
        <v>313.43275534820299</v>
      </c>
      <c r="H92" s="110">
        <v>-131.68160689799899</v>
      </c>
      <c r="I92" s="110">
        <v>-0.84697387553516801</v>
      </c>
      <c r="J92" s="110">
        <v>84.379008122756005</v>
      </c>
      <c r="K92" s="110"/>
      <c r="L92" s="128">
        <v>0.91880341880341898</v>
      </c>
      <c r="M92" s="128">
        <v>10.523504273504299</v>
      </c>
      <c r="N92" s="128">
        <v>33.604060913705602</v>
      </c>
      <c r="O92" s="128">
        <v>96.613200000000006</v>
      </c>
      <c r="P92" s="263">
        <v>1.0261</v>
      </c>
      <c r="Q92" s="128">
        <v>19.932810750280002</v>
      </c>
    </row>
    <row r="93" spans="1:17" ht="12.75" x14ac:dyDescent="0.2">
      <c r="A93" s="110" t="s">
        <v>404</v>
      </c>
      <c r="B93" s="110">
        <v>14107</v>
      </c>
      <c r="C93" s="110">
        <v>11738</v>
      </c>
      <c r="D93" s="110"/>
      <c r="E93" s="110">
        <v>11372.2527719518</v>
      </c>
      <c r="F93" s="110">
        <v>103.824152179715</v>
      </c>
      <c r="G93" s="110">
        <v>401.93953503551899</v>
      </c>
      <c r="H93" s="110">
        <v>-131.68160689799899</v>
      </c>
      <c r="I93" s="110">
        <v>-0.84697387553516801</v>
      </c>
      <c r="J93" s="110">
        <v>-7.8268611330590598</v>
      </c>
      <c r="K93" s="110"/>
      <c r="L93" s="128">
        <v>1.12710002126604</v>
      </c>
      <c r="M93" s="128">
        <v>10.065924718225</v>
      </c>
      <c r="N93" s="128">
        <v>36.549295774647902</v>
      </c>
      <c r="O93" s="128">
        <v>96.572199999999995</v>
      </c>
      <c r="P93" s="263">
        <v>1.0347</v>
      </c>
      <c r="Q93" s="128">
        <v>14.089595375722499</v>
      </c>
    </row>
    <row r="94" spans="1:17" ht="12.75" x14ac:dyDescent="0.2">
      <c r="A94" s="110" t="s">
        <v>405</v>
      </c>
      <c r="B94" s="110">
        <v>5731</v>
      </c>
      <c r="C94" s="110">
        <v>12887</v>
      </c>
      <c r="D94" s="110"/>
      <c r="E94" s="110">
        <v>12123.561605932</v>
      </c>
      <c r="F94" s="110">
        <v>182.99754787587801</v>
      </c>
      <c r="G94" s="110">
        <v>733.52370404411795</v>
      </c>
      <c r="H94" s="110">
        <v>-131.68160689799899</v>
      </c>
      <c r="I94" s="110">
        <v>-0.84697387553516801</v>
      </c>
      <c r="J94" s="110">
        <v>-21.010865247879</v>
      </c>
      <c r="K94" s="110"/>
      <c r="L94" s="128">
        <v>1.0818356307799699</v>
      </c>
      <c r="M94" s="128">
        <v>10.800907346012901</v>
      </c>
      <c r="N94" s="128">
        <v>40.549273021001603</v>
      </c>
      <c r="O94" s="128">
        <v>95.357299999999995</v>
      </c>
      <c r="P94" s="263">
        <v>1.0599000000000001</v>
      </c>
      <c r="Q94" s="128">
        <v>12.0065789473684</v>
      </c>
    </row>
    <row r="95" spans="1:17" ht="12.75" x14ac:dyDescent="0.2">
      <c r="A95" s="110" t="s">
        <v>401</v>
      </c>
      <c r="B95" s="110">
        <v>70329</v>
      </c>
      <c r="C95" s="110">
        <v>11510</v>
      </c>
      <c r="D95" s="110"/>
      <c r="E95" s="110">
        <v>11683.972136120999</v>
      </c>
      <c r="F95" s="110">
        <v>-61.251510655310902</v>
      </c>
      <c r="G95" s="110">
        <v>3.8171722079553199</v>
      </c>
      <c r="H95" s="110">
        <v>-131.68160689799899</v>
      </c>
      <c r="I95" s="110">
        <v>-0.84697387553516801</v>
      </c>
      <c r="J95" s="110">
        <v>15.8500284147116</v>
      </c>
      <c r="K95" s="110"/>
      <c r="L95" s="128">
        <v>1.2171366008332301</v>
      </c>
      <c r="M95" s="128">
        <v>10.307270116168301</v>
      </c>
      <c r="N95" s="128">
        <v>21.5202096840944</v>
      </c>
      <c r="O95" s="128">
        <v>97.665999999999997</v>
      </c>
      <c r="P95" s="263">
        <v>0.99970000000000003</v>
      </c>
      <c r="Q95" s="128">
        <v>15.505201653128101</v>
      </c>
    </row>
    <row r="96" spans="1:17" ht="12.75" x14ac:dyDescent="0.2">
      <c r="A96" s="110" t="s">
        <v>406</v>
      </c>
      <c r="B96" s="110">
        <v>13264</v>
      </c>
      <c r="C96" s="110">
        <v>11685</v>
      </c>
      <c r="D96" s="110"/>
      <c r="E96" s="110">
        <v>11502.192358017501</v>
      </c>
      <c r="F96" s="110">
        <v>-17.9871064072303</v>
      </c>
      <c r="G96" s="110">
        <v>354.68857306091797</v>
      </c>
      <c r="H96" s="110">
        <v>-131.68160689799899</v>
      </c>
      <c r="I96" s="110">
        <v>-0.84697387553516801</v>
      </c>
      <c r="J96" s="110">
        <v>-21.010865247879</v>
      </c>
      <c r="K96" s="110"/>
      <c r="L96" s="128">
        <v>1.2741254523522301</v>
      </c>
      <c r="M96" s="128">
        <v>10.102533172496999</v>
      </c>
      <c r="N96" s="128">
        <v>25.746268656716399</v>
      </c>
      <c r="O96" s="128">
        <v>96.764799999999994</v>
      </c>
      <c r="P96" s="263">
        <v>1.0302</v>
      </c>
      <c r="Q96" s="128">
        <v>10.307017543859599</v>
      </c>
    </row>
    <row r="97" spans="1:17" ht="12.75" x14ac:dyDescent="0.2">
      <c r="A97" s="110" t="s">
        <v>407</v>
      </c>
      <c r="B97" s="110">
        <v>15487</v>
      </c>
      <c r="C97" s="110">
        <v>12714</v>
      </c>
      <c r="D97" s="110"/>
      <c r="E97" s="110">
        <v>12678.5075296837</v>
      </c>
      <c r="F97" s="110">
        <v>-195.88565572546199</v>
      </c>
      <c r="G97" s="110">
        <v>357.24917166806301</v>
      </c>
      <c r="H97" s="110">
        <v>-131.68160689799899</v>
      </c>
      <c r="I97" s="110">
        <v>-0.84697387553516801</v>
      </c>
      <c r="J97" s="110">
        <v>6.7491100712566299</v>
      </c>
      <c r="K97" s="110"/>
      <c r="L97" s="128">
        <v>1.2010072964421801</v>
      </c>
      <c r="M97" s="128">
        <v>11.254600632788801</v>
      </c>
      <c r="N97" s="128">
        <v>9.1222030981067093</v>
      </c>
      <c r="O97" s="128">
        <v>97.606999999999999</v>
      </c>
      <c r="P97" s="263">
        <v>1.0276000000000001</v>
      </c>
      <c r="Q97" s="128">
        <v>14.8214285714286</v>
      </c>
    </row>
    <row r="98" spans="1:17" ht="12.75" x14ac:dyDescent="0.2">
      <c r="A98" s="110" t="s">
        <v>408</v>
      </c>
      <c r="B98" s="110">
        <v>20273</v>
      </c>
      <c r="C98" s="110">
        <v>11815</v>
      </c>
      <c r="D98" s="110"/>
      <c r="E98" s="110">
        <v>11659.3518918264</v>
      </c>
      <c r="F98" s="110">
        <v>23.088489016329699</v>
      </c>
      <c r="G98" s="110">
        <v>241.67533687450199</v>
      </c>
      <c r="H98" s="110">
        <v>-131.68160689799899</v>
      </c>
      <c r="I98" s="110">
        <v>-0.84697387553516801</v>
      </c>
      <c r="J98" s="110">
        <v>23.5991587086999</v>
      </c>
      <c r="K98" s="110"/>
      <c r="L98" s="128">
        <v>1.17397523800128</v>
      </c>
      <c r="M98" s="128">
        <v>10.3092783505155</v>
      </c>
      <c r="N98" s="128">
        <v>28.755980861244002</v>
      </c>
      <c r="O98" s="128">
        <v>96.704899999999995</v>
      </c>
      <c r="P98" s="263">
        <v>1.0201</v>
      </c>
      <c r="Q98" s="128">
        <v>15.9940209267564</v>
      </c>
    </row>
    <row r="99" spans="1:17" ht="12.75" x14ac:dyDescent="0.2">
      <c r="A99" s="110" t="s">
        <v>409</v>
      </c>
      <c r="B99" s="110">
        <v>27147</v>
      </c>
      <c r="C99" s="110">
        <v>11641</v>
      </c>
      <c r="D99" s="110"/>
      <c r="E99" s="110">
        <v>11619.6142328316</v>
      </c>
      <c r="F99" s="110">
        <v>-26.353738517644299</v>
      </c>
      <c r="G99" s="110">
        <v>201.369921537077</v>
      </c>
      <c r="H99" s="110">
        <v>-131.68160689799899</v>
      </c>
      <c r="I99" s="110">
        <v>-0.84697387553516801</v>
      </c>
      <c r="J99" s="110">
        <v>-21.010865247879</v>
      </c>
      <c r="K99" s="110"/>
      <c r="L99" s="128">
        <v>1.1014108372932601</v>
      </c>
      <c r="M99" s="128">
        <v>10.3142151987328</v>
      </c>
      <c r="N99" s="128">
        <v>24.5</v>
      </c>
      <c r="O99" s="128">
        <v>97.843699999999998</v>
      </c>
      <c r="P99" s="263">
        <v>1.0166999999999999</v>
      </c>
      <c r="Q99" s="128">
        <v>6.8252326783867598</v>
      </c>
    </row>
    <row r="100" spans="1:17" ht="12.75" x14ac:dyDescent="0.2">
      <c r="A100" s="110" t="s">
        <v>410</v>
      </c>
      <c r="B100" s="110">
        <v>7149</v>
      </c>
      <c r="C100" s="110">
        <v>11199</v>
      </c>
      <c r="D100" s="110"/>
      <c r="E100" s="110">
        <v>10877.358178664401</v>
      </c>
      <c r="F100" s="110">
        <v>-106.41775456175</v>
      </c>
      <c r="G100" s="110">
        <v>581.64687568226998</v>
      </c>
      <c r="H100" s="110">
        <v>-131.68160689799899</v>
      </c>
      <c r="I100" s="110">
        <v>-0.84697387553516801</v>
      </c>
      <c r="J100" s="110">
        <v>-21.010865247879</v>
      </c>
      <c r="K100" s="110"/>
      <c r="L100" s="128">
        <v>1.13302559798573</v>
      </c>
      <c r="M100" s="128">
        <v>9.5957476570149698</v>
      </c>
      <c r="N100" s="128">
        <v>18.950437317784299</v>
      </c>
      <c r="O100" s="128">
        <v>96.153300000000002</v>
      </c>
      <c r="P100" s="263">
        <v>1.0528</v>
      </c>
      <c r="Q100" s="128">
        <v>4.6384720327421496</v>
      </c>
    </row>
    <row r="101" spans="1:17" ht="12.75" x14ac:dyDescent="0.2">
      <c r="A101" s="110" t="s">
        <v>411</v>
      </c>
      <c r="B101" s="110">
        <v>15672</v>
      </c>
      <c r="C101" s="110">
        <v>11487</v>
      </c>
      <c r="D101" s="110"/>
      <c r="E101" s="110">
        <v>11246.191101792499</v>
      </c>
      <c r="F101" s="110">
        <v>-54.494055760207502</v>
      </c>
      <c r="G101" s="110">
        <v>449.297674149236</v>
      </c>
      <c r="H101" s="110">
        <v>-131.68160689799899</v>
      </c>
      <c r="I101" s="110">
        <v>-0.84697387553516801</v>
      </c>
      <c r="J101" s="110">
        <v>-21.010865247879</v>
      </c>
      <c r="K101" s="110"/>
      <c r="L101" s="128">
        <v>1.25701888718734</v>
      </c>
      <c r="M101" s="128">
        <v>9.8711077080142893</v>
      </c>
      <c r="N101" s="128">
        <v>23.076923076923102</v>
      </c>
      <c r="O101" s="128">
        <v>97.469800000000006</v>
      </c>
      <c r="P101" s="263">
        <v>1.0392999999999999</v>
      </c>
      <c r="Q101" s="128">
        <v>7.6543209876543203</v>
      </c>
    </row>
    <row r="102" spans="1:17" ht="12.75" x14ac:dyDescent="0.2">
      <c r="A102" s="110" t="s">
        <v>412</v>
      </c>
      <c r="B102" s="110">
        <v>36655</v>
      </c>
      <c r="C102" s="110">
        <v>10744</v>
      </c>
      <c r="D102" s="110"/>
      <c r="E102" s="110">
        <v>10748.2348920894</v>
      </c>
      <c r="F102" s="110">
        <v>-115.52653922856</v>
      </c>
      <c r="G102" s="110">
        <v>265.28000125893698</v>
      </c>
      <c r="H102" s="110">
        <v>-131.68160689799899</v>
      </c>
      <c r="I102" s="110">
        <v>-0.84697387553516801</v>
      </c>
      <c r="J102" s="110">
        <v>-21.010865247879</v>
      </c>
      <c r="K102" s="110"/>
      <c r="L102" s="128">
        <v>1.0148683672077501</v>
      </c>
      <c r="M102" s="128">
        <v>9.5430364206793108</v>
      </c>
      <c r="N102" s="128">
        <v>18.210405946255001</v>
      </c>
      <c r="O102" s="128">
        <v>96.155500000000004</v>
      </c>
      <c r="P102" s="263">
        <v>1.024</v>
      </c>
      <c r="Q102" s="128">
        <v>6.6409479195370604</v>
      </c>
    </row>
    <row r="103" spans="1:17" ht="14.25" customHeight="1" x14ac:dyDescent="0.2">
      <c r="A103" s="18" t="s">
        <v>413</v>
      </c>
      <c r="B103" s="110"/>
      <c r="C103" s="110"/>
      <c r="D103" s="18"/>
      <c r="E103" s="110"/>
      <c r="F103" s="110"/>
      <c r="G103" s="110"/>
      <c r="H103" s="110"/>
      <c r="I103" s="110"/>
      <c r="J103" s="110"/>
      <c r="K103" s="18"/>
      <c r="L103" s="128"/>
      <c r="M103" s="128"/>
      <c r="N103" s="128"/>
      <c r="O103" s="128"/>
      <c r="P103" s="263"/>
      <c r="Q103" s="128"/>
    </row>
    <row r="104" spans="1:17" ht="12.75" x14ac:dyDescent="0.2">
      <c r="A104" s="110" t="s">
        <v>413</v>
      </c>
      <c r="B104" s="110">
        <v>60124</v>
      </c>
      <c r="C104" s="110">
        <v>11173</v>
      </c>
      <c r="D104" s="110"/>
      <c r="E104" s="110">
        <v>11056.363478537</v>
      </c>
      <c r="F104" s="110">
        <v>-210.97233835072299</v>
      </c>
      <c r="G104" s="110">
        <v>481.64035707802702</v>
      </c>
      <c r="H104" s="110">
        <v>-131.68160689799899</v>
      </c>
      <c r="I104" s="110">
        <v>-0.84697387553516801</v>
      </c>
      <c r="J104" s="110">
        <v>-21.010865247879</v>
      </c>
      <c r="K104" s="110"/>
      <c r="L104" s="128">
        <v>1.0927416672210799</v>
      </c>
      <c r="M104" s="128">
        <v>9.7881045838600205</v>
      </c>
      <c r="N104" s="128">
        <v>9.1248937977909907</v>
      </c>
      <c r="O104" s="128">
        <v>99.504300000000001</v>
      </c>
      <c r="P104" s="263">
        <v>1.0428999999999999</v>
      </c>
      <c r="Q104" s="128">
        <v>12.5021496130696</v>
      </c>
    </row>
    <row r="105" spans="1:17" ht="14.25" customHeight="1" x14ac:dyDescent="0.2">
      <c r="A105" s="18" t="s">
        <v>414</v>
      </c>
      <c r="B105" s="110"/>
      <c r="C105" s="110"/>
      <c r="D105" s="18"/>
      <c r="E105" s="110"/>
      <c r="F105" s="110"/>
      <c r="G105" s="110"/>
      <c r="H105" s="110"/>
      <c r="I105" s="110"/>
      <c r="J105" s="110"/>
      <c r="K105" s="18"/>
      <c r="L105" s="128"/>
      <c r="M105" s="128"/>
      <c r="N105" s="128"/>
      <c r="O105" s="128"/>
      <c r="P105" s="263"/>
      <c r="Q105" s="128"/>
    </row>
    <row r="106" spans="1:17" ht="12.75" x14ac:dyDescent="0.2">
      <c r="A106" s="110" t="s">
        <v>415</v>
      </c>
      <c r="B106" s="110">
        <v>32402</v>
      </c>
      <c r="C106" s="110">
        <v>11253</v>
      </c>
      <c r="D106" s="110"/>
      <c r="E106" s="110">
        <v>11527.919744396801</v>
      </c>
      <c r="F106" s="110">
        <v>-24.537848454934601</v>
      </c>
      <c r="G106" s="110">
        <v>-96.428913850780006</v>
      </c>
      <c r="H106" s="110">
        <v>-131.68160689799899</v>
      </c>
      <c r="I106" s="110">
        <v>-0.84697387553516801</v>
      </c>
      <c r="J106" s="110">
        <v>-21.010865247879</v>
      </c>
      <c r="K106" s="110"/>
      <c r="L106" s="128">
        <v>1.11721498672921</v>
      </c>
      <c r="M106" s="128">
        <v>10.2185050305537</v>
      </c>
      <c r="N106" s="128">
        <v>24.8867411658109</v>
      </c>
      <c r="O106" s="128">
        <v>96.484999999999999</v>
      </c>
      <c r="P106" s="263">
        <v>0.99099999999999999</v>
      </c>
      <c r="Q106" s="128">
        <v>9.8385167464114804</v>
      </c>
    </row>
    <row r="107" spans="1:17" ht="12.75" x14ac:dyDescent="0.2">
      <c r="A107" s="110" t="s">
        <v>416</v>
      </c>
      <c r="B107" s="110">
        <v>66515</v>
      </c>
      <c r="C107" s="110">
        <v>11912</v>
      </c>
      <c r="D107" s="110"/>
      <c r="E107" s="110">
        <v>12113.103573485299</v>
      </c>
      <c r="F107" s="110">
        <v>-81.875264709916095</v>
      </c>
      <c r="G107" s="110">
        <v>33.971191710458598</v>
      </c>
      <c r="H107" s="110">
        <v>-131.68160689799899</v>
      </c>
      <c r="I107" s="110">
        <v>-0.84697387553516801</v>
      </c>
      <c r="J107" s="110">
        <v>-21.010865247879</v>
      </c>
      <c r="K107" s="110"/>
      <c r="L107" s="128">
        <v>1.1967225437871201</v>
      </c>
      <c r="M107" s="128">
        <v>10.723896865368699</v>
      </c>
      <c r="N107" s="128">
        <v>18.982195429693</v>
      </c>
      <c r="O107" s="128">
        <v>97.0809</v>
      </c>
      <c r="P107" s="263">
        <v>1.0022</v>
      </c>
      <c r="Q107" s="128">
        <v>3.87789859819206</v>
      </c>
    </row>
    <row r="108" spans="1:17" ht="12.75" x14ac:dyDescent="0.2">
      <c r="A108" s="110" t="s">
        <v>417</v>
      </c>
      <c r="B108" s="110">
        <v>13311</v>
      </c>
      <c r="C108" s="110">
        <v>10817</v>
      </c>
      <c r="D108" s="110"/>
      <c r="E108" s="110">
        <v>10884.3762012927</v>
      </c>
      <c r="F108" s="110">
        <v>65.865466261307006</v>
      </c>
      <c r="G108" s="110">
        <v>20.3836152903434</v>
      </c>
      <c r="H108" s="110">
        <v>-131.68160689799899</v>
      </c>
      <c r="I108" s="110">
        <v>-0.84697387553516801</v>
      </c>
      <c r="J108" s="110">
        <v>-21.010865247879</v>
      </c>
      <c r="K108" s="110"/>
      <c r="L108" s="128">
        <v>1.00668619938397</v>
      </c>
      <c r="M108" s="128">
        <v>9.6762076478100791</v>
      </c>
      <c r="N108" s="128">
        <v>34.549689440993802</v>
      </c>
      <c r="O108" s="128">
        <v>96.977900000000005</v>
      </c>
      <c r="P108" s="263">
        <v>1.0012000000000001</v>
      </c>
      <c r="Q108" s="128">
        <v>8.2191780821917799</v>
      </c>
    </row>
    <row r="109" spans="1:17" ht="12.75" x14ac:dyDescent="0.2">
      <c r="A109" s="110" t="s">
        <v>418</v>
      </c>
      <c r="B109" s="110">
        <v>29372</v>
      </c>
      <c r="C109" s="110">
        <v>12772</v>
      </c>
      <c r="D109" s="110"/>
      <c r="E109" s="110">
        <v>12679.2516087473</v>
      </c>
      <c r="F109" s="110">
        <v>79.740002443099897</v>
      </c>
      <c r="G109" s="110">
        <v>156.937532832009</v>
      </c>
      <c r="H109" s="110">
        <v>-131.68160689799899</v>
      </c>
      <c r="I109" s="110">
        <v>-0.84697387553516801</v>
      </c>
      <c r="J109" s="110">
        <v>-11.8289505793829</v>
      </c>
      <c r="K109" s="110"/>
      <c r="L109" s="128">
        <v>1.25289391256979</v>
      </c>
      <c r="M109" s="128">
        <v>11.2249761677788</v>
      </c>
      <c r="N109" s="128">
        <v>30.876554443433399</v>
      </c>
      <c r="O109" s="128">
        <v>97.069299999999998</v>
      </c>
      <c r="P109" s="263">
        <v>1.0118</v>
      </c>
      <c r="Q109" s="128">
        <v>13.784538963055001</v>
      </c>
    </row>
    <row r="110" spans="1:17" ht="12.75" x14ac:dyDescent="0.2">
      <c r="A110" s="110" t="s">
        <v>419</v>
      </c>
      <c r="B110" s="110">
        <v>17456</v>
      </c>
      <c r="C110" s="110">
        <v>10982</v>
      </c>
      <c r="D110" s="110"/>
      <c r="E110" s="110">
        <v>11230.009096661301</v>
      </c>
      <c r="F110" s="110">
        <v>-159.12720297012899</v>
      </c>
      <c r="G110" s="110">
        <v>64.595410241764796</v>
      </c>
      <c r="H110" s="110">
        <v>-131.68160689799899</v>
      </c>
      <c r="I110" s="110">
        <v>-0.84697387553516801</v>
      </c>
      <c r="J110" s="110">
        <v>-21.010865247879</v>
      </c>
      <c r="K110" s="110"/>
      <c r="L110" s="128">
        <v>0.92804766269477601</v>
      </c>
      <c r="M110" s="128">
        <v>10.0481209899175</v>
      </c>
      <c r="N110" s="128">
        <v>13.4549600912201</v>
      </c>
      <c r="O110" s="128">
        <v>97.552400000000006</v>
      </c>
      <c r="P110" s="263">
        <v>1.0051000000000001</v>
      </c>
      <c r="Q110" s="128">
        <v>4.3004899292324401</v>
      </c>
    </row>
    <row r="111" spans="1:17" ht="14.25" customHeight="1" x14ac:dyDescent="0.2">
      <c r="A111" s="18" t="s">
        <v>420</v>
      </c>
      <c r="B111" s="110"/>
      <c r="C111" s="110"/>
      <c r="D111" s="18"/>
      <c r="E111" s="110"/>
      <c r="F111" s="110"/>
      <c r="G111" s="110"/>
      <c r="H111" s="110"/>
      <c r="I111" s="110"/>
      <c r="J111" s="110"/>
      <c r="K111" s="18"/>
      <c r="L111" s="128"/>
      <c r="M111" s="128"/>
      <c r="N111" s="128"/>
      <c r="O111" s="128"/>
      <c r="P111" s="263"/>
      <c r="Q111" s="128"/>
    </row>
    <row r="112" spans="1:17" ht="12.75" x14ac:dyDescent="0.2">
      <c r="A112" s="110" t="s">
        <v>421</v>
      </c>
      <c r="B112" s="110">
        <v>15697</v>
      </c>
      <c r="C112" s="110">
        <v>13787</v>
      </c>
      <c r="D112" s="110"/>
      <c r="E112" s="110">
        <v>13753.625485041999</v>
      </c>
      <c r="F112" s="110">
        <v>183.37198928818</v>
      </c>
      <c r="G112" s="110">
        <v>3.1962762032790999</v>
      </c>
      <c r="H112" s="110">
        <v>-131.68160689799899</v>
      </c>
      <c r="I112" s="110">
        <v>-0.84697387553516801</v>
      </c>
      <c r="J112" s="110">
        <v>-21.010865247879</v>
      </c>
      <c r="K112" s="110"/>
      <c r="L112" s="128">
        <v>1.2422755940625601</v>
      </c>
      <c r="M112" s="128">
        <v>12.244377906606401</v>
      </c>
      <c r="N112" s="128">
        <v>35.796045785639997</v>
      </c>
      <c r="O112" s="128">
        <v>98.713499999999996</v>
      </c>
      <c r="P112" s="263">
        <v>0.99970000000000003</v>
      </c>
      <c r="Q112" s="128">
        <v>11.597258829731199</v>
      </c>
    </row>
    <row r="113" spans="1:17" ht="12.75" x14ac:dyDescent="0.2">
      <c r="A113" s="110" t="s">
        <v>422</v>
      </c>
      <c r="B113" s="110">
        <v>12759</v>
      </c>
      <c r="C113" s="110">
        <v>12626</v>
      </c>
      <c r="D113" s="110"/>
      <c r="E113" s="110">
        <v>12818.2097417522</v>
      </c>
      <c r="F113" s="110">
        <v>7.8158817176097299</v>
      </c>
      <c r="G113" s="110">
        <v>-46.514117066567998</v>
      </c>
      <c r="H113" s="110">
        <v>-131.68160689799899</v>
      </c>
      <c r="I113" s="110">
        <v>-0.84697387553516801</v>
      </c>
      <c r="J113" s="110">
        <v>-21.010865247879</v>
      </c>
      <c r="K113" s="110"/>
      <c r="L113" s="128">
        <v>1.2383415628184</v>
      </c>
      <c r="M113" s="128">
        <v>11.3645270005486</v>
      </c>
      <c r="N113" s="128">
        <v>24.8965517241379</v>
      </c>
      <c r="O113" s="128">
        <v>97.782700000000006</v>
      </c>
      <c r="P113" s="263">
        <v>0.99580000000000002</v>
      </c>
      <c r="Q113" s="128">
        <v>7.6305220883534099</v>
      </c>
    </row>
    <row r="114" spans="1:17" ht="12.75" x14ac:dyDescent="0.2">
      <c r="A114" s="110" t="s">
        <v>423</v>
      </c>
      <c r="B114" s="110">
        <v>19312</v>
      </c>
      <c r="C114" s="110">
        <v>13261</v>
      </c>
      <c r="D114" s="110"/>
      <c r="E114" s="110">
        <v>13244.731448193401</v>
      </c>
      <c r="F114" s="110">
        <v>296.62371914965303</v>
      </c>
      <c r="G114" s="110">
        <v>-235.05622165314799</v>
      </c>
      <c r="H114" s="110">
        <v>-104.37303634656401</v>
      </c>
      <c r="I114" s="110">
        <v>-0.84697387553516801</v>
      </c>
      <c r="J114" s="110">
        <v>59.534814616292401</v>
      </c>
      <c r="K114" s="110"/>
      <c r="L114" s="128">
        <v>1.5430820215410099</v>
      </c>
      <c r="M114" s="128">
        <v>11.588649544324801</v>
      </c>
      <c r="N114" s="128">
        <v>46.470062555853403</v>
      </c>
      <c r="O114" s="128">
        <v>100.2983</v>
      </c>
      <c r="P114" s="263">
        <v>0.98170000000000002</v>
      </c>
      <c r="Q114" s="128">
        <v>17.625231910946201</v>
      </c>
    </row>
    <row r="115" spans="1:17" ht="12.75" x14ac:dyDescent="0.2">
      <c r="A115" s="110" t="s">
        <v>424</v>
      </c>
      <c r="B115" s="110">
        <v>15413</v>
      </c>
      <c r="C115" s="110">
        <v>10272</v>
      </c>
      <c r="D115" s="110"/>
      <c r="E115" s="110">
        <v>10286.406586629901</v>
      </c>
      <c r="F115" s="110">
        <v>-113.95109187483401</v>
      </c>
      <c r="G115" s="110">
        <v>197.620885701444</v>
      </c>
      <c r="H115" s="110">
        <v>-76.666609526844496</v>
      </c>
      <c r="I115" s="110">
        <v>-0.84697387553516801</v>
      </c>
      <c r="J115" s="110">
        <v>-21.010865247879</v>
      </c>
      <c r="K115" s="110"/>
      <c r="L115" s="128">
        <v>0.93427626029974697</v>
      </c>
      <c r="M115" s="128">
        <v>9.1546097450204407</v>
      </c>
      <c r="N115" s="128">
        <v>19.135364989369201</v>
      </c>
      <c r="O115" s="128">
        <v>100.7711</v>
      </c>
      <c r="P115" s="263">
        <v>1.0185</v>
      </c>
      <c r="Q115" s="128">
        <v>8.3623693379790893</v>
      </c>
    </row>
    <row r="116" spans="1:17" ht="12.75" x14ac:dyDescent="0.2">
      <c r="A116" s="110" t="s">
        <v>425</v>
      </c>
      <c r="B116" s="110">
        <v>34123</v>
      </c>
      <c r="C116" s="110">
        <v>13297</v>
      </c>
      <c r="D116" s="110"/>
      <c r="E116" s="110">
        <v>13395.2088778078</v>
      </c>
      <c r="F116" s="110">
        <v>43.756088598711997</v>
      </c>
      <c r="G116" s="110">
        <v>11.3409265121331</v>
      </c>
      <c r="H116" s="110">
        <v>-131.68160689799899</v>
      </c>
      <c r="I116" s="110">
        <v>-0.84697387553516801</v>
      </c>
      <c r="J116" s="110">
        <v>-21.010865247879</v>
      </c>
      <c r="K116" s="110"/>
      <c r="L116" s="128">
        <v>1.25135539079213</v>
      </c>
      <c r="M116" s="128">
        <v>11.901063798610901</v>
      </c>
      <c r="N116" s="128">
        <v>26.4466880078798</v>
      </c>
      <c r="O116" s="128">
        <v>98.531700000000001</v>
      </c>
      <c r="P116" s="263">
        <v>1.0003</v>
      </c>
      <c r="Q116" s="128">
        <v>12.256128064032</v>
      </c>
    </row>
    <row r="117" spans="1:17" ht="12.75" x14ac:dyDescent="0.2">
      <c r="A117" s="110" t="s">
        <v>426</v>
      </c>
      <c r="B117" s="110">
        <v>149280</v>
      </c>
      <c r="C117" s="110">
        <v>12043</v>
      </c>
      <c r="D117" s="110"/>
      <c r="E117" s="110">
        <v>12165.7732582881</v>
      </c>
      <c r="F117" s="110">
        <v>153.097986435395</v>
      </c>
      <c r="G117" s="110">
        <v>-253.02518387857401</v>
      </c>
      <c r="H117" s="110">
        <v>-61.676726374198203</v>
      </c>
      <c r="I117" s="110">
        <v>-0.84697387553516801</v>
      </c>
      <c r="J117" s="110">
        <v>39.446901650938997</v>
      </c>
      <c r="K117" s="110"/>
      <c r="L117" s="128">
        <v>1.2285637727759899</v>
      </c>
      <c r="M117" s="128">
        <v>10.7549571275456</v>
      </c>
      <c r="N117" s="128">
        <v>38.262223606353203</v>
      </c>
      <c r="O117" s="128">
        <v>100.8433</v>
      </c>
      <c r="P117" s="263">
        <v>0.97860000000000003</v>
      </c>
      <c r="Q117" s="128">
        <v>16.829937304075202</v>
      </c>
    </row>
    <row r="118" spans="1:17" ht="12.75" x14ac:dyDescent="0.2">
      <c r="A118" s="110" t="s">
        <v>427</v>
      </c>
      <c r="B118" s="110">
        <v>52010</v>
      </c>
      <c r="C118" s="110">
        <v>11605</v>
      </c>
      <c r="D118" s="110"/>
      <c r="E118" s="110">
        <v>11705.5725390113</v>
      </c>
      <c r="F118" s="110">
        <v>-12.9451862166155</v>
      </c>
      <c r="G118" s="110">
        <v>65.850226543846603</v>
      </c>
      <c r="H118" s="110">
        <v>-131.68160689799899</v>
      </c>
      <c r="I118" s="110">
        <v>-0.84697387553516801</v>
      </c>
      <c r="J118" s="110">
        <v>-21.010865247879</v>
      </c>
      <c r="K118" s="110"/>
      <c r="L118" s="128">
        <v>1.0901749663526199</v>
      </c>
      <c r="M118" s="128">
        <v>10.4018457988848</v>
      </c>
      <c r="N118" s="128">
        <v>25.434380776340099</v>
      </c>
      <c r="O118" s="128">
        <v>97.267899999999997</v>
      </c>
      <c r="P118" s="263">
        <v>1.0049999999999999</v>
      </c>
      <c r="Q118" s="128">
        <v>7.0763167323539902</v>
      </c>
    </row>
    <row r="119" spans="1:17" ht="12.75" x14ac:dyDescent="0.2">
      <c r="A119" s="110" t="s">
        <v>428</v>
      </c>
      <c r="B119" s="110">
        <v>27168</v>
      </c>
      <c r="C119" s="110">
        <v>12520</v>
      </c>
      <c r="D119" s="110"/>
      <c r="E119" s="110">
        <v>12896.0558605632</v>
      </c>
      <c r="F119" s="110">
        <v>-117.245325599027</v>
      </c>
      <c r="G119" s="110">
        <v>-104.873322138109</v>
      </c>
      <c r="H119" s="110">
        <v>-131.68160689799899</v>
      </c>
      <c r="I119" s="110">
        <v>-0.84697387553516801</v>
      </c>
      <c r="J119" s="110">
        <v>-21.010865247879</v>
      </c>
      <c r="K119" s="110"/>
      <c r="L119" s="128">
        <v>1.1152826855123701</v>
      </c>
      <c r="M119" s="128">
        <v>11.5098645465253</v>
      </c>
      <c r="N119" s="128">
        <v>14.9664214902462</v>
      </c>
      <c r="O119" s="128">
        <v>99.921800000000005</v>
      </c>
      <c r="P119" s="263">
        <v>0.99129999999999996</v>
      </c>
      <c r="Q119" s="128">
        <v>10.5738233397808</v>
      </c>
    </row>
    <row r="120" spans="1:17" ht="12.75" x14ac:dyDescent="0.2">
      <c r="A120" s="110" t="s">
        <v>429</v>
      </c>
      <c r="B120" s="110">
        <v>15653</v>
      </c>
      <c r="C120" s="110">
        <v>11754</v>
      </c>
      <c r="D120" s="110"/>
      <c r="E120" s="110">
        <v>11735.002768827801</v>
      </c>
      <c r="F120" s="110">
        <v>-118.429876631654</v>
      </c>
      <c r="G120" s="110">
        <v>291.30943085442402</v>
      </c>
      <c r="H120" s="110">
        <v>-131.68160689799899</v>
      </c>
      <c r="I120" s="110">
        <v>-0.84697387553516801</v>
      </c>
      <c r="J120" s="110">
        <v>-21.010865247879</v>
      </c>
      <c r="K120" s="110"/>
      <c r="L120" s="128">
        <v>1.1179965501820699</v>
      </c>
      <c r="M120" s="128">
        <v>10.413339295981601</v>
      </c>
      <c r="N120" s="128">
        <v>16.441717791411001</v>
      </c>
      <c r="O120" s="128">
        <v>98.519499999999994</v>
      </c>
      <c r="P120" s="263">
        <v>1.0242</v>
      </c>
      <c r="Q120" s="128">
        <v>9.7931873479318696</v>
      </c>
    </row>
    <row r="121" spans="1:17" ht="12.75" x14ac:dyDescent="0.2">
      <c r="A121" s="110" t="s">
        <v>430</v>
      </c>
      <c r="B121" s="110">
        <v>16830</v>
      </c>
      <c r="C121" s="110">
        <v>13148</v>
      </c>
      <c r="D121" s="110"/>
      <c r="E121" s="110">
        <v>13173.2792383536</v>
      </c>
      <c r="F121" s="110">
        <v>-131.95989919904599</v>
      </c>
      <c r="G121" s="110">
        <v>260.24932522518202</v>
      </c>
      <c r="H121" s="110">
        <v>-131.68160689799899</v>
      </c>
      <c r="I121" s="110">
        <v>-0.84697387553516801</v>
      </c>
      <c r="J121" s="110">
        <v>-21.010865247879</v>
      </c>
      <c r="K121" s="110"/>
      <c r="L121" s="128">
        <v>1.21806298276886</v>
      </c>
      <c r="M121" s="128">
        <v>11.711229946524099</v>
      </c>
      <c r="N121" s="128">
        <v>13.597158802638299</v>
      </c>
      <c r="O121" s="128">
        <v>98.361400000000003</v>
      </c>
      <c r="P121" s="263">
        <v>1.0192000000000001</v>
      </c>
      <c r="Q121" s="128">
        <v>12.4547803617571</v>
      </c>
    </row>
    <row r="122" spans="1:17" ht="12.75" x14ac:dyDescent="0.2">
      <c r="A122" s="110" t="s">
        <v>431</v>
      </c>
      <c r="B122" s="110">
        <v>17738</v>
      </c>
      <c r="C122" s="110">
        <v>11754</v>
      </c>
      <c r="D122" s="110"/>
      <c r="E122" s="110">
        <v>11827.004268369499</v>
      </c>
      <c r="F122" s="110">
        <v>-9.3042182633345796</v>
      </c>
      <c r="G122" s="110">
        <v>90.111393727376694</v>
      </c>
      <c r="H122" s="110">
        <v>-131.68160689799899</v>
      </c>
      <c r="I122" s="110">
        <v>-0.84697387553516801</v>
      </c>
      <c r="J122" s="110">
        <v>-21.010865247879</v>
      </c>
      <c r="K122" s="110"/>
      <c r="L122" s="128">
        <v>1.2289998872477199</v>
      </c>
      <c r="M122" s="128">
        <v>10.4352238132822</v>
      </c>
      <c r="N122" s="128">
        <v>25.661804430037801</v>
      </c>
      <c r="O122" s="128">
        <v>97.977400000000003</v>
      </c>
      <c r="P122" s="263">
        <v>1.0069999999999999</v>
      </c>
      <c r="Q122" s="128">
        <v>12.8750681942171</v>
      </c>
    </row>
    <row r="123" spans="1:17" ht="12.75" x14ac:dyDescent="0.2">
      <c r="A123" s="110" t="s">
        <v>432</v>
      </c>
      <c r="B123" s="110">
        <v>86217</v>
      </c>
      <c r="C123" s="110">
        <v>12229</v>
      </c>
      <c r="D123" s="110"/>
      <c r="E123" s="110">
        <v>12302.2626894527</v>
      </c>
      <c r="F123" s="110">
        <v>84.041079489936195</v>
      </c>
      <c r="G123" s="110">
        <v>-3.7496725717163599</v>
      </c>
      <c r="H123" s="110">
        <v>-131.68160689799899</v>
      </c>
      <c r="I123" s="110">
        <v>-0.84697387553516801</v>
      </c>
      <c r="J123" s="110">
        <v>-21.010865247879</v>
      </c>
      <c r="K123" s="110"/>
      <c r="L123" s="128">
        <v>1.1900205295939299</v>
      </c>
      <c r="M123" s="128">
        <v>10.906201793149799</v>
      </c>
      <c r="N123" s="128">
        <v>32.128044241199603</v>
      </c>
      <c r="O123" s="128">
        <v>97.703699999999998</v>
      </c>
      <c r="P123" s="263">
        <v>0.99909999999999999</v>
      </c>
      <c r="Q123" s="128">
        <v>9.8946259220231791</v>
      </c>
    </row>
    <row r="124" spans="1:17" ht="12.75" x14ac:dyDescent="0.2">
      <c r="A124" s="110" t="s">
        <v>433</v>
      </c>
      <c r="B124" s="110">
        <v>32020</v>
      </c>
      <c r="C124" s="110">
        <v>15005</v>
      </c>
      <c r="D124" s="110"/>
      <c r="E124" s="110">
        <v>15410.1807563939</v>
      </c>
      <c r="F124" s="110">
        <v>-128.74315007253699</v>
      </c>
      <c r="G124" s="110">
        <v>-160.64860639590299</v>
      </c>
      <c r="H124" s="110">
        <v>-93.887134309529301</v>
      </c>
      <c r="I124" s="110">
        <v>-0.84697387553516801</v>
      </c>
      <c r="J124" s="110">
        <v>-21.010865247879</v>
      </c>
      <c r="K124" s="110"/>
      <c r="L124" s="128">
        <v>1.4553404122423499</v>
      </c>
      <c r="M124" s="128">
        <v>13.682073703935</v>
      </c>
      <c r="N124" s="128">
        <v>11.8466103629308</v>
      </c>
      <c r="O124" s="128">
        <v>100.3633</v>
      </c>
      <c r="P124" s="263">
        <v>0.98909999999999998</v>
      </c>
      <c r="Q124" s="128">
        <v>10.5863563769108</v>
      </c>
    </row>
    <row r="125" spans="1:17" ht="12.75" x14ac:dyDescent="0.2">
      <c r="A125" s="110" t="s">
        <v>434</v>
      </c>
      <c r="B125" s="110">
        <v>46305</v>
      </c>
      <c r="C125" s="110">
        <v>12273</v>
      </c>
      <c r="D125" s="110"/>
      <c r="E125" s="110">
        <v>12379.509764107101</v>
      </c>
      <c r="F125" s="110">
        <v>203.00420462692099</v>
      </c>
      <c r="G125" s="110">
        <v>-177.13233163640501</v>
      </c>
      <c r="H125" s="110">
        <v>-131.68160689799899</v>
      </c>
      <c r="I125" s="110">
        <v>-0.84697387553516801</v>
      </c>
      <c r="J125" s="110">
        <v>9.2731127186951295E-3</v>
      </c>
      <c r="K125" s="110"/>
      <c r="L125" s="128">
        <v>1.26336248785228</v>
      </c>
      <c r="M125" s="128">
        <v>10.9361839974085</v>
      </c>
      <c r="N125" s="128">
        <v>41.6666666666667</v>
      </c>
      <c r="O125" s="128">
        <v>99.034000000000006</v>
      </c>
      <c r="P125" s="263">
        <v>0.98509999999999998</v>
      </c>
      <c r="Q125" s="128">
        <v>14.468085106383</v>
      </c>
    </row>
    <row r="126" spans="1:17" ht="12.75" x14ac:dyDescent="0.2">
      <c r="A126" s="110" t="s">
        <v>435</v>
      </c>
      <c r="B126" s="110">
        <v>24876</v>
      </c>
      <c r="C126" s="110">
        <v>16907</v>
      </c>
      <c r="D126" s="110"/>
      <c r="E126" s="110">
        <v>17031.338238292701</v>
      </c>
      <c r="F126" s="110">
        <v>-144.73506359106801</v>
      </c>
      <c r="G126" s="110">
        <v>-140.850278824356</v>
      </c>
      <c r="H126" s="110">
        <v>102.74928809061601</v>
      </c>
      <c r="I126" s="110">
        <v>-0.84697387553516801</v>
      </c>
      <c r="J126" s="110">
        <v>58.930369276809202</v>
      </c>
      <c r="K126" s="110"/>
      <c r="L126" s="128">
        <v>1.6401350699469399</v>
      </c>
      <c r="M126" s="128">
        <v>15.1029104357614</v>
      </c>
      <c r="N126" s="128">
        <v>9.7950492414160202</v>
      </c>
      <c r="O126" s="128">
        <v>102.0348</v>
      </c>
      <c r="P126" s="263">
        <v>0.99129999999999996</v>
      </c>
      <c r="Q126" s="128">
        <v>16.633996079529499</v>
      </c>
    </row>
    <row r="127" spans="1:17" ht="12.75" x14ac:dyDescent="0.2">
      <c r="A127" s="110" t="s">
        <v>436</v>
      </c>
      <c r="B127" s="110">
        <v>125941</v>
      </c>
      <c r="C127" s="110">
        <v>11460</v>
      </c>
      <c r="D127" s="110"/>
      <c r="E127" s="110">
        <v>11808.586619669401</v>
      </c>
      <c r="F127" s="110">
        <v>-10.1594661015616</v>
      </c>
      <c r="G127" s="110">
        <v>-222.94507523476199</v>
      </c>
      <c r="H127" s="110">
        <v>-128.58363747841</v>
      </c>
      <c r="I127" s="110">
        <v>-0.84697387553516801</v>
      </c>
      <c r="J127" s="110">
        <v>13.5325122487007</v>
      </c>
      <c r="K127" s="110"/>
      <c r="L127" s="128">
        <v>1.1656251736924399</v>
      </c>
      <c r="M127" s="128">
        <v>10.454895546327201</v>
      </c>
      <c r="N127" s="128">
        <v>25.541125541125499</v>
      </c>
      <c r="O127" s="128">
        <v>100.0389</v>
      </c>
      <c r="P127" s="263">
        <v>0.98050000000000004</v>
      </c>
      <c r="Q127" s="128">
        <v>15.3452080706179</v>
      </c>
    </row>
    <row r="128" spans="1:17" ht="12.75" x14ac:dyDescent="0.2">
      <c r="A128" s="110" t="s">
        <v>437</v>
      </c>
      <c r="B128" s="110">
        <v>347949</v>
      </c>
      <c r="C128" s="110">
        <v>11691</v>
      </c>
      <c r="D128" s="110"/>
      <c r="E128" s="110">
        <v>11706.186279614099</v>
      </c>
      <c r="F128" s="110">
        <v>242.42459773956099</v>
      </c>
      <c r="G128" s="110">
        <v>-323.96270786428897</v>
      </c>
      <c r="H128" s="110">
        <v>-77.072915679522296</v>
      </c>
      <c r="I128" s="110">
        <v>-0.84697387553516801</v>
      </c>
      <c r="J128" s="110">
        <v>144.20491690837</v>
      </c>
      <c r="K128" s="110"/>
      <c r="L128" s="128">
        <v>1.2662775291781301</v>
      </c>
      <c r="M128" s="128">
        <v>10.2994979149243</v>
      </c>
      <c r="N128" s="128">
        <v>47.629544883779303</v>
      </c>
      <c r="O128" s="128">
        <v>100.6828</v>
      </c>
      <c r="P128" s="263">
        <v>0.97170000000000001</v>
      </c>
      <c r="Q128" s="128">
        <v>23.942837783732202</v>
      </c>
    </row>
    <row r="129" spans="1:17" ht="12.75" x14ac:dyDescent="0.2">
      <c r="A129" s="110" t="s">
        <v>438</v>
      </c>
      <c r="B129" s="110">
        <v>13198</v>
      </c>
      <c r="C129" s="110">
        <v>12475</v>
      </c>
      <c r="D129" s="110"/>
      <c r="E129" s="110">
        <v>12413.3407166003</v>
      </c>
      <c r="F129" s="110">
        <v>33.996790659979503</v>
      </c>
      <c r="G129" s="110">
        <v>140.14510951641401</v>
      </c>
      <c r="H129" s="110">
        <v>-131.68160689799899</v>
      </c>
      <c r="I129" s="110">
        <v>-0.84697387553516801</v>
      </c>
      <c r="J129" s="110">
        <v>20.013404925888601</v>
      </c>
      <c r="K129" s="110"/>
      <c r="L129" s="128">
        <v>1.2577663282315501</v>
      </c>
      <c r="M129" s="128">
        <v>10.9713592968632</v>
      </c>
      <c r="N129" s="128">
        <v>27.900552486187799</v>
      </c>
      <c r="O129" s="128">
        <v>97.771299999999997</v>
      </c>
      <c r="P129" s="263">
        <v>1.0106999999999999</v>
      </c>
      <c r="Q129" s="128">
        <v>15.6160458452722</v>
      </c>
    </row>
    <row r="130" spans="1:17" ht="12.75" x14ac:dyDescent="0.2">
      <c r="A130" s="110" t="s">
        <v>439</v>
      </c>
      <c r="B130" s="110">
        <v>7476</v>
      </c>
      <c r="C130" s="110">
        <v>13266</v>
      </c>
      <c r="D130" s="110"/>
      <c r="E130" s="110">
        <v>13195.986451380901</v>
      </c>
      <c r="F130" s="110">
        <v>220.14105826301</v>
      </c>
      <c r="G130" s="110">
        <v>-48.100779247008198</v>
      </c>
      <c r="H130" s="110">
        <v>-131.68160689799899</v>
      </c>
      <c r="I130" s="110">
        <v>-0.84697387553516801</v>
      </c>
      <c r="J130" s="110">
        <v>30.317694155559799</v>
      </c>
      <c r="K130" s="110"/>
      <c r="L130" s="128">
        <v>1.2439807383627599</v>
      </c>
      <c r="M130" s="128">
        <v>11.7174959871589</v>
      </c>
      <c r="N130" s="128">
        <v>40.182648401826498</v>
      </c>
      <c r="O130" s="128">
        <v>97.582499999999996</v>
      </c>
      <c r="P130" s="263">
        <v>0.99580000000000002</v>
      </c>
      <c r="Q130" s="128">
        <v>16.047904191616801</v>
      </c>
    </row>
    <row r="131" spans="1:17" ht="12.75" x14ac:dyDescent="0.2">
      <c r="A131" s="110" t="s">
        <v>440</v>
      </c>
      <c r="B131" s="110">
        <v>19227</v>
      </c>
      <c r="C131" s="110">
        <v>9427</v>
      </c>
      <c r="D131" s="110"/>
      <c r="E131" s="110">
        <v>9385.8295892045408</v>
      </c>
      <c r="F131" s="110">
        <v>-115.016261899518</v>
      </c>
      <c r="G131" s="110">
        <v>309.54607662117797</v>
      </c>
      <c r="H131" s="110">
        <v>-131.68160689799899</v>
      </c>
      <c r="I131" s="110">
        <v>-0.84697387553516801</v>
      </c>
      <c r="J131" s="110">
        <v>-21.010865247879</v>
      </c>
      <c r="K131" s="110"/>
      <c r="L131" s="128">
        <v>0.852967181567587</v>
      </c>
      <c r="M131" s="128">
        <v>8.3528371560825896</v>
      </c>
      <c r="N131" s="128">
        <v>20.859277708592799</v>
      </c>
      <c r="O131" s="128">
        <v>99.525700000000001</v>
      </c>
      <c r="P131" s="263">
        <v>1.0322</v>
      </c>
      <c r="Q131" s="128">
        <v>2.3713128976286901</v>
      </c>
    </row>
    <row r="132" spans="1:17" ht="12.75" x14ac:dyDescent="0.2">
      <c r="A132" s="110" t="s">
        <v>441</v>
      </c>
      <c r="B132" s="110">
        <v>19412</v>
      </c>
      <c r="C132" s="110">
        <v>11530</v>
      </c>
      <c r="D132" s="110"/>
      <c r="E132" s="110">
        <v>11560.924468428901</v>
      </c>
      <c r="F132" s="110">
        <v>-175.102713216956</v>
      </c>
      <c r="G132" s="110">
        <v>297.50156800635602</v>
      </c>
      <c r="H132" s="110">
        <v>-131.68160689799899</v>
      </c>
      <c r="I132" s="110">
        <v>-0.84697387553516801</v>
      </c>
      <c r="J132" s="110">
        <v>-21.010865247879</v>
      </c>
      <c r="K132" s="110"/>
      <c r="L132" s="128">
        <v>1.12301669070678</v>
      </c>
      <c r="M132" s="128">
        <v>10.246239439521901</v>
      </c>
      <c r="N132" s="128">
        <v>11.8149824032177</v>
      </c>
      <c r="O132" s="128">
        <v>98.516999999999996</v>
      </c>
      <c r="P132" s="263">
        <v>1.0250999999999999</v>
      </c>
      <c r="Q132" s="128">
        <v>11.3521695257316</v>
      </c>
    </row>
    <row r="133" spans="1:17" ht="12.75" x14ac:dyDescent="0.2">
      <c r="A133" s="110" t="s">
        <v>442</v>
      </c>
      <c r="B133" s="110">
        <v>16042</v>
      </c>
      <c r="C133" s="110">
        <v>12283</v>
      </c>
      <c r="D133" s="110"/>
      <c r="E133" s="110">
        <v>12492.774592101399</v>
      </c>
      <c r="F133" s="110">
        <v>-117.486135861737</v>
      </c>
      <c r="G133" s="110">
        <v>61.041294594826901</v>
      </c>
      <c r="H133" s="110">
        <v>-131.68160689799899</v>
      </c>
      <c r="I133" s="110">
        <v>-0.84697387553516801</v>
      </c>
      <c r="J133" s="110">
        <v>-21.010865247879</v>
      </c>
      <c r="K133" s="110"/>
      <c r="L133" s="128">
        <v>1.2155591572123201</v>
      </c>
      <c r="M133" s="128">
        <v>11.0709387856876</v>
      </c>
      <c r="N133" s="128">
        <v>15.540540540540499</v>
      </c>
      <c r="O133" s="128">
        <v>98.681899999999999</v>
      </c>
      <c r="P133" s="263">
        <v>1.0043</v>
      </c>
      <c r="Q133" s="128">
        <v>4.3961864406779698</v>
      </c>
    </row>
    <row r="134" spans="1:17" ht="12.75" x14ac:dyDescent="0.2">
      <c r="A134" s="110" t="s">
        <v>443</v>
      </c>
      <c r="B134" s="110">
        <v>25883</v>
      </c>
      <c r="C134" s="110">
        <v>15500</v>
      </c>
      <c r="D134" s="110"/>
      <c r="E134" s="110">
        <v>15595.5974107691</v>
      </c>
      <c r="F134" s="110">
        <v>-35.984019536923597</v>
      </c>
      <c r="G134" s="110">
        <v>-120.561534919515</v>
      </c>
      <c r="H134" s="110">
        <v>-60.067626618699997</v>
      </c>
      <c r="I134" s="110">
        <v>-0.84697387553516801</v>
      </c>
      <c r="J134" s="110">
        <v>121.60147606000599</v>
      </c>
      <c r="K134" s="110"/>
      <c r="L134" s="128">
        <v>1.70382104083762</v>
      </c>
      <c r="M134" s="128">
        <v>13.711702661978901</v>
      </c>
      <c r="N134" s="128">
        <v>17.807833192448602</v>
      </c>
      <c r="O134" s="128">
        <v>100.6742</v>
      </c>
      <c r="P134" s="263">
        <v>0.99180000000000001</v>
      </c>
      <c r="Q134" s="128">
        <v>19.963920625375799</v>
      </c>
    </row>
    <row r="135" spans="1:17" ht="12.75" x14ac:dyDescent="0.2">
      <c r="A135" s="110" t="s">
        <v>444</v>
      </c>
      <c r="B135" s="110">
        <v>14276</v>
      </c>
      <c r="C135" s="110">
        <v>13263</v>
      </c>
      <c r="D135" s="110"/>
      <c r="E135" s="110">
        <v>13146.9570606377</v>
      </c>
      <c r="F135" s="110">
        <v>-14.284669197265501</v>
      </c>
      <c r="G135" s="110">
        <v>283.40846212218298</v>
      </c>
      <c r="H135" s="110">
        <v>-131.68160689799899</v>
      </c>
      <c r="I135" s="110">
        <v>-0.84697387553516801</v>
      </c>
      <c r="J135" s="110">
        <v>-21.010865247879</v>
      </c>
      <c r="K135" s="110"/>
      <c r="L135" s="128">
        <v>1.4499859904735199</v>
      </c>
      <c r="M135" s="128">
        <v>11.5508545811152</v>
      </c>
      <c r="N135" s="128">
        <v>22.801697998787098</v>
      </c>
      <c r="O135" s="128">
        <v>97.900599999999997</v>
      </c>
      <c r="P135" s="263">
        <v>1.0209999999999999</v>
      </c>
      <c r="Q135" s="128">
        <v>10.739856801909299</v>
      </c>
    </row>
    <row r="136" spans="1:17" ht="12.75" x14ac:dyDescent="0.2">
      <c r="A136" s="110" t="s">
        <v>445</v>
      </c>
      <c r="B136" s="110">
        <v>22665</v>
      </c>
      <c r="C136" s="110">
        <v>15343</v>
      </c>
      <c r="D136" s="110"/>
      <c r="E136" s="110">
        <v>15534.953291596999</v>
      </c>
      <c r="F136" s="110">
        <v>-115.964364670553</v>
      </c>
      <c r="G136" s="110">
        <v>-45.496477342637903</v>
      </c>
      <c r="H136" s="110">
        <v>-131.68160689799899</v>
      </c>
      <c r="I136" s="110">
        <v>-0.84697387553516801</v>
      </c>
      <c r="J136" s="110">
        <v>101.689861675486</v>
      </c>
      <c r="K136" s="110"/>
      <c r="L136" s="128">
        <v>1.61923670858151</v>
      </c>
      <c r="M136" s="128">
        <v>13.7039488197662</v>
      </c>
      <c r="N136" s="128">
        <v>12.652929813264601</v>
      </c>
      <c r="O136" s="128">
        <v>99.936599999999999</v>
      </c>
      <c r="P136" s="263">
        <v>0.99660000000000004</v>
      </c>
      <c r="Q136" s="128">
        <v>19.019876627827301</v>
      </c>
    </row>
    <row r="137" spans="1:17" ht="12.75" x14ac:dyDescent="0.2">
      <c r="A137" s="110" t="s">
        <v>446</v>
      </c>
      <c r="B137" s="110">
        <v>13663</v>
      </c>
      <c r="C137" s="110">
        <v>11804</v>
      </c>
      <c r="D137" s="110"/>
      <c r="E137" s="110">
        <v>11774.8749764851</v>
      </c>
      <c r="F137" s="110">
        <v>-71.229919314616296</v>
      </c>
      <c r="G137" s="110">
        <v>253.41725085732901</v>
      </c>
      <c r="H137" s="110">
        <v>-131.68160689799899</v>
      </c>
      <c r="I137" s="110">
        <v>-0.84697387553516801</v>
      </c>
      <c r="J137" s="110">
        <v>-21.010865247879</v>
      </c>
      <c r="K137" s="110"/>
      <c r="L137" s="128">
        <v>1.22959818487887</v>
      </c>
      <c r="M137" s="128">
        <v>10.3857132401376</v>
      </c>
      <c r="N137" s="128">
        <v>20.507399577167</v>
      </c>
      <c r="O137" s="128">
        <v>99.110399999999998</v>
      </c>
      <c r="P137" s="263">
        <v>1.0208999999999999</v>
      </c>
      <c r="Q137" s="128">
        <v>9.5238095238095202</v>
      </c>
    </row>
    <row r="138" spans="1:17" ht="12.75" x14ac:dyDescent="0.2">
      <c r="A138" s="110" t="s">
        <v>447</v>
      </c>
      <c r="B138" s="110">
        <v>45877</v>
      </c>
      <c r="C138" s="110">
        <v>11927</v>
      </c>
      <c r="D138" s="110"/>
      <c r="E138" s="110">
        <v>12190.346504507301</v>
      </c>
      <c r="F138" s="110">
        <v>-51.798039342466502</v>
      </c>
      <c r="G138" s="110">
        <v>-58.505507275547799</v>
      </c>
      <c r="H138" s="110">
        <v>-131.68160689799899</v>
      </c>
      <c r="I138" s="110">
        <v>-0.84697387553516801</v>
      </c>
      <c r="J138" s="110">
        <v>-21.010865247879</v>
      </c>
      <c r="K138" s="110"/>
      <c r="L138" s="128">
        <v>1.1639819517405201</v>
      </c>
      <c r="M138" s="128">
        <v>10.8158772369597</v>
      </c>
      <c r="N138" s="128">
        <v>21.281741233373602</v>
      </c>
      <c r="O138" s="128">
        <v>99.341099999999997</v>
      </c>
      <c r="P138" s="263">
        <v>0.99460000000000004</v>
      </c>
      <c r="Q138" s="128">
        <v>9.4820717131474108</v>
      </c>
    </row>
    <row r="139" spans="1:17" ht="12.75" x14ac:dyDescent="0.2">
      <c r="A139" s="110" t="s">
        <v>448</v>
      </c>
      <c r="B139" s="110">
        <v>36915</v>
      </c>
      <c r="C139" s="110">
        <v>14063</v>
      </c>
      <c r="D139" s="110"/>
      <c r="E139" s="110">
        <v>14225.2693628906</v>
      </c>
      <c r="F139" s="110">
        <v>-203.842567030109</v>
      </c>
      <c r="G139" s="110">
        <v>-68.071563774528698</v>
      </c>
      <c r="H139" s="110">
        <v>131.27908398590299</v>
      </c>
      <c r="I139" s="110">
        <v>-0.84697387553516801</v>
      </c>
      <c r="J139" s="110">
        <v>-21.010865247879</v>
      </c>
      <c r="K139" s="110"/>
      <c r="L139" s="128">
        <v>1.35446295543817</v>
      </c>
      <c r="M139" s="128">
        <v>12.6235947446837</v>
      </c>
      <c r="N139" s="128">
        <v>7.5751072961373396</v>
      </c>
      <c r="O139" s="128">
        <v>102.7392</v>
      </c>
      <c r="P139" s="263">
        <v>0.99470000000000003</v>
      </c>
      <c r="Q139" s="128">
        <v>7.4328544659587799</v>
      </c>
    </row>
    <row r="140" spans="1:17" ht="12.75" x14ac:dyDescent="0.2">
      <c r="A140" s="110" t="s">
        <v>449</v>
      </c>
      <c r="B140" s="110">
        <v>30970</v>
      </c>
      <c r="C140" s="110">
        <v>10548</v>
      </c>
      <c r="D140" s="110"/>
      <c r="E140" s="110">
        <v>10846.7029443391</v>
      </c>
      <c r="F140" s="110">
        <v>-159.74940680534399</v>
      </c>
      <c r="G140" s="110">
        <v>11.6610450265264</v>
      </c>
      <c r="H140" s="110">
        <v>-131.68160689799899</v>
      </c>
      <c r="I140" s="110">
        <v>-0.84697387553516801</v>
      </c>
      <c r="J140" s="110">
        <v>-17.753918310725101</v>
      </c>
      <c r="K140" s="110"/>
      <c r="L140" s="128">
        <v>1.0106554730384201</v>
      </c>
      <c r="M140" s="128">
        <v>9.6383597029383292</v>
      </c>
      <c r="N140" s="128">
        <v>13.969849246231201</v>
      </c>
      <c r="O140" s="128">
        <v>99.130899999999997</v>
      </c>
      <c r="P140" s="263">
        <v>1.0004</v>
      </c>
      <c r="Q140" s="128">
        <v>13.489332415691701</v>
      </c>
    </row>
    <row r="141" spans="1:17" ht="12.75" x14ac:dyDescent="0.2">
      <c r="A141" s="110" t="s">
        <v>450</v>
      </c>
      <c r="B141" s="110">
        <v>16063</v>
      </c>
      <c r="C141" s="110">
        <v>15145</v>
      </c>
      <c r="D141" s="110"/>
      <c r="E141" s="110">
        <v>15001.186759006599</v>
      </c>
      <c r="F141" s="110">
        <v>251.57866586706101</v>
      </c>
      <c r="G141" s="110">
        <v>-49.682145835434298</v>
      </c>
      <c r="H141" s="110">
        <v>-131.68160689799899</v>
      </c>
      <c r="I141" s="110">
        <v>-0.84697387553516801</v>
      </c>
      <c r="J141" s="110">
        <v>74.298645848580406</v>
      </c>
      <c r="K141" s="110"/>
      <c r="L141" s="128">
        <v>1.4318620432048801</v>
      </c>
      <c r="M141" s="128">
        <v>13.310091514661</v>
      </c>
      <c r="N141" s="128">
        <v>37.464920486435901</v>
      </c>
      <c r="O141" s="128">
        <v>98.947299999999998</v>
      </c>
      <c r="P141" s="263">
        <v>0.99619999999999997</v>
      </c>
      <c r="Q141" s="128">
        <v>17.8695868591339</v>
      </c>
    </row>
    <row r="142" spans="1:17" ht="12.75" x14ac:dyDescent="0.2">
      <c r="A142" s="110" t="s">
        <v>451</v>
      </c>
      <c r="B142" s="110">
        <v>42910</v>
      </c>
      <c r="C142" s="110">
        <v>11778</v>
      </c>
      <c r="D142" s="110"/>
      <c r="E142" s="110">
        <v>11982.543794941101</v>
      </c>
      <c r="F142" s="110">
        <v>-106.757708283189</v>
      </c>
      <c r="G142" s="110">
        <v>32.485705818167403</v>
      </c>
      <c r="H142" s="110">
        <v>-131.68160689799899</v>
      </c>
      <c r="I142" s="110">
        <v>-0.84697387553516801</v>
      </c>
      <c r="J142" s="110">
        <v>2.3144065321767902</v>
      </c>
      <c r="K142" s="110"/>
      <c r="L142" s="128">
        <v>1.21183873223025</v>
      </c>
      <c r="M142" s="128">
        <v>10.5919366115125</v>
      </c>
      <c r="N142" s="128">
        <v>17.1397139713971</v>
      </c>
      <c r="O142" s="128">
        <v>99.9452</v>
      </c>
      <c r="P142" s="263">
        <v>1.0021</v>
      </c>
      <c r="Q142" s="128">
        <v>14.644635581711199</v>
      </c>
    </row>
    <row r="143" spans="1:17" ht="12.75" x14ac:dyDescent="0.2">
      <c r="A143" s="110" t="s">
        <v>452</v>
      </c>
      <c r="B143" s="110">
        <v>10451</v>
      </c>
      <c r="C143" s="110">
        <v>12240</v>
      </c>
      <c r="D143" s="110"/>
      <c r="E143" s="110">
        <v>12075.385846344599</v>
      </c>
      <c r="F143" s="110">
        <v>-44.837030308064101</v>
      </c>
      <c r="G143" s="110">
        <v>358.71609197741901</v>
      </c>
      <c r="H143" s="110">
        <v>-131.68160689799899</v>
      </c>
      <c r="I143" s="110">
        <v>-0.84697387553516801</v>
      </c>
      <c r="J143" s="110">
        <v>-16.277476476277901</v>
      </c>
      <c r="K143" s="110"/>
      <c r="L143" s="128">
        <v>1.14821548177208</v>
      </c>
      <c r="M143" s="128">
        <v>10.716677829872699</v>
      </c>
      <c r="N143" s="128">
        <v>22.053571428571399</v>
      </c>
      <c r="O143" s="128">
        <v>98.037300000000002</v>
      </c>
      <c r="P143" s="263">
        <v>1.0290999999999999</v>
      </c>
      <c r="Q143" s="128">
        <v>13.553113553113601</v>
      </c>
    </row>
    <row r="144" spans="1:17" ht="12.75" x14ac:dyDescent="0.2">
      <c r="A144" s="110" t="s">
        <v>453</v>
      </c>
      <c r="B144" s="110">
        <v>15017</v>
      </c>
      <c r="C144" s="110">
        <v>13860</v>
      </c>
      <c r="D144" s="110"/>
      <c r="E144" s="110">
        <v>13518.980833462199</v>
      </c>
      <c r="F144" s="110">
        <v>159.89843618526601</v>
      </c>
      <c r="G144" s="110">
        <v>201.99568785064599</v>
      </c>
      <c r="H144" s="110">
        <v>-131.68160689799899</v>
      </c>
      <c r="I144" s="110">
        <v>-0.84697387553516801</v>
      </c>
      <c r="J144" s="110">
        <v>111.24653002426901</v>
      </c>
      <c r="K144" s="110"/>
      <c r="L144" s="128">
        <v>1.2252780182459899</v>
      </c>
      <c r="M144" s="128">
        <v>12.0330292335353</v>
      </c>
      <c r="N144" s="128">
        <v>34.698395130049803</v>
      </c>
      <c r="O144" s="128">
        <v>97.261300000000006</v>
      </c>
      <c r="P144" s="263">
        <v>1.0144</v>
      </c>
      <c r="Q144" s="128">
        <v>20.520581113801502</v>
      </c>
    </row>
    <row r="145" spans="1:17" ht="14.25" customHeight="1" x14ac:dyDescent="0.2">
      <c r="A145" s="18" t="s">
        <v>454</v>
      </c>
      <c r="B145" s="110"/>
      <c r="C145" s="110"/>
      <c r="D145" s="18"/>
      <c r="E145" s="110"/>
      <c r="F145" s="110"/>
      <c r="G145" s="110"/>
      <c r="H145" s="110"/>
      <c r="I145" s="110"/>
      <c r="J145" s="110"/>
      <c r="K145" s="18"/>
      <c r="L145" s="128"/>
      <c r="M145" s="128"/>
      <c r="N145" s="128"/>
      <c r="O145" s="128"/>
      <c r="P145" s="263"/>
      <c r="Q145" s="128"/>
    </row>
    <row r="146" spans="1:17" ht="12.75" x14ac:dyDescent="0.2">
      <c r="A146" s="110" t="s">
        <v>455</v>
      </c>
      <c r="B146" s="110">
        <v>46051</v>
      </c>
      <c r="C146" s="110">
        <v>11840</v>
      </c>
      <c r="D146" s="110"/>
      <c r="E146" s="110">
        <v>11749.254532634301</v>
      </c>
      <c r="F146" s="110">
        <v>-38.058314652915001</v>
      </c>
      <c r="G146" s="110">
        <v>225.858498155788</v>
      </c>
      <c r="H146" s="110">
        <v>-87.809397447998705</v>
      </c>
      <c r="I146" s="110">
        <v>-0.84697387553516801</v>
      </c>
      <c r="J146" s="110">
        <v>-8.8901010454066292</v>
      </c>
      <c r="K146" s="110"/>
      <c r="L146" s="128">
        <v>1.20952856615492</v>
      </c>
      <c r="M146" s="128">
        <v>10.373281796269399</v>
      </c>
      <c r="N146" s="128">
        <v>23.361942641825401</v>
      </c>
      <c r="O146" s="128">
        <v>100.5342</v>
      </c>
      <c r="P146" s="263">
        <v>1.0185999999999999</v>
      </c>
      <c r="Q146" s="128">
        <v>13.998717674716801</v>
      </c>
    </row>
    <row r="147" spans="1:17" ht="12.75" x14ac:dyDescent="0.2">
      <c r="A147" s="110" t="s">
        <v>456</v>
      </c>
      <c r="B147" s="110">
        <v>103754</v>
      </c>
      <c r="C147" s="110">
        <v>11834</v>
      </c>
      <c r="D147" s="110"/>
      <c r="E147" s="110">
        <v>12051.0722667015</v>
      </c>
      <c r="F147" s="110">
        <v>13.414887710659199</v>
      </c>
      <c r="G147" s="110">
        <v>-136.08539612495699</v>
      </c>
      <c r="H147" s="110">
        <v>-131.68160689799899</v>
      </c>
      <c r="I147" s="110">
        <v>-0.84697387553516801</v>
      </c>
      <c r="J147" s="110">
        <v>38.031758437014098</v>
      </c>
      <c r="K147" s="110"/>
      <c r="L147" s="128">
        <v>1.18646028104941</v>
      </c>
      <c r="M147" s="128">
        <v>10.6713958016076</v>
      </c>
      <c r="N147" s="128">
        <v>26.977962427745702</v>
      </c>
      <c r="O147" s="128">
        <v>99.576400000000007</v>
      </c>
      <c r="P147" s="263">
        <v>0.98809999999999998</v>
      </c>
      <c r="Q147" s="128">
        <v>16.7821547223541</v>
      </c>
    </row>
    <row r="148" spans="1:17" ht="12.75" x14ac:dyDescent="0.2">
      <c r="A148" s="110" t="s">
        <v>457</v>
      </c>
      <c r="B148" s="110">
        <v>10649</v>
      </c>
      <c r="C148" s="110">
        <v>14040</v>
      </c>
      <c r="D148" s="110"/>
      <c r="E148" s="110">
        <v>13402.8347218781</v>
      </c>
      <c r="F148" s="110">
        <v>185.76372717743899</v>
      </c>
      <c r="G148" s="110">
        <v>605.08879244455602</v>
      </c>
      <c r="H148" s="110">
        <v>-131.68160689799899</v>
      </c>
      <c r="I148" s="110">
        <v>-0.84697387553516801</v>
      </c>
      <c r="J148" s="110">
        <v>-21.010865247879</v>
      </c>
      <c r="K148" s="110"/>
      <c r="L148" s="128">
        <v>1.3334585407080499</v>
      </c>
      <c r="M148" s="128">
        <v>11.8602685698188</v>
      </c>
      <c r="N148" s="128">
        <v>37.1338083927158</v>
      </c>
      <c r="O148" s="128">
        <v>98.155900000000003</v>
      </c>
      <c r="P148" s="263">
        <v>1.0446</v>
      </c>
      <c r="Q148" s="128">
        <v>6.7629179331306997</v>
      </c>
    </row>
    <row r="149" spans="1:17" ht="12.75" x14ac:dyDescent="0.2">
      <c r="A149" s="110" t="s">
        <v>458</v>
      </c>
      <c r="B149" s="110">
        <v>84930</v>
      </c>
      <c r="C149" s="110">
        <v>14497</v>
      </c>
      <c r="D149" s="110"/>
      <c r="E149" s="110">
        <v>14617.901638462399</v>
      </c>
      <c r="F149" s="110">
        <v>-171.26498338662901</v>
      </c>
      <c r="G149" s="110">
        <v>29.2492163064857</v>
      </c>
      <c r="H149" s="110">
        <v>43.394852342326097</v>
      </c>
      <c r="I149" s="110">
        <v>-0.84697387553516801</v>
      </c>
      <c r="J149" s="110">
        <v>-21.010865247879</v>
      </c>
      <c r="K149" s="110"/>
      <c r="L149" s="128">
        <v>1.3316849169904601</v>
      </c>
      <c r="M149" s="128">
        <v>13.0071823854939</v>
      </c>
      <c r="N149" s="128">
        <v>9.5682085634108809</v>
      </c>
      <c r="O149" s="128">
        <v>101.75790000000001</v>
      </c>
      <c r="P149" s="263">
        <v>1.0015000000000001</v>
      </c>
      <c r="Q149" s="128">
        <v>7.3140641522735299</v>
      </c>
    </row>
    <row r="150" spans="1:17" ht="12.75" x14ac:dyDescent="0.2">
      <c r="A150" s="110" t="s">
        <v>459</v>
      </c>
      <c r="B150" s="110">
        <v>25967</v>
      </c>
      <c r="C150" s="110">
        <v>11805</v>
      </c>
      <c r="D150" s="110"/>
      <c r="E150" s="110">
        <v>11611.681079912099</v>
      </c>
      <c r="F150" s="110">
        <v>-15.1186513199219</v>
      </c>
      <c r="G150" s="110">
        <v>361.47863678610997</v>
      </c>
      <c r="H150" s="110">
        <v>-131.68160689799899</v>
      </c>
      <c r="I150" s="110">
        <v>-0.84697387553516801</v>
      </c>
      <c r="J150" s="110">
        <v>-21.010865247879</v>
      </c>
      <c r="K150" s="110"/>
      <c r="L150" s="128">
        <v>1.16301459544807</v>
      </c>
      <c r="M150" s="128">
        <v>10.2707282319868</v>
      </c>
      <c r="N150" s="128">
        <v>25.5718035245594</v>
      </c>
      <c r="O150" s="128">
        <v>99.055899999999994</v>
      </c>
      <c r="P150" s="263">
        <v>1.0305</v>
      </c>
      <c r="Q150" s="128">
        <v>8.3972252646951393</v>
      </c>
    </row>
    <row r="151" spans="1:17" ht="12.75" x14ac:dyDescent="0.2">
      <c r="A151" s="110" t="s">
        <v>460</v>
      </c>
      <c r="B151" s="110">
        <v>65397</v>
      </c>
      <c r="C151" s="110">
        <v>12043</v>
      </c>
      <c r="D151" s="110"/>
      <c r="E151" s="110">
        <v>12209.755242426399</v>
      </c>
      <c r="F151" s="110">
        <v>-146.88494099574399</v>
      </c>
      <c r="G151" s="110">
        <v>79.359919779107202</v>
      </c>
      <c r="H151" s="110">
        <v>-94.724155066939204</v>
      </c>
      <c r="I151" s="110">
        <v>-0.84697387553516801</v>
      </c>
      <c r="J151" s="110">
        <v>-3.9366532997551298</v>
      </c>
      <c r="K151" s="110"/>
      <c r="L151" s="128">
        <v>1.1881278957750401</v>
      </c>
      <c r="M151" s="128">
        <v>10.820068198847</v>
      </c>
      <c r="N151" s="128">
        <v>13.496325607688</v>
      </c>
      <c r="O151" s="128">
        <v>100.44240000000001</v>
      </c>
      <c r="P151" s="263">
        <v>1.0059</v>
      </c>
      <c r="Q151" s="128">
        <v>14.2586934380911</v>
      </c>
    </row>
    <row r="152" spans="1:17" ht="14.25" customHeight="1" x14ac:dyDescent="0.2">
      <c r="A152" s="18" t="s">
        <v>461</v>
      </c>
      <c r="B152" s="110"/>
      <c r="C152" s="110"/>
      <c r="D152" s="18"/>
      <c r="E152" s="110"/>
      <c r="F152" s="110"/>
      <c r="G152" s="110"/>
      <c r="H152" s="110"/>
      <c r="I152" s="110"/>
      <c r="J152" s="110"/>
      <c r="K152" s="18"/>
      <c r="L152" s="128"/>
      <c r="M152" s="128"/>
      <c r="N152" s="128"/>
      <c r="O152" s="128"/>
      <c r="P152" s="263"/>
      <c r="Q152" s="128"/>
    </row>
    <row r="153" spans="1:17" ht="12.75" x14ac:dyDescent="0.2">
      <c r="A153" s="110" t="s">
        <v>462</v>
      </c>
      <c r="B153" s="110">
        <v>31868</v>
      </c>
      <c r="C153" s="110">
        <v>14085</v>
      </c>
      <c r="D153" s="110"/>
      <c r="E153" s="110">
        <v>14077.5672878192</v>
      </c>
      <c r="F153" s="110">
        <v>-0.57537098575346601</v>
      </c>
      <c r="G153" s="110">
        <v>35.477498424429697</v>
      </c>
      <c r="H153" s="110">
        <v>-100.90287560209801</v>
      </c>
      <c r="I153" s="110">
        <v>-0.84697387553516801</v>
      </c>
      <c r="J153" s="110">
        <v>74.230330630151002</v>
      </c>
      <c r="K153" s="110"/>
      <c r="L153" s="128">
        <v>1.4591439688715999</v>
      </c>
      <c r="M153" s="128">
        <v>12.423120371532599</v>
      </c>
      <c r="N153" s="128">
        <v>22.177317504420301</v>
      </c>
      <c r="O153" s="128">
        <v>100.31699999999999</v>
      </c>
      <c r="P153" s="263">
        <v>1.002</v>
      </c>
      <c r="Q153" s="128">
        <v>18.162393162393201</v>
      </c>
    </row>
    <row r="154" spans="1:17" ht="12.75" x14ac:dyDescent="0.2">
      <c r="A154" s="110" t="s">
        <v>463</v>
      </c>
      <c r="B154" s="110">
        <v>41602</v>
      </c>
      <c r="C154" s="110">
        <v>12661</v>
      </c>
      <c r="D154" s="110"/>
      <c r="E154" s="110">
        <v>12920.303662013999</v>
      </c>
      <c r="F154" s="110">
        <v>-115.518454856687</v>
      </c>
      <c r="G154" s="110">
        <v>9.9064245811937397</v>
      </c>
      <c r="H154" s="110">
        <v>-131.68160689799899</v>
      </c>
      <c r="I154" s="110">
        <v>-0.84697387553516801</v>
      </c>
      <c r="J154" s="110">
        <v>-21.010865247879</v>
      </c>
      <c r="K154" s="110"/>
      <c r="L154" s="128">
        <v>1.29561078794289</v>
      </c>
      <c r="M154" s="128">
        <v>11.4273352242681</v>
      </c>
      <c r="N154" s="128">
        <v>15.208245687841799</v>
      </c>
      <c r="O154" s="128">
        <v>99.613299999999995</v>
      </c>
      <c r="P154" s="263">
        <v>1.0002</v>
      </c>
      <c r="Q154" s="128">
        <v>11.0109060402685</v>
      </c>
    </row>
    <row r="155" spans="1:17" ht="12.75" x14ac:dyDescent="0.2">
      <c r="A155" s="110" t="s">
        <v>464</v>
      </c>
      <c r="B155" s="110">
        <v>9591</v>
      </c>
      <c r="C155" s="110">
        <v>11091</v>
      </c>
      <c r="D155" s="110"/>
      <c r="E155" s="110">
        <v>10688.627877134701</v>
      </c>
      <c r="F155" s="110">
        <v>-0.86174114333351803</v>
      </c>
      <c r="G155" s="110">
        <v>556.71783673351297</v>
      </c>
      <c r="H155" s="110">
        <v>-131.68160689799899</v>
      </c>
      <c r="I155" s="110">
        <v>-0.84697387553516801</v>
      </c>
      <c r="J155" s="110">
        <v>-21.010865247879</v>
      </c>
      <c r="K155" s="110"/>
      <c r="L155" s="128">
        <v>0.95923261390887304</v>
      </c>
      <c r="M155" s="128">
        <v>9.5193410489000101</v>
      </c>
      <c r="N155" s="128">
        <v>28.9156626506024</v>
      </c>
      <c r="O155" s="128">
        <v>97.142099999999999</v>
      </c>
      <c r="P155" s="263">
        <v>1.0513999999999999</v>
      </c>
      <c r="Q155" s="128">
        <v>9.9562363238512006</v>
      </c>
    </row>
    <row r="156" spans="1:17" ht="12.75" x14ac:dyDescent="0.2">
      <c r="A156" s="110" t="s">
        <v>465</v>
      </c>
      <c r="B156" s="110">
        <v>9544</v>
      </c>
      <c r="C156" s="110">
        <v>14211</v>
      </c>
      <c r="D156" s="110"/>
      <c r="E156" s="110">
        <v>14216.550805649</v>
      </c>
      <c r="F156" s="110">
        <v>-161.533113523661</v>
      </c>
      <c r="G156" s="110">
        <v>247.582072464259</v>
      </c>
      <c r="H156" s="110">
        <v>-131.68160689799899</v>
      </c>
      <c r="I156" s="110">
        <v>-0.84697387553516801</v>
      </c>
      <c r="J156" s="110">
        <v>41.288642691965002</v>
      </c>
      <c r="K156" s="110"/>
      <c r="L156" s="128">
        <v>1.37259010896899</v>
      </c>
      <c r="M156" s="128">
        <v>12.604777870913701</v>
      </c>
      <c r="N156" s="128">
        <v>10.5569409808811</v>
      </c>
      <c r="O156" s="128">
        <v>99.722200000000001</v>
      </c>
      <c r="P156" s="263">
        <v>1.0168999999999999</v>
      </c>
      <c r="Q156" s="128">
        <v>16.404886561954601</v>
      </c>
    </row>
    <row r="157" spans="1:17" ht="12.75" x14ac:dyDescent="0.2">
      <c r="A157" s="110" t="s">
        <v>466</v>
      </c>
      <c r="B157" s="110">
        <v>113714</v>
      </c>
      <c r="C157" s="110">
        <v>12354</v>
      </c>
      <c r="D157" s="110"/>
      <c r="E157" s="110">
        <v>12495.9899693198</v>
      </c>
      <c r="F157" s="110">
        <v>102.476096484658</v>
      </c>
      <c r="G157" s="110">
        <v>-101.392748884292</v>
      </c>
      <c r="H157" s="110">
        <v>-131.68160689799899</v>
      </c>
      <c r="I157" s="110">
        <v>-0.84697387553516801</v>
      </c>
      <c r="J157" s="110">
        <v>-10.3922160090424</v>
      </c>
      <c r="K157" s="110"/>
      <c r="L157" s="128">
        <v>1.26017904567599</v>
      </c>
      <c r="M157" s="128">
        <v>11.0478920801309</v>
      </c>
      <c r="N157" s="128">
        <v>33.192708747910501</v>
      </c>
      <c r="O157" s="128">
        <v>99.177000000000007</v>
      </c>
      <c r="P157" s="263">
        <v>0.99129999999999996</v>
      </c>
      <c r="Q157" s="128">
        <v>13.871938817020601</v>
      </c>
    </row>
    <row r="158" spans="1:17" ht="12.75" x14ac:dyDescent="0.2">
      <c r="A158" s="110" t="s">
        <v>467</v>
      </c>
      <c r="B158" s="110">
        <v>4761</v>
      </c>
      <c r="C158" s="110">
        <v>11708</v>
      </c>
      <c r="D158" s="110"/>
      <c r="E158" s="110">
        <v>11430.3343895135</v>
      </c>
      <c r="F158" s="110">
        <v>-188.47979827840899</v>
      </c>
      <c r="G158" s="110">
        <v>619.98828712671502</v>
      </c>
      <c r="H158" s="110">
        <v>-131.68160689799899</v>
      </c>
      <c r="I158" s="110">
        <v>-0.84697387553516801</v>
      </c>
      <c r="J158" s="110">
        <v>-21.010865247879</v>
      </c>
      <c r="K158" s="110"/>
      <c r="L158" s="128">
        <v>0.79815164881327405</v>
      </c>
      <c r="M158" s="128">
        <v>10.312959462297799</v>
      </c>
      <c r="N158" s="128">
        <v>10.5906313645621</v>
      </c>
      <c r="O158" s="128">
        <v>97.255499999999998</v>
      </c>
      <c r="P158" s="263">
        <v>1.0536000000000001</v>
      </c>
      <c r="Q158" s="128">
        <v>1.3409961685823799</v>
      </c>
    </row>
    <row r="159" spans="1:17" ht="12.75" x14ac:dyDescent="0.2">
      <c r="A159" s="110" t="s">
        <v>468</v>
      </c>
      <c r="B159" s="110">
        <v>5687</v>
      </c>
      <c r="C159" s="110">
        <v>12140</v>
      </c>
      <c r="D159" s="110"/>
      <c r="E159" s="110">
        <v>12073.301777840899</v>
      </c>
      <c r="F159" s="110">
        <v>-174.797383758249</v>
      </c>
      <c r="G159" s="110">
        <v>381.59471896185897</v>
      </c>
      <c r="H159" s="110">
        <v>-131.68160689799899</v>
      </c>
      <c r="I159" s="110">
        <v>-0.84697387553516801</v>
      </c>
      <c r="J159" s="110">
        <v>-7.6269887195640402</v>
      </c>
      <c r="K159" s="110"/>
      <c r="L159" s="128">
        <v>1.45946896430455</v>
      </c>
      <c r="M159" s="128">
        <v>10.532794091788301</v>
      </c>
      <c r="N159" s="128">
        <v>11.519198664440699</v>
      </c>
      <c r="O159" s="128">
        <v>97.566000000000003</v>
      </c>
      <c r="P159" s="263">
        <v>1.0309999999999999</v>
      </c>
      <c r="Q159" s="128">
        <v>14.0468227424749</v>
      </c>
    </row>
    <row r="160" spans="1:17" ht="12.75" x14ac:dyDescent="0.2">
      <c r="A160" s="110" t="s">
        <v>469</v>
      </c>
      <c r="B160" s="110">
        <v>33238</v>
      </c>
      <c r="C160" s="110">
        <v>12701</v>
      </c>
      <c r="D160" s="110"/>
      <c r="E160" s="110">
        <v>12617.4182666576</v>
      </c>
      <c r="F160" s="110">
        <v>23.988767992786901</v>
      </c>
      <c r="G160" s="110">
        <v>212.98628159531</v>
      </c>
      <c r="H160" s="110">
        <v>-131.68160689799899</v>
      </c>
      <c r="I160" s="110">
        <v>-0.84697387553516801</v>
      </c>
      <c r="J160" s="110">
        <v>-21.010865247879</v>
      </c>
      <c r="K160" s="110"/>
      <c r="L160" s="128">
        <v>1.24556230820146</v>
      </c>
      <c r="M160" s="128">
        <v>11.170948913893699</v>
      </c>
      <c r="N160" s="128">
        <v>26.609210880689499</v>
      </c>
      <c r="O160" s="128">
        <v>97.994</v>
      </c>
      <c r="P160" s="263">
        <v>1.0163</v>
      </c>
      <c r="Q160" s="128">
        <v>5.9019758788811902</v>
      </c>
    </row>
    <row r="161" spans="1:17" ht="12.75" x14ac:dyDescent="0.2">
      <c r="A161" s="110" t="s">
        <v>470</v>
      </c>
      <c r="B161" s="110">
        <v>6658</v>
      </c>
      <c r="C161" s="110">
        <v>11931</v>
      </c>
      <c r="D161" s="110"/>
      <c r="E161" s="110">
        <v>11763.077842021899</v>
      </c>
      <c r="F161" s="110">
        <v>-99.750388414295998</v>
      </c>
      <c r="G161" s="110">
        <v>421.38270388796201</v>
      </c>
      <c r="H161" s="110">
        <v>-131.68160689799899</v>
      </c>
      <c r="I161" s="110">
        <v>-0.84697387553516801</v>
      </c>
      <c r="J161" s="110">
        <v>-21.010865247879</v>
      </c>
      <c r="K161" s="110"/>
      <c r="L161" s="128">
        <v>1.17152297987384</v>
      </c>
      <c r="M161" s="128">
        <v>10.408531090417499</v>
      </c>
      <c r="N161" s="128">
        <v>18.037518037518002</v>
      </c>
      <c r="O161" s="128">
        <v>97.3459</v>
      </c>
      <c r="P161" s="263">
        <v>1.0351999999999999</v>
      </c>
      <c r="Q161" s="128">
        <v>7.6815642458100601</v>
      </c>
    </row>
    <row r="162" spans="1:17" ht="12.75" x14ac:dyDescent="0.2">
      <c r="A162" s="110" t="s">
        <v>471</v>
      </c>
      <c r="B162" s="110">
        <v>5685</v>
      </c>
      <c r="C162" s="110">
        <v>11241</v>
      </c>
      <c r="D162" s="110"/>
      <c r="E162" s="110">
        <v>11289.045609901599</v>
      </c>
      <c r="F162" s="110">
        <v>-216.48966569615601</v>
      </c>
      <c r="G162" s="110">
        <v>322.28673636504601</v>
      </c>
      <c r="H162" s="110">
        <v>-131.68160689799899</v>
      </c>
      <c r="I162" s="110">
        <v>-0.84697387553516801</v>
      </c>
      <c r="J162" s="110">
        <v>-21.010865247879</v>
      </c>
      <c r="K162" s="110"/>
      <c r="L162" s="128">
        <v>1.0905892700088</v>
      </c>
      <c r="M162" s="128">
        <v>10.008795074758099</v>
      </c>
      <c r="N162" s="128">
        <v>8.4358523725834793</v>
      </c>
      <c r="O162" s="128">
        <v>97.593900000000005</v>
      </c>
      <c r="P162" s="263">
        <v>1.0279</v>
      </c>
      <c r="Q162" s="128">
        <v>0.158730158730159</v>
      </c>
    </row>
    <row r="163" spans="1:17" ht="12.75" x14ac:dyDescent="0.2">
      <c r="A163" s="110" t="s">
        <v>472</v>
      </c>
      <c r="B163" s="110">
        <v>5169</v>
      </c>
      <c r="C163" s="110">
        <v>9631</v>
      </c>
      <c r="D163" s="110"/>
      <c r="E163" s="110">
        <v>9342.0333012230203</v>
      </c>
      <c r="F163" s="110">
        <v>-25.522460076190299</v>
      </c>
      <c r="G163" s="110">
        <v>451.06894565688498</v>
      </c>
      <c r="H163" s="110">
        <v>-131.68160689799899</v>
      </c>
      <c r="I163" s="110">
        <v>15.729062699683899</v>
      </c>
      <c r="J163" s="110">
        <v>-21.010865247879</v>
      </c>
      <c r="K163" s="110"/>
      <c r="L163" s="128">
        <v>1.00599729154575</v>
      </c>
      <c r="M163" s="128">
        <v>8.2220932482104896</v>
      </c>
      <c r="N163" s="128">
        <v>30.823529411764699</v>
      </c>
      <c r="O163" s="128">
        <v>96.878900000000002</v>
      </c>
      <c r="P163" s="263">
        <v>1.0475000000000001</v>
      </c>
      <c r="Q163" s="128">
        <v>-3.0487804878048799</v>
      </c>
    </row>
    <row r="164" spans="1:17" ht="12.75" x14ac:dyDescent="0.2">
      <c r="A164" s="110" t="s">
        <v>473</v>
      </c>
      <c r="B164" s="110">
        <v>583056</v>
      </c>
      <c r="C164" s="110">
        <v>10744</v>
      </c>
      <c r="D164" s="110"/>
      <c r="E164" s="110">
        <v>10927.354221711101</v>
      </c>
      <c r="F164" s="110">
        <v>96.405914575961603</v>
      </c>
      <c r="G164" s="110">
        <v>-274.60337507135699</v>
      </c>
      <c r="H164" s="110">
        <v>12.7731290655784</v>
      </c>
      <c r="I164" s="110">
        <v>-0.84697387553516801</v>
      </c>
      <c r="J164" s="110">
        <v>-17.007005117980299</v>
      </c>
      <c r="K164" s="110"/>
      <c r="L164" s="128">
        <v>1.10881287560715</v>
      </c>
      <c r="M164" s="128">
        <v>9.6570483795724602</v>
      </c>
      <c r="N164" s="128">
        <v>37.416971548325201</v>
      </c>
      <c r="O164" s="128">
        <v>101.9533</v>
      </c>
      <c r="P164" s="263">
        <v>0.97419999999999995</v>
      </c>
      <c r="Q164" s="128">
        <v>13.534582549558699</v>
      </c>
    </row>
    <row r="165" spans="1:17" ht="12.75" x14ac:dyDescent="0.2">
      <c r="A165" s="110" t="s">
        <v>474</v>
      </c>
      <c r="B165" s="110">
        <v>13194</v>
      </c>
      <c r="C165" s="110">
        <v>11922</v>
      </c>
      <c r="D165" s="110"/>
      <c r="E165" s="110">
        <v>12006.491215009</v>
      </c>
      <c r="F165" s="110">
        <v>-126.050981832687</v>
      </c>
      <c r="G165" s="110">
        <v>194.62362680293199</v>
      </c>
      <c r="H165" s="110">
        <v>-131.68160689799899</v>
      </c>
      <c r="I165" s="110">
        <v>-0.84697387553516801</v>
      </c>
      <c r="J165" s="110">
        <v>-21.010865247879</v>
      </c>
      <c r="K165" s="110"/>
      <c r="L165" s="128">
        <v>1.2050932241928101</v>
      </c>
      <c r="M165" s="128">
        <v>10.618462937699</v>
      </c>
      <c r="N165" s="128">
        <v>15.4889364739472</v>
      </c>
      <c r="O165" s="128">
        <v>98.274600000000007</v>
      </c>
      <c r="P165" s="263">
        <v>1.0156000000000001</v>
      </c>
      <c r="Q165" s="128">
        <v>4.1388518024031997</v>
      </c>
    </row>
    <row r="166" spans="1:17" ht="12.75" x14ac:dyDescent="0.2">
      <c r="A166" s="110" t="s">
        <v>475</v>
      </c>
      <c r="B166" s="110">
        <v>9444</v>
      </c>
      <c r="C166" s="110">
        <v>12068</v>
      </c>
      <c r="D166" s="110"/>
      <c r="E166" s="110">
        <v>11816.1049232122</v>
      </c>
      <c r="F166" s="110">
        <v>-122.84943085345201</v>
      </c>
      <c r="G166" s="110">
        <v>528.41259096245199</v>
      </c>
      <c r="H166" s="110">
        <v>-131.68160689799899</v>
      </c>
      <c r="I166" s="110">
        <v>-0.84697387553516801</v>
      </c>
      <c r="J166" s="110">
        <v>-21.010865247879</v>
      </c>
      <c r="K166" s="110"/>
      <c r="L166" s="128">
        <v>1.11181702668361</v>
      </c>
      <c r="M166" s="128">
        <v>10.493434985175799</v>
      </c>
      <c r="N166" s="128">
        <v>15.9434914228052</v>
      </c>
      <c r="O166" s="128">
        <v>98.263199999999998</v>
      </c>
      <c r="P166" s="263">
        <v>1.0441</v>
      </c>
      <c r="Q166" s="128">
        <v>8.7301587301587293</v>
      </c>
    </row>
    <row r="167" spans="1:17" ht="12.75" x14ac:dyDescent="0.2">
      <c r="A167" s="110" t="s">
        <v>476</v>
      </c>
      <c r="B167" s="110">
        <v>9229</v>
      </c>
      <c r="C167" s="110">
        <v>11252</v>
      </c>
      <c r="D167" s="110"/>
      <c r="E167" s="110">
        <v>11371.407512068699</v>
      </c>
      <c r="F167" s="110">
        <v>-191.907841486607</v>
      </c>
      <c r="G167" s="110">
        <v>225.653388080512</v>
      </c>
      <c r="H167" s="110">
        <v>-131.68160689799899</v>
      </c>
      <c r="I167" s="110">
        <v>-0.84697387553516801</v>
      </c>
      <c r="J167" s="110">
        <v>-21.010865247879</v>
      </c>
      <c r="K167" s="110"/>
      <c r="L167" s="128">
        <v>1.1810597031097601</v>
      </c>
      <c r="M167" s="128">
        <v>10.0335897713728</v>
      </c>
      <c r="N167" s="128">
        <v>10.5831533477322</v>
      </c>
      <c r="O167" s="128">
        <v>97.6447</v>
      </c>
      <c r="P167" s="263">
        <v>1.0192000000000001</v>
      </c>
      <c r="Q167" s="128">
        <v>7.1428571428571397</v>
      </c>
    </row>
    <row r="168" spans="1:17" ht="12.75" x14ac:dyDescent="0.2">
      <c r="A168" s="110" t="s">
        <v>477</v>
      </c>
      <c r="B168" s="110">
        <v>38246</v>
      </c>
      <c r="C168" s="110">
        <v>16317</v>
      </c>
      <c r="D168" s="110"/>
      <c r="E168" s="110">
        <v>16439.494116475002</v>
      </c>
      <c r="F168" s="110">
        <v>-140.535968642998</v>
      </c>
      <c r="G168" s="110">
        <v>-45.284017323928502</v>
      </c>
      <c r="H168" s="110">
        <v>42.609271420693197</v>
      </c>
      <c r="I168" s="110">
        <v>-0.84697387553516801</v>
      </c>
      <c r="J168" s="110">
        <v>21.816945887394098</v>
      </c>
      <c r="K168" s="110"/>
      <c r="L168" s="128">
        <v>1.54525963499451</v>
      </c>
      <c r="M168" s="128">
        <v>14.6002196308111</v>
      </c>
      <c r="N168" s="128">
        <v>10.3868194842407</v>
      </c>
      <c r="O168" s="128">
        <v>101.5586</v>
      </c>
      <c r="P168" s="263">
        <v>0.99680000000000002</v>
      </c>
      <c r="Q168" s="128">
        <v>15.1193139448173</v>
      </c>
    </row>
    <row r="169" spans="1:17" ht="12.75" x14ac:dyDescent="0.2">
      <c r="A169" s="110" t="s">
        <v>478</v>
      </c>
      <c r="B169" s="110">
        <v>6962</v>
      </c>
      <c r="C169" s="110">
        <v>10644</v>
      </c>
      <c r="D169" s="110"/>
      <c r="E169" s="110">
        <v>10467.509143858</v>
      </c>
      <c r="F169" s="110">
        <v>-162.574906699216</v>
      </c>
      <c r="G169" s="110">
        <v>493.01478812379997</v>
      </c>
      <c r="H169" s="110">
        <v>-131.68160689799899</v>
      </c>
      <c r="I169" s="110">
        <v>-0.84697387553516801</v>
      </c>
      <c r="J169" s="110">
        <v>-21.010865247879</v>
      </c>
      <c r="K169" s="110"/>
      <c r="L169" s="128">
        <v>1.06291295604711</v>
      </c>
      <c r="M169" s="128">
        <v>9.2502154553289309</v>
      </c>
      <c r="N169" s="128">
        <v>14.285714285714301</v>
      </c>
      <c r="O169" s="128">
        <v>97.944199999999995</v>
      </c>
      <c r="P169" s="263">
        <v>1.0464</v>
      </c>
      <c r="Q169" s="128">
        <v>9.9540581929555891</v>
      </c>
    </row>
    <row r="170" spans="1:17" ht="12.75" x14ac:dyDescent="0.2">
      <c r="A170" s="110" t="s">
        <v>479</v>
      </c>
      <c r="B170" s="110">
        <v>47050</v>
      </c>
      <c r="C170" s="110">
        <v>12882</v>
      </c>
      <c r="D170" s="110"/>
      <c r="E170" s="110">
        <v>12917.2089293845</v>
      </c>
      <c r="F170" s="110">
        <v>-145.942684295476</v>
      </c>
      <c r="G170" s="110">
        <v>170.07919635903599</v>
      </c>
      <c r="H170" s="110">
        <v>-37.169408177650602</v>
      </c>
      <c r="I170" s="110">
        <v>-0.84697387553516801</v>
      </c>
      <c r="J170" s="110">
        <v>-21.010865247879</v>
      </c>
      <c r="K170" s="110"/>
      <c r="L170" s="128">
        <v>1.19447396386823</v>
      </c>
      <c r="M170" s="128">
        <v>11.4835281615303</v>
      </c>
      <c r="N170" s="128">
        <v>12.789191190079601</v>
      </c>
      <c r="O170" s="128">
        <v>101.0615</v>
      </c>
      <c r="P170" s="263">
        <v>1.0125999999999999</v>
      </c>
      <c r="Q170" s="128">
        <v>13.230827638572499</v>
      </c>
    </row>
    <row r="171" spans="1:17" ht="12.75" x14ac:dyDescent="0.2">
      <c r="A171" s="110" t="s">
        <v>480</v>
      </c>
      <c r="B171" s="110">
        <v>43020</v>
      </c>
      <c r="C171" s="110">
        <v>15462</v>
      </c>
      <c r="D171" s="110"/>
      <c r="E171" s="110">
        <v>15713.9052008133</v>
      </c>
      <c r="F171" s="110">
        <v>-154.561540989121</v>
      </c>
      <c r="G171" s="110">
        <v>-42.962132793811101</v>
      </c>
      <c r="H171" s="110">
        <v>-32.454967687899902</v>
      </c>
      <c r="I171" s="110">
        <v>-0.84697387553516801</v>
      </c>
      <c r="J171" s="110">
        <v>-21.010865247879</v>
      </c>
      <c r="K171" s="110"/>
      <c r="L171" s="128">
        <v>1.55973965597397</v>
      </c>
      <c r="M171" s="128">
        <v>13.907484890748499</v>
      </c>
      <c r="N171" s="128">
        <v>10.0116998161457</v>
      </c>
      <c r="O171" s="128">
        <v>100.9295</v>
      </c>
      <c r="P171" s="263">
        <v>0.99680000000000002</v>
      </c>
      <c r="Q171" s="128">
        <v>12.114574557708499</v>
      </c>
    </row>
    <row r="172" spans="1:17" ht="12.75" x14ac:dyDescent="0.2">
      <c r="A172" s="110" t="s">
        <v>481</v>
      </c>
      <c r="B172" s="110">
        <v>40328</v>
      </c>
      <c r="C172" s="110">
        <v>11721</v>
      </c>
      <c r="D172" s="110"/>
      <c r="E172" s="110">
        <v>11821.371173724599</v>
      </c>
      <c r="F172" s="110">
        <v>-123.88488704527801</v>
      </c>
      <c r="G172" s="110">
        <v>177.55010875042601</v>
      </c>
      <c r="H172" s="110">
        <v>-131.68160689799899</v>
      </c>
      <c r="I172" s="110">
        <v>-0.84697387553516801</v>
      </c>
      <c r="J172" s="110">
        <v>-21.010865247879</v>
      </c>
      <c r="K172" s="110"/>
      <c r="L172" s="128">
        <v>1.14064669708391</v>
      </c>
      <c r="M172" s="128">
        <v>10.481551279508</v>
      </c>
      <c r="N172" s="128">
        <v>15.8741424177904</v>
      </c>
      <c r="O172" s="128">
        <v>98.693299999999994</v>
      </c>
      <c r="P172" s="263">
        <v>1.0144</v>
      </c>
      <c r="Q172" s="128">
        <v>8.3198520915183707</v>
      </c>
    </row>
    <row r="173" spans="1:17" ht="12.75" x14ac:dyDescent="0.2">
      <c r="A173" s="110" t="s">
        <v>482</v>
      </c>
      <c r="B173" s="110">
        <v>14282</v>
      </c>
      <c r="C173" s="110">
        <v>12195</v>
      </c>
      <c r="D173" s="110"/>
      <c r="E173" s="110">
        <v>11975.093817086799</v>
      </c>
      <c r="F173" s="110">
        <v>-36.562975190087897</v>
      </c>
      <c r="G173" s="110">
        <v>291.132087313748</v>
      </c>
      <c r="H173" s="110">
        <v>-131.68160689799899</v>
      </c>
      <c r="I173" s="110">
        <v>-0.84697387553516801</v>
      </c>
      <c r="J173" s="110">
        <v>97.749293890007394</v>
      </c>
      <c r="K173" s="110"/>
      <c r="L173" s="128">
        <v>1.4003640946646101</v>
      </c>
      <c r="M173" s="128">
        <v>10.4747234280913</v>
      </c>
      <c r="N173" s="128">
        <v>23.262032085561501</v>
      </c>
      <c r="O173" s="128">
        <v>98.885999999999996</v>
      </c>
      <c r="P173" s="263">
        <v>1.0237000000000001</v>
      </c>
      <c r="Q173" s="128">
        <v>20.540156361051899</v>
      </c>
    </row>
    <row r="174" spans="1:17" ht="12.75" x14ac:dyDescent="0.2">
      <c r="A174" s="110" t="s">
        <v>483</v>
      </c>
      <c r="B174" s="110">
        <v>14366</v>
      </c>
      <c r="C174" s="110">
        <v>10491</v>
      </c>
      <c r="D174" s="110"/>
      <c r="E174" s="110">
        <v>10551.3190084371</v>
      </c>
      <c r="F174" s="110">
        <v>-69.635379213398707</v>
      </c>
      <c r="G174" s="110">
        <v>162.426753272816</v>
      </c>
      <c r="H174" s="110">
        <v>-131.68160689799899</v>
      </c>
      <c r="I174" s="110">
        <v>-0.84697387553516801</v>
      </c>
      <c r="J174" s="110">
        <v>-21.010865247879</v>
      </c>
      <c r="K174" s="110"/>
      <c r="L174" s="128">
        <v>0.94667966030906303</v>
      </c>
      <c r="M174" s="128">
        <v>9.3971878045384898</v>
      </c>
      <c r="N174" s="128">
        <v>22.814814814814799</v>
      </c>
      <c r="O174" s="128">
        <v>99.053299999999993</v>
      </c>
      <c r="P174" s="263">
        <v>1.0146999999999999</v>
      </c>
      <c r="Q174" s="128">
        <v>5.1663128096249098</v>
      </c>
    </row>
    <row r="175" spans="1:17" ht="12.75" x14ac:dyDescent="0.2">
      <c r="A175" s="110" t="s">
        <v>484</v>
      </c>
      <c r="B175" s="110">
        <v>24513</v>
      </c>
      <c r="C175" s="110">
        <v>10640</v>
      </c>
      <c r="D175" s="110"/>
      <c r="E175" s="110">
        <v>10856.113505425001</v>
      </c>
      <c r="F175" s="110">
        <v>-135.34511042277001</v>
      </c>
      <c r="G175" s="110">
        <v>72.4590448813411</v>
      </c>
      <c r="H175" s="110">
        <v>-131.68160689799899</v>
      </c>
      <c r="I175" s="110">
        <v>-0.84697387553516801</v>
      </c>
      <c r="J175" s="110">
        <v>-21.010865247879</v>
      </c>
      <c r="K175" s="110"/>
      <c r="L175" s="128">
        <v>1.0443438175661901</v>
      </c>
      <c r="M175" s="128">
        <v>9.6275445681883092</v>
      </c>
      <c r="N175" s="128">
        <v>16.228813559321999</v>
      </c>
      <c r="O175" s="128">
        <v>97.357399999999998</v>
      </c>
      <c r="P175" s="263">
        <v>1.006</v>
      </c>
      <c r="Q175" s="128">
        <v>5.91093117408907</v>
      </c>
    </row>
    <row r="176" spans="1:17" ht="12.75" x14ac:dyDescent="0.2">
      <c r="A176" s="110" t="s">
        <v>485</v>
      </c>
      <c r="B176" s="110">
        <v>34896</v>
      </c>
      <c r="C176" s="110">
        <v>12671</v>
      </c>
      <c r="D176" s="110"/>
      <c r="E176" s="110">
        <v>12618.7603258581</v>
      </c>
      <c r="F176" s="110">
        <v>-101.09475896036599</v>
      </c>
      <c r="G176" s="110">
        <v>306.38698357162798</v>
      </c>
      <c r="H176" s="110">
        <v>-131.68160689799899</v>
      </c>
      <c r="I176" s="110">
        <v>-0.84697387553516801</v>
      </c>
      <c r="J176" s="110">
        <v>-21.010865247879</v>
      </c>
      <c r="K176" s="110"/>
      <c r="L176" s="128">
        <v>1.12620357634113</v>
      </c>
      <c r="M176" s="128">
        <v>11.2419761577258</v>
      </c>
      <c r="N176" s="128">
        <v>16.594443028294702</v>
      </c>
      <c r="O176" s="128">
        <v>98.239199999999997</v>
      </c>
      <c r="P176" s="263">
        <v>1.0237000000000001</v>
      </c>
      <c r="Q176" s="128">
        <v>5.4740957966764396</v>
      </c>
    </row>
    <row r="177" spans="1:17" ht="12.75" x14ac:dyDescent="0.2">
      <c r="A177" s="110" t="s">
        <v>486</v>
      </c>
      <c r="B177" s="110">
        <v>9312</v>
      </c>
      <c r="C177" s="110">
        <v>11224</v>
      </c>
      <c r="D177" s="110"/>
      <c r="E177" s="110">
        <v>11006.220842582299</v>
      </c>
      <c r="F177" s="110">
        <v>40.007277436723101</v>
      </c>
      <c r="G177" s="110">
        <v>330.90525662071099</v>
      </c>
      <c r="H177" s="110">
        <v>-131.68160689799899</v>
      </c>
      <c r="I177" s="110">
        <v>-0.84697387553516801</v>
      </c>
      <c r="J177" s="110">
        <v>-21.010865247879</v>
      </c>
      <c r="K177" s="110"/>
      <c r="L177" s="128">
        <v>1.14905498281787</v>
      </c>
      <c r="M177" s="128">
        <v>9.7079037800687296</v>
      </c>
      <c r="N177" s="128">
        <v>32.079646017699098</v>
      </c>
      <c r="O177" s="128">
        <v>96.543800000000005</v>
      </c>
      <c r="P177" s="263">
        <v>1.0294000000000001</v>
      </c>
      <c r="Q177" s="128">
        <v>8.3601286173633405</v>
      </c>
    </row>
    <row r="178" spans="1:17" ht="12.75" x14ac:dyDescent="0.2">
      <c r="A178" s="110" t="s">
        <v>487</v>
      </c>
      <c r="B178" s="110">
        <v>10582</v>
      </c>
      <c r="C178" s="110">
        <v>12203</v>
      </c>
      <c r="D178" s="110"/>
      <c r="E178" s="110">
        <v>11858.3618248206</v>
      </c>
      <c r="F178" s="110">
        <v>-111.144935012822</v>
      </c>
      <c r="G178" s="110">
        <v>609.72714454967797</v>
      </c>
      <c r="H178" s="110">
        <v>-131.68160689799899</v>
      </c>
      <c r="I178" s="110">
        <v>-0.84697387553516801</v>
      </c>
      <c r="J178" s="110">
        <v>-21.010865247879</v>
      </c>
      <c r="K178" s="110"/>
      <c r="L178" s="128">
        <v>1.2190512190512199</v>
      </c>
      <c r="M178" s="128">
        <v>10.470610470610501</v>
      </c>
      <c r="N178" s="128">
        <v>16.9675090252708</v>
      </c>
      <c r="O178" s="128">
        <v>97.577600000000004</v>
      </c>
      <c r="P178" s="263">
        <v>1.0508</v>
      </c>
      <c r="Q178" s="128">
        <v>12.5568698817106</v>
      </c>
    </row>
    <row r="179" spans="1:17" ht="12.75" x14ac:dyDescent="0.2">
      <c r="A179" s="110" t="s">
        <v>488</v>
      </c>
      <c r="B179" s="110">
        <v>69901</v>
      </c>
      <c r="C179" s="110">
        <v>12758</v>
      </c>
      <c r="D179" s="110"/>
      <c r="E179" s="110">
        <v>12996.5580754532</v>
      </c>
      <c r="F179" s="110">
        <v>-43.874764817298399</v>
      </c>
      <c r="G179" s="110">
        <v>-199.322909550915</v>
      </c>
      <c r="H179" s="110">
        <v>26.861435833997898</v>
      </c>
      <c r="I179" s="110">
        <v>-0.84697387553516801</v>
      </c>
      <c r="J179" s="110">
        <v>-21.010865247879</v>
      </c>
      <c r="K179" s="110"/>
      <c r="L179" s="128">
        <v>1.25177036093904</v>
      </c>
      <c r="M179" s="128">
        <v>11.524870888828501</v>
      </c>
      <c r="N179" s="128">
        <v>20.5809334657398</v>
      </c>
      <c r="O179" s="128">
        <v>101.8069</v>
      </c>
      <c r="P179" s="263">
        <v>0.98409999999999997</v>
      </c>
      <c r="Q179" s="128">
        <v>11.4702945581628</v>
      </c>
    </row>
    <row r="180" spans="1:17" ht="12.75" x14ac:dyDescent="0.2">
      <c r="A180" s="110" t="s">
        <v>489</v>
      </c>
      <c r="B180" s="110">
        <v>15315</v>
      </c>
      <c r="C180" s="110">
        <v>10714</v>
      </c>
      <c r="D180" s="110"/>
      <c r="E180" s="110">
        <v>10383.4332089649</v>
      </c>
      <c r="F180" s="110">
        <v>-179.826305914622</v>
      </c>
      <c r="G180" s="110">
        <v>663.55534265537403</v>
      </c>
      <c r="H180" s="110">
        <v>-131.68160689799899</v>
      </c>
      <c r="I180" s="110">
        <v>-0.84697387553516801</v>
      </c>
      <c r="J180" s="110">
        <v>-21.010865247879</v>
      </c>
      <c r="K180" s="110"/>
      <c r="L180" s="128">
        <v>0.97943192948090096</v>
      </c>
      <c r="M180" s="128">
        <v>9.2197192295135508</v>
      </c>
      <c r="N180" s="128">
        <v>12.6770538243626</v>
      </c>
      <c r="O180" s="128">
        <v>99.723299999999995</v>
      </c>
      <c r="P180" s="263">
        <v>1.0631999999999999</v>
      </c>
      <c r="Q180" s="128">
        <v>4.2028018679119397</v>
      </c>
    </row>
    <row r="181" spans="1:17" ht="12.75" x14ac:dyDescent="0.2">
      <c r="A181" s="110" t="s">
        <v>490</v>
      </c>
      <c r="B181" s="110">
        <v>39512</v>
      </c>
      <c r="C181" s="110">
        <v>14215</v>
      </c>
      <c r="D181" s="110"/>
      <c r="E181" s="110">
        <v>14389.5964633276</v>
      </c>
      <c r="F181" s="110">
        <v>-22.767918207895399</v>
      </c>
      <c r="G181" s="110">
        <v>-208.52158310112301</v>
      </c>
      <c r="H181" s="110">
        <v>57.691525308241197</v>
      </c>
      <c r="I181" s="110">
        <v>-0.84697387553516801</v>
      </c>
      <c r="J181" s="110">
        <v>-0.42199887181811102</v>
      </c>
      <c r="K181" s="110"/>
      <c r="L181" s="128">
        <v>1.35908078558413</v>
      </c>
      <c r="M181" s="128">
        <v>12.775865559829899</v>
      </c>
      <c r="N181" s="128">
        <v>20.027733755942901</v>
      </c>
      <c r="O181" s="128">
        <v>101.94410000000001</v>
      </c>
      <c r="P181" s="263">
        <v>0.98499999999999999</v>
      </c>
      <c r="Q181" s="128">
        <v>14.282791078371201</v>
      </c>
    </row>
    <row r="182" spans="1:17" ht="12.75" x14ac:dyDescent="0.2">
      <c r="A182" s="110" t="s">
        <v>491</v>
      </c>
      <c r="B182" s="110">
        <v>18695</v>
      </c>
      <c r="C182" s="110">
        <v>11611</v>
      </c>
      <c r="D182" s="110"/>
      <c r="E182" s="110">
        <v>11698.1038978571</v>
      </c>
      <c r="F182" s="110">
        <v>9.0539162117280494</v>
      </c>
      <c r="G182" s="110">
        <v>57.6242106095766</v>
      </c>
      <c r="H182" s="110">
        <v>-131.68160689799899</v>
      </c>
      <c r="I182" s="110">
        <v>-0.84697387553516801</v>
      </c>
      <c r="J182" s="110">
        <v>-21.010865247879</v>
      </c>
      <c r="K182" s="110"/>
      <c r="L182" s="128">
        <v>1.23027547472586</v>
      </c>
      <c r="M182" s="128">
        <v>10.312917892484601</v>
      </c>
      <c r="N182" s="128">
        <v>27.541493775933599</v>
      </c>
      <c r="O182" s="128">
        <v>98.284899999999993</v>
      </c>
      <c r="P182" s="263">
        <v>1.0043</v>
      </c>
      <c r="Q182" s="128">
        <v>2.8108623153882801</v>
      </c>
    </row>
    <row r="183" spans="1:17" ht="12.75" x14ac:dyDescent="0.2">
      <c r="A183" s="110" t="s">
        <v>492</v>
      </c>
      <c r="B183" s="110">
        <v>56791</v>
      </c>
      <c r="C183" s="110">
        <v>11080</v>
      </c>
      <c r="D183" s="110"/>
      <c r="E183" s="110">
        <v>11287.8054916122</v>
      </c>
      <c r="F183" s="110">
        <v>-72.136683478958801</v>
      </c>
      <c r="G183" s="110">
        <v>17.481388791241098</v>
      </c>
      <c r="H183" s="110">
        <v>-131.68160689799899</v>
      </c>
      <c r="I183" s="110">
        <v>-0.84697387553516801</v>
      </c>
      <c r="J183" s="110">
        <v>-21.010865247879</v>
      </c>
      <c r="K183" s="110"/>
      <c r="L183" s="128">
        <v>1.1762427145146199</v>
      </c>
      <c r="M183" s="128">
        <v>9.9575636984733507</v>
      </c>
      <c r="N183" s="128">
        <v>21.3085764809903</v>
      </c>
      <c r="O183" s="128">
        <v>98.686300000000003</v>
      </c>
      <c r="P183" s="263">
        <v>1.0008999999999999</v>
      </c>
      <c r="Q183" s="128">
        <v>11.4185022026432</v>
      </c>
    </row>
    <row r="184" spans="1:17" ht="12.75" x14ac:dyDescent="0.2">
      <c r="A184" s="110" t="s">
        <v>493</v>
      </c>
      <c r="B184" s="110">
        <v>9100</v>
      </c>
      <c r="C184" s="110">
        <v>8200</v>
      </c>
      <c r="D184" s="110"/>
      <c r="E184" s="110">
        <v>8353.8587721331205</v>
      </c>
      <c r="F184" s="110">
        <v>-180.273053455606</v>
      </c>
      <c r="G184" s="110">
        <v>139.313332448495</v>
      </c>
      <c r="H184" s="110">
        <v>-91.377879164058399</v>
      </c>
      <c r="I184" s="110">
        <v>-0.84697387553516801</v>
      </c>
      <c r="J184" s="110">
        <v>-21.010865247879</v>
      </c>
      <c r="K184" s="110"/>
      <c r="L184" s="128">
        <v>0.76923076923076905</v>
      </c>
      <c r="M184" s="128">
        <v>7.4285714285714297</v>
      </c>
      <c r="N184" s="128">
        <v>15.680473372781099</v>
      </c>
      <c r="O184" s="128">
        <v>100.7047</v>
      </c>
      <c r="P184" s="263">
        <v>1.0158</v>
      </c>
      <c r="Q184" s="128">
        <v>-0.53333333333333299</v>
      </c>
    </row>
    <row r="185" spans="1:17" ht="12.75" x14ac:dyDescent="0.2">
      <c r="A185" s="110" t="s">
        <v>494</v>
      </c>
      <c r="B185" s="110">
        <v>27044</v>
      </c>
      <c r="C185" s="110">
        <v>13454</v>
      </c>
      <c r="D185" s="110"/>
      <c r="E185" s="110">
        <v>13622.6769949605</v>
      </c>
      <c r="F185" s="110">
        <v>-139.333392600504</v>
      </c>
      <c r="G185" s="110">
        <v>53.639465631657899</v>
      </c>
      <c r="H185" s="110">
        <v>-60.927370165136601</v>
      </c>
      <c r="I185" s="110">
        <v>-0.84697387553516801</v>
      </c>
      <c r="J185" s="110">
        <v>-21.010865247879</v>
      </c>
      <c r="K185" s="110"/>
      <c r="L185" s="128">
        <v>1.3496524182813201</v>
      </c>
      <c r="M185" s="128">
        <v>12.058127495932601</v>
      </c>
      <c r="N185" s="128">
        <v>12.664826740263701</v>
      </c>
      <c r="O185" s="128">
        <v>100.7597</v>
      </c>
      <c r="P185" s="263">
        <v>1.0034000000000001</v>
      </c>
      <c r="Q185" s="128">
        <v>7.11964549483013</v>
      </c>
    </row>
    <row r="186" spans="1:17" ht="12.75" x14ac:dyDescent="0.2">
      <c r="A186" s="110" t="s">
        <v>495</v>
      </c>
      <c r="B186" s="110">
        <v>13244</v>
      </c>
      <c r="C186" s="110">
        <v>12265</v>
      </c>
      <c r="D186" s="110"/>
      <c r="E186" s="110">
        <v>11950.451430798201</v>
      </c>
      <c r="F186" s="110">
        <v>-7.3048933580688002</v>
      </c>
      <c r="G186" s="110">
        <v>340.739958768061</v>
      </c>
      <c r="H186" s="110">
        <v>-39.325648496171702</v>
      </c>
      <c r="I186" s="110">
        <v>-0.84697387553516801</v>
      </c>
      <c r="J186" s="110">
        <v>20.840021304099999</v>
      </c>
      <c r="K186" s="110"/>
      <c r="L186" s="128">
        <v>1.17034128662036</v>
      </c>
      <c r="M186" s="128">
        <v>10.585925702204801</v>
      </c>
      <c r="N186" s="128">
        <v>25.463623395149799</v>
      </c>
      <c r="O186" s="128">
        <v>101.0928</v>
      </c>
      <c r="P186" s="263">
        <v>1.0279</v>
      </c>
      <c r="Q186" s="128">
        <v>15.7620817843866</v>
      </c>
    </row>
    <row r="187" spans="1:17" ht="12.75" x14ac:dyDescent="0.2">
      <c r="A187" s="110" t="s">
        <v>496</v>
      </c>
      <c r="B187" s="110">
        <v>10751</v>
      </c>
      <c r="C187" s="110">
        <v>12371</v>
      </c>
      <c r="D187" s="110"/>
      <c r="E187" s="110">
        <v>11844.6261367652</v>
      </c>
      <c r="F187" s="110">
        <v>-33.370403599291997</v>
      </c>
      <c r="G187" s="110">
        <v>713.26208159999703</v>
      </c>
      <c r="H187" s="110">
        <v>-131.68160689799899</v>
      </c>
      <c r="I187" s="110">
        <v>-0.84697387553516801</v>
      </c>
      <c r="J187" s="110">
        <v>-21.010865247879</v>
      </c>
      <c r="K187" s="110"/>
      <c r="L187" s="128">
        <v>1.25569714445168</v>
      </c>
      <c r="M187" s="128">
        <v>10.4362384894428</v>
      </c>
      <c r="N187" s="128">
        <v>23.618538324420701</v>
      </c>
      <c r="O187" s="128">
        <v>97.956500000000005</v>
      </c>
      <c r="P187" s="263">
        <v>1.0596000000000001</v>
      </c>
      <c r="Q187" s="128">
        <v>7.8044596912521396</v>
      </c>
    </row>
    <row r="188" spans="1:17" ht="12.75" x14ac:dyDescent="0.2">
      <c r="A188" s="110" t="s">
        <v>497</v>
      </c>
      <c r="B188" s="110">
        <v>12912</v>
      </c>
      <c r="C188" s="110">
        <v>11067</v>
      </c>
      <c r="D188" s="110"/>
      <c r="E188" s="110">
        <v>10548.1668527652</v>
      </c>
      <c r="F188" s="110">
        <v>-154.372111316282</v>
      </c>
      <c r="G188" s="110">
        <v>826.91492830864502</v>
      </c>
      <c r="H188" s="110">
        <v>-131.68160689799899</v>
      </c>
      <c r="I188" s="110">
        <v>-0.84697387553516801</v>
      </c>
      <c r="J188" s="110">
        <v>-21.010865247879</v>
      </c>
      <c r="K188" s="110"/>
      <c r="L188" s="128">
        <v>1.18494423791822</v>
      </c>
      <c r="M188" s="128">
        <v>9.2549566294919394</v>
      </c>
      <c r="N188" s="128">
        <v>15.0627615062762</v>
      </c>
      <c r="O188" s="128">
        <v>99.429500000000004</v>
      </c>
      <c r="P188" s="263">
        <v>1.0777000000000001</v>
      </c>
      <c r="Q188" s="128">
        <v>12.6148705096074</v>
      </c>
    </row>
    <row r="189" spans="1:17" ht="12.75" x14ac:dyDescent="0.2">
      <c r="A189" s="110" t="s">
        <v>498</v>
      </c>
      <c r="B189" s="110">
        <v>11297</v>
      </c>
      <c r="C189" s="110">
        <v>11685</v>
      </c>
      <c r="D189" s="110"/>
      <c r="E189" s="110">
        <v>11786.8247762099</v>
      </c>
      <c r="F189" s="110">
        <v>-34.829041973234801</v>
      </c>
      <c r="G189" s="110">
        <v>86.294089849396599</v>
      </c>
      <c r="H189" s="110">
        <v>-131.68160689799899</v>
      </c>
      <c r="I189" s="110">
        <v>-0.84697387553516801</v>
      </c>
      <c r="J189" s="110">
        <v>-21.010865247879</v>
      </c>
      <c r="K189" s="110"/>
      <c r="L189" s="128">
        <v>1.1773037089492799</v>
      </c>
      <c r="M189" s="128">
        <v>10.427547136407901</v>
      </c>
      <c r="N189" s="128">
        <v>23.514431239388799</v>
      </c>
      <c r="O189" s="128">
        <v>97.715400000000002</v>
      </c>
      <c r="P189" s="263">
        <v>1.0066999999999999</v>
      </c>
      <c r="Q189" s="128">
        <v>6.7589576547231296</v>
      </c>
    </row>
    <row r="190" spans="1:17" ht="12.75" x14ac:dyDescent="0.2">
      <c r="A190" s="110" t="s">
        <v>499</v>
      </c>
      <c r="B190" s="110">
        <v>12790</v>
      </c>
      <c r="C190" s="110">
        <v>11345</v>
      </c>
      <c r="D190" s="110"/>
      <c r="E190" s="110">
        <v>11546.223458538199</v>
      </c>
      <c r="F190" s="110">
        <v>-113.996260561169</v>
      </c>
      <c r="G190" s="110">
        <v>66.208103487337297</v>
      </c>
      <c r="H190" s="110">
        <v>-131.68160689799899</v>
      </c>
      <c r="I190" s="110">
        <v>-0.84697387553516801</v>
      </c>
      <c r="J190" s="110">
        <v>-21.010865247879</v>
      </c>
      <c r="K190" s="110"/>
      <c r="L190" s="128">
        <v>1.17279124315872</v>
      </c>
      <c r="M190" s="128">
        <v>10.2032838154808</v>
      </c>
      <c r="N190" s="128">
        <v>17.164750957854402</v>
      </c>
      <c r="O190" s="128">
        <v>97.856800000000007</v>
      </c>
      <c r="P190" s="263">
        <v>1.0051000000000001</v>
      </c>
      <c r="Q190" s="128">
        <v>11.068702290076301</v>
      </c>
    </row>
    <row r="191" spans="1:17" ht="12.75" x14ac:dyDescent="0.2">
      <c r="A191" s="110" t="s">
        <v>500</v>
      </c>
      <c r="B191" s="110">
        <v>16147</v>
      </c>
      <c r="C191" s="110">
        <v>11178</v>
      </c>
      <c r="D191" s="110"/>
      <c r="E191" s="110">
        <v>11203.7099817867</v>
      </c>
      <c r="F191" s="110">
        <v>-175.43455466532001</v>
      </c>
      <c r="G191" s="110">
        <v>276.21140341167302</v>
      </c>
      <c r="H191" s="110">
        <v>-104.903719365621</v>
      </c>
      <c r="I191" s="110">
        <v>-0.84697387553516801</v>
      </c>
      <c r="J191" s="110">
        <v>-21.010865247879</v>
      </c>
      <c r="K191" s="110"/>
      <c r="L191" s="128">
        <v>1.1766891682665499</v>
      </c>
      <c r="M191" s="128">
        <v>9.8779959125534091</v>
      </c>
      <c r="N191" s="128">
        <v>12.2257053291536</v>
      </c>
      <c r="O191" s="128">
        <v>100.3443</v>
      </c>
      <c r="P191" s="263">
        <v>1.024</v>
      </c>
      <c r="Q191" s="128">
        <v>9.9137931034482794</v>
      </c>
    </row>
    <row r="192" spans="1:17" ht="12.75" x14ac:dyDescent="0.2">
      <c r="A192" s="110" t="s">
        <v>501</v>
      </c>
      <c r="B192" s="110">
        <v>11885</v>
      </c>
      <c r="C192" s="110">
        <v>12544</v>
      </c>
      <c r="D192" s="110"/>
      <c r="E192" s="110">
        <v>12098.2051668104</v>
      </c>
      <c r="F192" s="110">
        <v>-13.358686228219399</v>
      </c>
      <c r="G192" s="110">
        <v>612.23262218931097</v>
      </c>
      <c r="H192" s="110">
        <v>-131.68160689799899</v>
      </c>
      <c r="I192" s="110">
        <v>-0.84697387553516801</v>
      </c>
      <c r="J192" s="110">
        <v>-21.010865247879</v>
      </c>
      <c r="K192" s="110"/>
      <c r="L192" s="128">
        <v>1.1947833403449699</v>
      </c>
      <c r="M192" s="128">
        <v>10.7109802271771</v>
      </c>
      <c r="N192" s="128">
        <v>24.666142969363701</v>
      </c>
      <c r="O192" s="128">
        <v>98.001800000000003</v>
      </c>
      <c r="P192" s="263">
        <v>1.05</v>
      </c>
      <c r="Q192" s="128">
        <v>9.2664092664092692</v>
      </c>
    </row>
    <row r="193" spans="1:17" ht="12.75" x14ac:dyDescent="0.2">
      <c r="A193" s="110" t="s">
        <v>502</v>
      </c>
      <c r="B193" s="110">
        <v>59249</v>
      </c>
      <c r="C193" s="110">
        <v>12348</v>
      </c>
      <c r="D193" s="110"/>
      <c r="E193" s="110">
        <v>12540.4057629569</v>
      </c>
      <c r="F193" s="110">
        <v>113.01948714922</v>
      </c>
      <c r="G193" s="110">
        <v>-151.940789340762</v>
      </c>
      <c r="H193" s="110">
        <v>-131.68160689799899</v>
      </c>
      <c r="I193" s="110">
        <v>-0.84697387553516801</v>
      </c>
      <c r="J193" s="110">
        <v>-21.010865247879</v>
      </c>
      <c r="K193" s="110"/>
      <c r="L193" s="128">
        <v>1.19833246130736</v>
      </c>
      <c r="M193" s="128">
        <v>11.1259261759692</v>
      </c>
      <c r="N193" s="128">
        <v>33.798543689320397</v>
      </c>
      <c r="O193" s="128">
        <v>98.679299999999998</v>
      </c>
      <c r="P193" s="263">
        <v>0.98729999999999996</v>
      </c>
      <c r="Q193" s="128">
        <v>8.45091341155503</v>
      </c>
    </row>
    <row r="194" spans="1:17" ht="12.75" x14ac:dyDescent="0.2">
      <c r="A194" s="110" t="s">
        <v>503</v>
      </c>
      <c r="B194" s="110">
        <v>9281</v>
      </c>
      <c r="C194" s="110">
        <v>11157</v>
      </c>
      <c r="D194" s="110"/>
      <c r="E194" s="110">
        <v>11123.847573745599</v>
      </c>
      <c r="F194" s="110">
        <v>-51.348421166525704</v>
      </c>
      <c r="G194" s="110">
        <v>237.58600862532501</v>
      </c>
      <c r="H194" s="110">
        <v>-131.68160689799899</v>
      </c>
      <c r="I194" s="110">
        <v>-0.84697387553516801</v>
      </c>
      <c r="J194" s="110">
        <v>-21.010865247879</v>
      </c>
      <c r="K194" s="110"/>
      <c r="L194" s="128">
        <v>1.0990195022088101</v>
      </c>
      <c r="M194" s="128">
        <v>9.8480767158711302</v>
      </c>
      <c r="N194" s="128">
        <v>23.4135667396061</v>
      </c>
      <c r="O194" s="128">
        <v>97.033100000000005</v>
      </c>
      <c r="P194" s="263">
        <v>1.0206999999999999</v>
      </c>
      <c r="Q194" s="128">
        <v>4.4193216855087396</v>
      </c>
    </row>
    <row r="195" spans="1:17" ht="12.75" x14ac:dyDescent="0.2">
      <c r="A195" s="110" t="s">
        <v>504</v>
      </c>
      <c r="B195" s="110">
        <v>56787</v>
      </c>
      <c r="C195" s="110">
        <v>12313</v>
      </c>
      <c r="D195" s="110"/>
      <c r="E195" s="110">
        <v>12402.0204828307</v>
      </c>
      <c r="F195" s="110">
        <v>18.617302198010702</v>
      </c>
      <c r="G195" s="110">
        <v>23.444990476472199</v>
      </c>
      <c r="H195" s="110">
        <v>-131.68160689799899</v>
      </c>
      <c r="I195" s="110">
        <v>-0.84697387553516801</v>
      </c>
      <c r="J195" s="110">
        <v>1.1170191197103301</v>
      </c>
      <c r="K195" s="110"/>
      <c r="L195" s="128">
        <v>1.2133058622572099</v>
      </c>
      <c r="M195" s="128">
        <v>10.9866694842129</v>
      </c>
      <c r="N195" s="128">
        <v>26.622856226959399</v>
      </c>
      <c r="O195" s="128">
        <v>98.524100000000004</v>
      </c>
      <c r="P195" s="263">
        <v>1.0013000000000001</v>
      </c>
      <c r="Q195" s="128">
        <v>14.531327492147501</v>
      </c>
    </row>
    <row r="196" spans="1:17" ht="12.75" x14ac:dyDescent="0.2">
      <c r="A196" s="110" t="s">
        <v>505</v>
      </c>
      <c r="B196" s="110">
        <v>24704</v>
      </c>
      <c r="C196" s="110">
        <v>11975</v>
      </c>
      <c r="D196" s="110"/>
      <c r="E196" s="110">
        <v>11857.9852109127</v>
      </c>
      <c r="F196" s="110">
        <v>-104.691717798792</v>
      </c>
      <c r="G196" s="110">
        <v>374.91990538708302</v>
      </c>
      <c r="H196" s="110">
        <v>-131.68160689799899</v>
      </c>
      <c r="I196" s="110">
        <v>-0.84697387553516801</v>
      </c>
      <c r="J196" s="110">
        <v>-21.010865247879</v>
      </c>
      <c r="K196" s="110"/>
      <c r="L196" s="128">
        <v>1.2022344559585501</v>
      </c>
      <c r="M196" s="128">
        <v>10.4800841968912</v>
      </c>
      <c r="N196" s="128">
        <v>17.497103128621099</v>
      </c>
      <c r="O196" s="128">
        <v>98.668499999999995</v>
      </c>
      <c r="P196" s="263">
        <v>1.0309999999999999</v>
      </c>
      <c r="Q196" s="128">
        <v>6.1029411764705896</v>
      </c>
    </row>
    <row r="197" spans="1:17" ht="12.75" x14ac:dyDescent="0.2">
      <c r="A197" s="110" t="s">
        <v>506</v>
      </c>
      <c r="B197" s="110">
        <v>16096</v>
      </c>
      <c r="C197" s="110">
        <v>11761</v>
      </c>
      <c r="D197" s="110"/>
      <c r="E197" s="110">
        <v>11621.636335352499</v>
      </c>
      <c r="F197" s="110">
        <v>-127.26464957042199</v>
      </c>
      <c r="G197" s="110">
        <v>419.89045375380698</v>
      </c>
      <c r="H197" s="110">
        <v>-131.68160689799899</v>
      </c>
      <c r="I197" s="110">
        <v>-0.84697387553516801</v>
      </c>
      <c r="J197" s="110">
        <v>-21.010865247879</v>
      </c>
      <c r="K197" s="110"/>
      <c r="L197" s="128">
        <v>1.00024850894632</v>
      </c>
      <c r="M197" s="128">
        <v>10.375248508946299</v>
      </c>
      <c r="N197" s="128">
        <v>15.748502994012</v>
      </c>
      <c r="O197" s="128">
        <v>98.454499999999996</v>
      </c>
      <c r="P197" s="263">
        <v>1.0355000000000001</v>
      </c>
      <c r="Q197" s="128">
        <v>7.3270808909730398</v>
      </c>
    </row>
    <row r="198" spans="1:17" ht="12.75" x14ac:dyDescent="0.2">
      <c r="A198" s="110" t="s">
        <v>507</v>
      </c>
      <c r="B198" s="110">
        <v>11946</v>
      </c>
      <c r="C198" s="110">
        <v>13059</v>
      </c>
      <c r="D198" s="110"/>
      <c r="E198" s="110">
        <v>12890.430587085701</v>
      </c>
      <c r="F198" s="110">
        <v>-89.6094251913524</v>
      </c>
      <c r="G198" s="110">
        <v>412.08188428328299</v>
      </c>
      <c r="H198" s="110">
        <v>-131.68160689799899</v>
      </c>
      <c r="I198" s="110">
        <v>-0.84697387553516801</v>
      </c>
      <c r="J198" s="110">
        <v>-21.010865247879</v>
      </c>
      <c r="K198" s="110"/>
      <c r="L198" s="128">
        <v>1.5067805123053699</v>
      </c>
      <c r="M198" s="128">
        <v>11.2757408337519</v>
      </c>
      <c r="N198" s="128">
        <v>17.446176688938401</v>
      </c>
      <c r="O198" s="128">
        <v>98.532799999999995</v>
      </c>
      <c r="P198" s="263">
        <v>1.0314000000000001</v>
      </c>
      <c r="Q198" s="128">
        <v>12.860310421286</v>
      </c>
    </row>
    <row r="199" spans="1:17" ht="12.75" x14ac:dyDescent="0.2">
      <c r="A199" s="110" t="s">
        <v>508</v>
      </c>
      <c r="B199" s="110">
        <v>39624</v>
      </c>
      <c r="C199" s="110">
        <v>12469</v>
      </c>
      <c r="D199" s="110"/>
      <c r="E199" s="110">
        <v>12496.2498770725</v>
      </c>
      <c r="F199" s="110">
        <v>14.913393628017401</v>
      </c>
      <c r="G199" s="110">
        <v>111.041237828493</v>
      </c>
      <c r="H199" s="110">
        <v>-131.68160689799899</v>
      </c>
      <c r="I199" s="110">
        <v>-0.84697387553516801</v>
      </c>
      <c r="J199" s="110">
        <v>-21.010865247879</v>
      </c>
      <c r="K199" s="110"/>
      <c r="L199" s="128">
        <v>1.2416717141126601</v>
      </c>
      <c r="M199" s="128">
        <v>11.0589541691904</v>
      </c>
      <c r="N199" s="128">
        <v>26.152441807393899</v>
      </c>
      <c r="O199" s="128">
        <v>97.328800000000001</v>
      </c>
      <c r="P199" s="263">
        <v>1.0083</v>
      </c>
      <c r="Q199" s="128">
        <v>8.5523385300668107</v>
      </c>
    </row>
    <row r="200" spans="1:17" ht="12.75" x14ac:dyDescent="0.2">
      <c r="A200" s="110" t="s">
        <v>509</v>
      </c>
      <c r="B200" s="110">
        <v>12441</v>
      </c>
      <c r="C200" s="110">
        <v>11455</v>
      </c>
      <c r="D200" s="110"/>
      <c r="E200" s="110">
        <v>11535.496824612001</v>
      </c>
      <c r="F200" s="110">
        <v>15.0796709079805</v>
      </c>
      <c r="G200" s="110">
        <v>58.078549877083702</v>
      </c>
      <c r="H200" s="110">
        <v>-131.68160689799899</v>
      </c>
      <c r="I200" s="110">
        <v>-0.84697387553516801</v>
      </c>
      <c r="J200" s="110">
        <v>-21.010865247879</v>
      </c>
      <c r="K200" s="110"/>
      <c r="L200" s="128">
        <v>1.13334940921148</v>
      </c>
      <c r="M200" s="128">
        <v>10.2162205610481</v>
      </c>
      <c r="N200" s="128">
        <v>28.324154209284</v>
      </c>
      <c r="O200" s="128">
        <v>96.894300000000001</v>
      </c>
      <c r="P200" s="263">
        <v>1.0044</v>
      </c>
      <c r="Q200" s="128">
        <v>-0.63335679099225894</v>
      </c>
    </row>
    <row r="201" spans="1:17" ht="12.75" x14ac:dyDescent="0.2">
      <c r="A201" s="110" t="s">
        <v>510</v>
      </c>
      <c r="B201" s="110">
        <v>12934</v>
      </c>
      <c r="C201" s="110">
        <v>12424</v>
      </c>
      <c r="D201" s="110"/>
      <c r="E201" s="110">
        <v>12492.9382048224</v>
      </c>
      <c r="F201" s="110">
        <v>-220.16359437538699</v>
      </c>
      <c r="G201" s="110">
        <v>148.49256556328601</v>
      </c>
      <c r="H201" s="110">
        <v>24.997673636622601</v>
      </c>
      <c r="I201" s="110">
        <v>-0.84697387553516801</v>
      </c>
      <c r="J201" s="110">
        <v>-21.010865247879</v>
      </c>
      <c r="K201" s="110"/>
      <c r="L201" s="128">
        <v>1.08241843203959</v>
      </c>
      <c r="M201" s="128">
        <v>11.1489098500077</v>
      </c>
      <c r="N201" s="128">
        <v>7.2815533980582501</v>
      </c>
      <c r="O201" s="128">
        <v>101.8334</v>
      </c>
      <c r="P201" s="263">
        <v>1.0113000000000001</v>
      </c>
      <c r="Q201" s="128">
        <v>-1.92188468691878</v>
      </c>
    </row>
    <row r="202" spans="1:17" ht="14.25" customHeight="1" x14ac:dyDescent="0.2">
      <c r="A202" s="18" t="s">
        <v>511</v>
      </c>
      <c r="B202" s="110"/>
      <c r="C202" s="110"/>
      <c r="D202" s="18"/>
      <c r="E202" s="110"/>
      <c r="F202" s="110"/>
      <c r="G202" s="110"/>
      <c r="H202" s="110"/>
      <c r="I202" s="110"/>
      <c r="J202" s="110"/>
      <c r="K202" s="18"/>
      <c r="L202" s="128"/>
      <c r="M202" s="128"/>
      <c r="N202" s="128"/>
      <c r="O202" s="128"/>
      <c r="P202" s="263"/>
      <c r="Q202" s="128"/>
    </row>
    <row r="203" spans="1:17" ht="12.75" x14ac:dyDescent="0.2">
      <c r="A203" s="110" t="s">
        <v>512</v>
      </c>
      <c r="B203" s="110">
        <v>25932</v>
      </c>
      <c r="C203" s="110">
        <v>11241</v>
      </c>
      <c r="D203" s="110"/>
      <c r="E203" s="110">
        <v>11045.2657455403</v>
      </c>
      <c r="F203" s="110">
        <v>-135.855355600032</v>
      </c>
      <c r="G203" s="110">
        <v>485.58237063068498</v>
      </c>
      <c r="H203" s="110">
        <v>-131.68160689799899</v>
      </c>
      <c r="I203" s="110">
        <v>-0.84697387553516801</v>
      </c>
      <c r="J203" s="110">
        <v>-21.010865247879</v>
      </c>
      <c r="K203" s="110"/>
      <c r="L203" s="128">
        <v>1.10288446706772</v>
      </c>
      <c r="M203" s="128">
        <v>9.7717106277957697</v>
      </c>
      <c r="N203" s="128">
        <v>15.9431728492502</v>
      </c>
      <c r="O203" s="128">
        <v>96.3874</v>
      </c>
      <c r="P203" s="263">
        <v>1.0432999999999999</v>
      </c>
      <c r="Q203" s="128">
        <v>8.7124132613724008</v>
      </c>
    </row>
    <row r="204" spans="1:17" ht="12.75" x14ac:dyDescent="0.2">
      <c r="A204" s="110" t="s">
        <v>513</v>
      </c>
      <c r="B204" s="110">
        <v>8550</v>
      </c>
      <c r="C204" s="110">
        <v>11826</v>
      </c>
      <c r="D204" s="110"/>
      <c r="E204" s="110">
        <v>11281.337364557799</v>
      </c>
      <c r="F204" s="110">
        <v>-80.615052360742098</v>
      </c>
      <c r="G204" s="110">
        <v>734.96862386276803</v>
      </c>
      <c r="H204" s="110">
        <v>-131.68160689799899</v>
      </c>
      <c r="I204" s="110">
        <v>-0.84697387553516801</v>
      </c>
      <c r="J204" s="110">
        <v>22.565073807975001</v>
      </c>
      <c r="K204" s="110"/>
      <c r="L204" s="128">
        <v>1.3333333333333299</v>
      </c>
      <c r="M204" s="128">
        <v>9.8596491228070207</v>
      </c>
      <c r="N204" s="128">
        <v>20.759193357058098</v>
      </c>
      <c r="O204" s="128">
        <v>97.082499999999996</v>
      </c>
      <c r="P204" s="263">
        <v>1.0645</v>
      </c>
      <c r="Q204" s="128">
        <v>16</v>
      </c>
    </row>
    <row r="205" spans="1:17" ht="12.75" x14ac:dyDescent="0.2">
      <c r="A205" s="110" t="s">
        <v>514</v>
      </c>
      <c r="B205" s="110">
        <v>10503</v>
      </c>
      <c r="C205" s="110">
        <v>10963</v>
      </c>
      <c r="D205" s="110"/>
      <c r="E205" s="110">
        <v>10761.0714157119</v>
      </c>
      <c r="F205" s="110">
        <v>1.1785894041787499</v>
      </c>
      <c r="G205" s="110">
        <v>353.82886343471603</v>
      </c>
      <c r="H205" s="110">
        <v>-131.68160689799899</v>
      </c>
      <c r="I205" s="110">
        <v>-0.84697387553516801</v>
      </c>
      <c r="J205" s="110">
        <v>-21.010865247879</v>
      </c>
      <c r="K205" s="110"/>
      <c r="L205" s="128">
        <v>1.05684090259926</v>
      </c>
      <c r="M205" s="128">
        <v>9.5306103018185304</v>
      </c>
      <c r="N205" s="128">
        <v>29.0709290709291</v>
      </c>
      <c r="O205" s="128">
        <v>95.238900000000001</v>
      </c>
      <c r="P205" s="263">
        <v>1.0322</v>
      </c>
      <c r="Q205" s="128">
        <v>2.5830258302583</v>
      </c>
    </row>
    <row r="206" spans="1:17" ht="12.75" x14ac:dyDescent="0.2">
      <c r="A206" s="110" t="s">
        <v>515</v>
      </c>
      <c r="B206" s="110">
        <v>11524</v>
      </c>
      <c r="C206" s="110">
        <v>12311</v>
      </c>
      <c r="D206" s="110"/>
      <c r="E206" s="110">
        <v>12557.022731931</v>
      </c>
      <c r="F206" s="110">
        <v>-171.67920505844501</v>
      </c>
      <c r="G206" s="110">
        <v>78.897393420798295</v>
      </c>
      <c r="H206" s="110">
        <v>-131.68160689799899</v>
      </c>
      <c r="I206" s="110">
        <v>-0.84697387553516801</v>
      </c>
      <c r="J206" s="110">
        <v>-21.010865247879</v>
      </c>
      <c r="K206" s="110"/>
      <c r="L206" s="128">
        <v>1.3016313779937501</v>
      </c>
      <c r="M206" s="128">
        <v>11.0812217979868</v>
      </c>
      <c r="N206" s="128">
        <v>11.1981205951449</v>
      </c>
      <c r="O206" s="128">
        <v>95.718900000000005</v>
      </c>
      <c r="P206" s="263">
        <v>1.0057</v>
      </c>
      <c r="Q206" s="128">
        <v>5.3136531365313697</v>
      </c>
    </row>
    <row r="207" spans="1:17" ht="12.75" x14ac:dyDescent="0.2">
      <c r="A207" s="110" t="s">
        <v>516</v>
      </c>
      <c r="B207" s="110">
        <v>9043</v>
      </c>
      <c r="C207" s="110">
        <v>10901</v>
      </c>
      <c r="D207" s="110"/>
      <c r="E207" s="110">
        <v>11053.1070246294</v>
      </c>
      <c r="F207" s="110">
        <v>-164.44870531677401</v>
      </c>
      <c r="G207" s="110">
        <v>165.381794300991</v>
      </c>
      <c r="H207" s="110">
        <v>-131.68160689799899</v>
      </c>
      <c r="I207" s="110">
        <v>-0.84697387553516801</v>
      </c>
      <c r="J207" s="110">
        <v>-21.010865247879</v>
      </c>
      <c r="K207" s="110"/>
      <c r="L207" s="128">
        <v>1.1279442662833099</v>
      </c>
      <c r="M207" s="128">
        <v>9.7644586973349607</v>
      </c>
      <c r="N207" s="128">
        <v>13.363533408833501</v>
      </c>
      <c r="O207" s="128">
        <v>96.862099999999998</v>
      </c>
      <c r="P207" s="263">
        <v>1.0143</v>
      </c>
      <c r="Q207" s="128">
        <v>11.6780045351474</v>
      </c>
    </row>
    <row r="208" spans="1:17" ht="12.75" x14ac:dyDescent="0.2">
      <c r="A208" s="110" t="s">
        <v>517</v>
      </c>
      <c r="B208" s="110">
        <v>11517</v>
      </c>
      <c r="C208" s="110">
        <v>9646</v>
      </c>
      <c r="D208" s="110"/>
      <c r="E208" s="110">
        <v>9331.6206372185807</v>
      </c>
      <c r="F208" s="110">
        <v>-119.59372697942</v>
      </c>
      <c r="G208" s="110">
        <v>587.74916748378701</v>
      </c>
      <c r="H208" s="110">
        <v>-131.68160689799899</v>
      </c>
      <c r="I208" s="110">
        <v>-0.84697387553516801</v>
      </c>
      <c r="J208" s="110">
        <v>-21.010865247879</v>
      </c>
      <c r="K208" s="110"/>
      <c r="L208" s="128">
        <v>0.82486758704523799</v>
      </c>
      <c r="M208" s="128">
        <v>8.3181384040982902</v>
      </c>
      <c r="N208" s="128">
        <v>20.459290187891401</v>
      </c>
      <c r="O208" s="128">
        <v>95.625900000000001</v>
      </c>
      <c r="P208" s="263">
        <v>1.0622</v>
      </c>
      <c r="Q208" s="128">
        <v>4.9850448654037898</v>
      </c>
    </row>
    <row r="209" spans="1:17" ht="12.75" x14ac:dyDescent="0.2">
      <c r="A209" s="110" t="s">
        <v>518</v>
      </c>
      <c r="B209" s="110">
        <v>16668</v>
      </c>
      <c r="C209" s="110">
        <v>14819</v>
      </c>
      <c r="D209" s="110"/>
      <c r="E209" s="110">
        <v>15216.235671992499</v>
      </c>
      <c r="F209" s="110">
        <v>-217.664149796777</v>
      </c>
      <c r="G209" s="110">
        <v>-147.883240005532</v>
      </c>
      <c r="H209" s="110">
        <v>-131.68160689799899</v>
      </c>
      <c r="I209" s="110">
        <v>-0.84697387553516801</v>
      </c>
      <c r="J209" s="110">
        <v>100.711067298282</v>
      </c>
      <c r="K209" s="110"/>
      <c r="L209" s="128">
        <v>1.69186465082793</v>
      </c>
      <c r="M209" s="128">
        <v>13.36093112551</v>
      </c>
      <c r="N209" s="128">
        <v>6.24158060170633</v>
      </c>
      <c r="O209" s="128">
        <v>97.760199999999998</v>
      </c>
      <c r="P209" s="263">
        <v>0.98980000000000001</v>
      </c>
      <c r="Q209" s="128">
        <v>19.079259610821101</v>
      </c>
    </row>
    <row r="210" spans="1:17" ht="12.75" x14ac:dyDescent="0.2">
      <c r="A210" s="110" t="s">
        <v>519</v>
      </c>
      <c r="B210" s="110">
        <v>94828</v>
      </c>
      <c r="C210" s="110">
        <v>10585</v>
      </c>
      <c r="D210" s="110"/>
      <c r="E210" s="110">
        <v>10896.8721706825</v>
      </c>
      <c r="F210" s="110">
        <v>-89.185550508888994</v>
      </c>
      <c r="G210" s="110">
        <v>-84.211362384941694</v>
      </c>
      <c r="H210" s="110">
        <v>-131.68160689799899</v>
      </c>
      <c r="I210" s="110">
        <v>-0.84697387553516801</v>
      </c>
      <c r="J210" s="110">
        <v>-6.1858576390623998</v>
      </c>
      <c r="K210" s="110"/>
      <c r="L210" s="128">
        <v>1.1220314674990499</v>
      </c>
      <c r="M210" s="128">
        <v>9.6205762011220308</v>
      </c>
      <c r="N210" s="128">
        <v>20.486682012495901</v>
      </c>
      <c r="O210" s="128">
        <v>98.159199999999998</v>
      </c>
      <c r="P210" s="263">
        <v>0.99160000000000004</v>
      </c>
      <c r="Q210" s="128">
        <v>14.2296479031173</v>
      </c>
    </row>
    <row r="211" spans="1:17" ht="12.75" x14ac:dyDescent="0.2">
      <c r="A211" s="110" t="s">
        <v>520</v>
      </c>
      <c r="B211" s="110">
        <v>12115</v>
      </c>
      <c r="C211" s="110">
        <v>12588</v>
      </c>
      <c r="D211" s="110"/>
      <c r="E211" s="110">
        <v>12594.432281666701</v>
      </c>
      <c r="F211" s="110">
        <v>-192.50997305897201</v>
      </c>
      <c r="G211" s="110">
        <v>339.81537608479101</v>
      </c>
      <c r="H211" s="110">
        <v>-131.68160689799899</v>
      </c>
      <c r="I211" s="110">
        <v>-0.84697387553516801</v>
      </c>
      <c r="J211" s="110">
        <v>-21.010865247879</v>
      </c>
      <c r="K211" s="110"/>
      <c r="L211" s="128">
        <v>1.312422616591</v>
      </c>
      <c r="M211" s="128">
        <v>11.110193974411899</v>
      </c>
      <c r="N211" s="128">
        <v>9.5096582466567607</v>
      </c>
      <c r="O211" s="128">
        <v>96.588899999999995</v>
      </c>
      <c r="P211" s="263">
        <v>1.0264</v>
      </c>
      <c r="Q211" s="128">
        <v>10.095098756400899</v>
      </c>
    </row>
    <row r="212" spans="1:17" ht="12.75" x14ac:dyDescent="0.2">
      <c r="A212" s="110" t="s">
        <v>521</v>
      </c>
      <c r="B212" s="110">
        <v>24190</v>
      </c>
      <c r="C212" s="110">
        <v>10908</v>
      </c>
      <c r="D212" s="110"/>
      <c r="E212" s="110">
        <v>11060.219185637899</v>
      </c>
      <c r="F212" s="110">
        <v>-55.444937668913703</v>
      </c>
      <c r="G212" s="110">
        <v>57.093350184161302</v>
      </c>
      <c r="H212" s="110">
        <v>-131.68160689799899</v>
      </c>
      <c r="I212" s="110">
        <v>-0.84697387553516801</v>
      </c>
      <c r="J212" s="110">
        <v>-21.010865247879</v>
      </c>
      <c r="K212" s="110"/>
      <c r="L212" s="128">
        <v>1.0334849111202999</v>
      </c>
      <c r="M212" s="128">
        <v>9.8263745349317908</v>
      </c>
      <c r="N212" s="128">
        <v>23.0963399242743</v>
      </c>
      <c r="O212" s="128">
        <v>96.021799999999999</v>
      </c>
      <c r="P212" s="263">
        <v>1.0044999999999999</v>
      </c>
      <c r="Q212" s="128">
        <v>9.1400083090984605</v>
      </c>
    </row>
    <row r="213" spans="1:17" ht="12.75" x14ac:dyDescent="0.2">
      <c r="A213" s="110" t="s">
        <v>522</v>
      </c>
      <c r="B213" s="110">
        <v>3725</v>
      </c>
      <c r="C213" s="110">
        <v>11353</v>
      </c>
      <c r="D213" s="110"/>
      <c r="E213" s="110">
        <v>10759.3354282332</v>
      </c>
      <c r="F213" s="110">
        <v>-84.384741273266897</v>
      </c>
      <c r="G213" s="110">
        <v>831.487457651451</v>
      </c>
      <c r="H213" s="110">
        <v>-131.68160689799899</v>
      </c>
      <c r="I213" s="110">
        <v>-0.84697387553516801</v>
      </c>
      <c r="J213" s="110">
        <v>-21.010865247879</v>
      </c>
      <c r="K213" s="110"/>
      <c r="L213" s="128">
        <v>1.1006711409395999</v>
      </c>
      <c r="M213" s="128">
        <v>9.5033557046979897</v>
      </c>
      <c r="N213" s="128">
        <v>21.1864406779661</v>
      </c>
      <c r="O213" s="128">
        <v>95.930099999999996</v>
      </c>
      <c r="P213" s="263">
        <v>1.0766</v>
      </c>
      <c r="Q213" s="128">
        <v>11.581920903954799</v>
      </c>
    </row>
    <row r="214" spans="1:17" ht="12.75" x14ac:dyDescent="0.2">
      <c r="A214" s="110" t="s">
        <v>523</v>
      </c>
      <c r="B214" s="110">
        <v>3990</v>
      </c>
      <c r="C214" s="110">
        <v>10865</v>
      </c>
      <c r="D214" s="110"/>
      <c r="E214" s="110">
        <v>10310.5027379523</v>
      </c>
      <c r="F214" s="110">
        <v>-122.151322126308</v>
      </c>
      <c r="G214" s="110">
        <v>753.80276207653799</v>
      </c>
      <c r="H214" s="110">
        <v>-131.68160689799899</v>
      </c>
      <c r="I214" s="110">
        <v>75.560757999314703</v>
      </c>
      <c r="J214" s="110">
        <v>-21.010865247879</v>
      </c>
      <c r="K214" s="110"/>
      <c r="L214" s="128">
        <v>1.02756892230576</v>
      </c>
      <c r="M214" s="128">
        <v>9.1228070175438596</v>
      </c>
      <c r="N214" s="128">
        <v>18.406593406593402</v>
      </c>
      <c r="O214" s="128">
        <v>95.975399999999993</v>
      </c>
      <c r="P214" s="263">
        <v>1.0724</v>
      </c>
      <c r="Q214" s="128">
        <v>-6.25</v>
      </c>
    </row>
    <row r="215" spans="1:17" ht="12.75" x14ac:dyDescent="0.2">
      <c r="A215" s="110" t="s">
        <v>524</v>
      </c>
      <c r="B215" s="110">
        <v>13335</v>
      </c>
      <c r="C215" s="110">
        <v>10896</v>
      </c>
      <c r="D215" s="110"/>
      <c r="E215" s="110">
        <v>10491.7749569187</v>
      </c>
      <c r="F215" s="110">
        <v>-166.99532991006899</v>
      </c>
      <c r="G215" s="110">
        <v>724.95977090202803</v>
      </c>
      <c r="H215" s="110">
        <v>-131.68160689799899</v>
      </c>
      <c r="I215" s="110">
        <v>-0.84697387553516801</v>
      </c>
      <c r="J215" s="110">
        <v>-21.010865247879</v>
      </c>
      <c r="K215" s="110"/>
      <c r="L215" s="128">
        <v>1.0573678290213699</v>
      </c>
      <c r="M215" s="128">
        <v>9.2763404574428208</v>
      </c>
      <c r="N215" s="128">
        <v>13.823767178658001</v>
      </c>
      <c r="O215" s="128">
        <v>96.366799999999998</v>
      </c>
      <c r="P215" s="263">
        <v>1.0684</v>
      </c>
      <c r="Q215" s="128">
        <v>4.7112462006079001</v>
      </c>
    </row>
    <row r="216" spans="1:17" ht="12.75" x14ac:dyDescent="0.2">
      <c r="A216" s="110" t="s">
        <v>525</v>
      </c>
      <c r="B216" s="110">
        <v>15420</v>
      </c>
      <c r="C216" s="110">
        <v>11251</v>
      </c>
      <c r="D216" s="110"/>
      <c r="E216" s="110">
        <v>11019.863455008601</v>
      </c>
      <c r="F216" s="110">
        <v>-62.745053031994601</v>
      </c>
      <c r="G216" s="110">
        <v>447.01491570363402</v>
      </c>
      <c r="H216" s="110">
        <v>-131.68160689799899</v>
      </c>
      <c r="I216" s="110">
        <v>-0.84697387553516801</v>
      </c>
      <c r="J216" s="110">
        <v>-21.010865247879</v>
      </c>
      <c r="K216" s="110"/>
      <c r="L216" s="128">
        <v>0.95979247730220496</v>
      </c>
      <c r="M216" s="128">
        <v>9.8313878080415105</v>
      </c>
      <c r="N216" s="128">
        <v>22.4274406332454</v>
      </c>
      <c r="O216" s="128">
        <v>96.362499999999997</v>
      </c>
      <c r="P216" s="263">
        <v>1.0399</v>
      </c>
      <c r="Q216" s="128">
        <v>5.38315389487017</v>
      </c>
    </row>
    <row r="217" spans="1:17" ht="12.75" x14ac:dyDescent="0.2">
      <c r="A217" s="110" t="s">
        <v>526</v>
      </c>
      <c r="B217" s="110">
        <v>11549</v>
      </c>
      <c r="C217" s="110">
        <v>10633</v>
      </c>
      <c r="D217" s="110"/>
      <c r="E217" s="110">
        <v>9846.1775258157395</v>
      </c>
      <c r="F217" s="110">
        <v>-137.73809025524</v>
      </c>
      <c r="G217" s="110">
        <v>1077.6018609049599</v>
      </c>
      <c r="H217" s="110">
        <v>-131.68160689799899</v>
      </c>
      <c r="I217" s="110">
        <v>-0.84697387553516801</v>
      </c>
      <c r="J217" s="110">
        <v>-21.010865247879</v>
      </c>
      <c r="K217" s="110"/>
      <c r="L217" s="128">
        <v>1.0130747250844201</v>
      </c>
      <c r="M217" s="128">
        <v>8.6933933673911206</v>
      </c>
      <c r="N217" s="128">
        <v>17.729083665338599</v>
      </c>
      <c r="O217" s="128">
        <v>95.404300000000006</v>
      </c>
      <c r="P217" s="263">
        <v>1.1087</v>
      </c>
      <c r="Q217" s="128">
        <v>7.4784276126557998</v>
      </c>
    </row>
    <row r="218" spans="1:17" ht="12.75" x14ac:dyDescent="0.2">
      <c r="A218" s="110" t="s">
        <v>527</v>
      </c>
      <c r="B218" s="110">
        <v>9996</v>
      </c>
      <c r="C218" s="110">
        <v>11622</v>
      </c>
      <c r="D218" s="110"/>
      <c r="E218" s="110">
        <v>10872.6247001069</v>
      </c>
      <c r="F218" s="110">
        <v>-103.89789265141</v>
      </c>
      <c r="G218" s="110">
        <v>983.68406191839495</v>
      </c>
      <c r="H218" s="110">
        <v>-131.68160689799899</v>
      </c>
      <c r="I218" s="110">
        <v>22.4092561901791</v>
      </c>
      <c r="J218" s="110">
        <v>-21.010865247879</v>
      </c>
      <c r="K218" s="110"/>
      <c r="L218" s="128">
        <v>0.94037615046018397</v>
      </c>
      <c r="M218" s="128">
        <v>9.7038815526210502</v>
      </c>
      <c r="N218" s="128">
        <v>18.9690721649485</v>
      </c>
      <c r="O218" s="128">
        <v>98.039900000000003</v>
      </c>
      <c r="P218" s="263">
        <v>1.0898000000000001</v>
      </c>
      <c r="Q218" s="128">
        <v>-3.2727272727272698</v>
      </c>
    </row>
    <row r="219" spans="1:17" ht="14.25" customHeight="1" x14ac:dyDescent="0.2">
      <c r="A219" s="18" t="s">
        <v>528</v>
      </c>
      <c r="B219" s="110"/>
      <c r="C219" s="110"/>
      <c r="D219" s="18"/>
      <c r="E219" s="110"/>
      <c r="F219" s="110"/>
      <c r="G219" s="110"/>
      <c r="H219" s="110"/>
      <c r="I219" s="110"/>
      <c r="J219" s="110"/>
      <c r="K219" s="18"/>
      <c r="L219" s="128"/>
      <c r="M219" s="128"/>
      <c r="N219" s="128"/>
      <c r="O219" s="128"/>
      <c r="P219" s="263"/>
      <c r="Q219" s="128"/>
    </row>
    <row r="220" spans="1:17" ht="12.75" x14ac:dyDescent="0.2">
      <c r="A220" s="110" t="s">
        <v>529</v>
      </c>
      <c r="B220" s="110">
        <v>11471</v>
      </c>
      <c r="C220" s="110">
        <v>11086</v>
      </c>
      <c r="D220" s="110"/>
      <c r="E220" s="110">
        <v>10725.758937582799</v>
      </c>
      <c r="F220" s="110">
        <v>-187.77756510429199</v>
      </c>
      <c r="G220" s="110">
        <v>701.2789671104</v>
      </c>
      <c r="H220" s="110">
        <v>-131.68160689799899</v>
      </c>
      <c r="I220" s="110">
        <v>-0.84697387553516801</v>
      </c>
      <c r="J220" s="110">
        <v>-21.010865247879</v>
      </c>
      <c r="K220" s="110"/>
      <c r="L220" s="128">
        <v>0.95893993548949497</v>
      </c>
      <c r="M220" s="128">
        <v>9.5545288117862395</v>
      </c>
      <c r="N220" s="128">
        <v>11.496350364963501</v>
      </c>
      <c r="O220" s="128">
        <v>97.345100000000002</v>
      </c>
      <c r="P220" s="263">
        <v>1.0647</v>
      </c>
      <c r="Q220" s="128">
        <v>4.9608355091383798</v>
      </c>
    </row>
    <row r="221" spans="1:17" ht="12.75" x14ac:dyDescent="0.2">
      <c r="A221" s="110" t="s">
        <v>530</v>
      </c>
      <c r="B221" s="110">
        <v>9631</v>
      </c>
      <c r="C221" s="110">
        <v>10622</v>
      </c>
      <c r="D221" s="110"/>
      <c r="E221" s="110">
        <v>10684.5555347723</v>
      </c>
      <c r="F221" s="110">
        <v>-63.163534179844</v>
      </c>
      <c r="G221" s="110">
        <v>153.700774675172</v>
      </c>
      <c r="H221" s="110">
        <v>-131.68160689799899</v>
      </c>
      <c r="I221" s="110">
        <v>-0.84697387553516801</v>
      </c>
      <c r="J221" s="110">
        <v>-21.010865247879</v>
      </c>
      <c r="K221" s="110"/>
      <c r="L221" s="128">
        <v>0.91371612501297905</v>
      </c>
      <c r="M221" s="128">
        <v>9.5421036237150894</v>
      </c>
      <c r="N221" s="128">
        <v>23.068552774755201</v>
      </c>
      <c r="O221" s="128">
        <v>96.203199999999995</v>
      </c>
      <c r="P221" s="263">
        <v>1.0137</v>
      </c>
      <c r="Q221" s="128">
        <v>7.9314040728831703</v>
      </c>
    </row>
    <row r="222" spans="1:17" ht="12.75" x14ac:dyDescent="0.2">
      <c r="A222" s="110" t="s">
        <v>531</v>
      </c>
      <c r="B222" s="110">
        <v>15990</v>
      </c>
      <c r="C222" s="110">
        <v>12671</v>
      </c>
      <c r="D222" s="110"/>
      <c r="E222" s="110">
        <v>12509.7214440794</v>
      </c>
      <c r="F222" s="110">
        <v>5.4010860255130497</v>
      </c>
      <c r="G222" s="110">
        <v>275.03040275209099</v>
      </c>
      <c r="H222" s="110">
        <v>-131.68160689799899</v>
      </c>
      <c r="I222" s="110">
        <v>-0.84697387553516801</v>
      </c>
      <c r="J222" s="110">
        <v>12.8857701209431</v>
      </c>
      <c r="K222" s="110"/>
      <c r="L222" s="128">
        <v>1.28830519074422</v>
      </c>
      <c r="M222" s="128">
        <v>11.044402751719799</v>
      </c>
      <c r="N222" s="128">
        <v>25.4246885617214</v>
      </c>
      <c r="O222" s="128">
        <v>97.646799999999999</v>
      </c>
      <c r="P222" s="263">
        <v>1.0214000000000001</v>
      </c>
      <c r="Q222" s="128">
        <v>15.1869158878505</v>
      </c>
    </row>
    <row r="223" spans="1:17" ht="12.75" x14ac:dyDescent="0.2">
      <c r="A223" s="110" t="s">
        <v>532</v>
      </c>
      <c r="B223" s="110">
        <v>6896</v>
      </c>
      <c r="C223" s="110">
        <v>11035</v>
      </c>
      <c r="D223" s="110"/>
      <c r="E223" s="110">
        <v>10845.6669235837</v>
      </c>
      <c r="F223" s="110">
        <v>105.94525441988699</v>
      </c>
      <c r="G223" s="110">
        <v>190.614134857355</v>
      </c>
      <c r="H223" s="110">
        <v>-131.68160689799899</v>
      </c>
      <c r="I223" s="110">
        <v>-0.84697387553516801</v>
      </c>
      <c r="J223" s="110">
        <v>25.224193800231699</v>
      </c>
      <c r="K223" s="110"/>
      <c r="L223" s="128">
        <v>1.00058004640371</v>
      </c>
      <c r="M223" s="128">
        <v>9.6432714617169406</v>
      </c>
      <c r="N223" s="128">
        <v>38.345864661654097</v>
      </c>
      <c r="O223" s="128">
        <v>96.369699999999995</v>
      </c>
      <c r="P223" s="263">
        <v>1.0168999999999999</v>
      </c>
      <c r="Q223" s="128">
        <v>16.323296354992099</v>
      </c>
    </row>
    <row r="224" spans="1:17" ht="12.75" x14ac:dyDescent="0.2">
      <c r="A224" s="110" t="s">
        <v>533</v>
      </c>
      <c r="B224" s="110">
        <v>30263</v>
      </c>
      <c r="C224" s="110">
        <v>10855</v>
      </c>
      <c r="D224" s="110"/>
      <c r="E224" s="110">
        <v>11159.076250222</v>
      </c>
      <c r="F224" s="110">
        <v>-30.3641863936829</v>
      </c>
      <c r="G224" s="110">
        <v>-119.89110540374</v>
      </c>
      <c r="H224" s="110">
        <v>-131.68160689799899</v>
      </c>
      <c r="I224" s="110">
        <v>-0.84697387553516801</v>
      </c>
      <c r="J224" s="110">
        <v>-21.010865247879</v>
      </c>
      <c r="K224" s="110"/>
      <c r="L224" s="128">
        <v>1.0276575356045301</v>
      </c>
      <c r="M224" s="128">
        <v>9.92300829395632</v>
      </c>
      <c r="N224" s="128">
        <v>25.108225108225099</v>
      </c>
      <c r="O224" s="128">
        <v>96.862399999999994</v>
      </c>
      <c r="P224" s="263">
        <v>0.98860000000000003</v>
      </c>
      <c r="Q224" s="128">
        <v>0.33303057826218602</v>
      </c>
    </row>
    <row r="225" spans="1:17" ht="12.75" x14ac:dyDescent="0.2">
      <c r="A225" s="110" t="s">
        <v>534</v>
      </c>
      <c r="B225" s="110">
        <v>21862</v>
      </c>
      <c r="C225" s="110">
        <v>13644</v>
      </c>
      <c r="D225" s="110"/>
      <c r="E225" s="110">
        <v>14021.2199160732</v>
      </c>
      <c r="F225" s="110">
        <v>-64.317107337502307</v>
      </c>
      <c r="G225" s="110">
        <v>-159.53015315248001</v>
      </c>
      <c r="H225" s="110">
        <v>-131.68160689799899</v>
      </c>
      <c r="I225" s="110">
        <v>-0.84697387553516801</v>
      </c>
      <c r="J225" s="110">
        <v>-21.010865247879</v>
      </c>
      <c r="K225" s="110"/>
      <c r="L225" s="128">
        <v>1.4225596926173301</v>
      </c>
      <c r="M225" s="128">
        <v>12.391364010612</v>
      </c>
      <c r="N225" s="128">
        <v>17.681801402731601</v>
      </c>
      <c r="O225" s="128">
        <v>97.774100000000004</v>
      </c>
      <c r="P225" s="263">
        <v>0.98809999999999998</v>
      </c>
      <c r="Q225" s="128">
        <v>9.9381143065161996</v>
      </c>
    </row>
    <row r="226" spans="1:17" ht="12.75" x14ac:dyDescent="0.2">
      <c r="A226" s="110" t="s">
        <v>535</v>
      </c>
      <c r="B226" s="110">
        <v>5659</v>
      </c>
      <c r="C226" s="110">
        <v>10677</v>
      </c>
      <c r="D226" s="110"/>
      <c r="E226" s="110">
        <v>10341.2136325302</v>
      </c>
      <c r="F226" s="110">
        <v>-10.383431710813699</v>
      </c>
      <c r="G226" s="110">
        <v>499.56413275722798</v>
      </c>
      <c r="H226" s="110">
        <v>-131.68160689799899</v>
      </c>
      <c r="I226" s="110">
        <v>-0.84697387553516801</v>
      </c>
      <c r="J226" s="110">
        <v>-21.010865247879</v>
      </c>
      <c r="K226" s="110"/>
      <c r="L226" s="128">
        <v>0.81286446368616405</v>
      </c>
      <c r="M226" s="128">
        <v>9.2772574659833893</v>
      </c>
      <c r="N226" s="128">
        <v>28.761904761904798</v>
      </c>
      <c r="O226" s="128">
        <v>96.890600000000006</v>
      </c>
      <c r="P226" s="263">
        <v>1.0476000000000001</v>
      </c>
      <c r="Q226" s="128">
        <v>6.7289719626168196</v>
      </c>
    </row>
    <row r="227" spans="1:17" ht="12.75" x14ac:dyDescent="0.2">
      <c r="A227" s="110" t="s">
        <v>536</v>
      </c>
      <c r="B227" s="110">
        <v>8472</v>
      </c>
      <c r="C227" s="110">
        <v>14466</v>
      </c>
      <c r="D227" s="110"/>
      <c r="E227" s="110">
        <v>14168.392803599099</v>
      </c>
      <c r="F227" s="110">
        <v>-199.85933956435801</v>
      </c>
      <c r="G227" s="110">
        <v>361.53218393876801</v>
      </c>
      <c r="H227" s="110">
        <v>-131.68160689799899</v>
      </c>
      <c r="I227" s="110">
        <v>-0.84697387553516801</v>
      </c>
      <c r="J227" s="110">
        <v>268.455521944542</v>
      </c>
      <c r="K227" s="110"/>
      <c r="L227" s="128">
        <v>1.67610953729934</v>
      </c>
      <c r="M227" s="128">
        <v>12.3819641170916</v>
      </c>
      <c r="N227" s="128">
        <v>8.0076263107721601</v>
      </c>
      <c r="O227" s="128">
        <v>97.503399999999999</v>
      </c>
      <c r="P227" s="263">
        <v>1.0249999999999999</v>
      </c>
      <c r="Q227" s="128">
        <v>29.315960912052098</v>
      </c>
    </row>
    <row r="228" spans="1:17" ht="12.75" x14ac:dyDescent="0.2">
      <c r="A228" s="110" t="s">
        <v>537</v>
      </c>
      <c r="B228" s="110">
        <v>23658</v>
      </c>
      <c r="C228" s="110">
        <v>11896</v>
      </c>
      <c r="D228" s="110"/>
      <c r="E228" s="110">
        <v>11786.3696953218</v>
      </c>
      <c r="F228" s="110">
        <v>2.8611377757468399</v>
      </c>
      <c r="G228" s="110">
        <v>260.72931229821103</v>
      </c>
      <c r="H228" s="110">
        <v>-131.68160689799899</v>
      </c>
      <c r="I228" s="110">
        <v>-0.84697387553516801</v>
      </c>
      <c r="J228" s="110">
        <v>-21.010865247879</v>
      </c>
      <c r="K228" s="110"/>
      <c r="L228" s="128">
        <v>1.1328091977343799</v>
      </c>
      <c r="M228" s="128">
        <v>10.4531236790938</v>
      </c>
      <c r="N228" s="128">
        <v>26.647796198948601</v>
      </c>
      <c r="O228" s="128">
        <v>96.690299999999993</v>
      </c>
      <c r="P228" s="263">
        <v>1.0215000000000001</v>
      </c>
      <c r="Q228" s="128">
        <v>6.0758513931888496</v>
      </c>
    </row>
    <row r="229" spans="1:17" ht="12.75" x14ac:dyDescent="0.2">
      <c r="A229" s="110" t="s">
        <v>538</v>
      </c>
      <c r="B229" s="110">
        <v>4674</v>
      </c>
      <c r="C229" s="110">
        <v>9329</v>
      </c>
      <c r="D229" s="110"/>
      <c r="E229" s="110">
        <v>9064.7728044747291</v>
      </c>
      <c r="F229" s="110">
        <v>-99.149806884733394</v>
      </c>
      <c r="G229" s="110">
        <v>446.05736758536801</v>
      </c>
      <c r="H229" s="110">
        <v>-131.68160689799899</v>
      </c>
      <c r="I229" s="110">
        <v>70.134383927858394</v>
      </c>
      <c r="J229" s="110">
        <v>-21.010865247879</v>
      </c>
      <c r="K229" s="110"/>
      <c r="L229" s="128">
        <v>1.15532734274711</v>
      </c>
      <c r="M229" s="128">
        <v>7.8733418913136504</v>
      </c>
      <c r="N229" s="128">
        <v>23.913043478260899</v>
      </c>
      <c r="O229" s="128">
        <v>96.878699999999995</v>
      </c>
      <c r="P229" s="263">
        <v>1.0484</v>
      </c>
      <c r="Q229" s="128">
        <v>-6.4301552106430204</v>
      </c>
    </row>
    <row r="230" spans="1:17" ht="12.75" x14ac:dyDescent="0.2">
      <c r="A230" s="110" t="s">
        <v>539</v>
      </c>
      <c r="B230" s="110">
        <v>10686</v>
      </c>
      <c r="C230" s="110">
        <v>12401</v>
      </c>
      <c r="D230" s="110"/>
      <c r="E230" s="110">
        <v>12384.4646869484</v>
      </c>
      <c r="F230" s="110">
        <v>-30.6187703226</v>
      </c>
      <c r="G230" s="110">
        <v>200.52001296518699</v>
      </c>
      <c r="H230" s="110">
        <v>-131.68160689799899</v>
      </c>
      <c r="I230" s="110">
        <v>-0.84697387553516801</v>
      </c>
      <c r="J230" s="110">
        <v>-21.010865247879</v>
      </c>
      <c r="K230" s="110"/>
      <c r="L230" s="128">
        <v>1.0574583567284299</v>
      </c>
      <c r="M230" s="128">
        <v>11.0612015721505</v>
      </c>
      <c r="N230" s="128">
        <v>22.504230118443299</v>
      </c>
      <c r="O230" s="128">
        <v>96.857200000000006</v>
      </c>
      <c r="P230" s="263">
        <v>1.0156000000000001</v>
      </c>
      <c r="Q230" s="128">
        <v>11.158798283261801</v>
      </c>
    </row>
    <row r="231" spans="1:17" ht="12.75" x14ac:dyDescent="0.2">
      <c r="A231" s="110" t="s">
        <v>528</v>
      </c>
      <c r="B231" s="110">
        <v>156381</v>
      </c>
      <c r="C231" s="110">
        <v>12175</v>
      </c>
      <c r="D231" s="110"/>
      <c r="E231" s="110">
        <v>12324.5724419625</v>
      </c>
      <c r="F231" s="110">
        <v>62.254544746005998</v>
      </c>
      <c r="G231" s="110">
        <v>-113.458446082441</v>
      </c>
      <c r="H231" s="110">
        <v>-131.68160689799899</v>
      </c>
      <c r="I231" s="110">
        <v>-0.84697387553516801</v>
      </c>
      <c r="J231" s="110">
        <v>34.421348903774302</v>
      </c>
      <c r="K231" s="110"/>
      <c r="L231" s="128">
        <v>1.2514308004169299</v>
      </c>
      <c r="M231" s="128">
        <v>10.891348693255599</v>
      </c>
      <c r="N231" s="128">
        <v>30.401596993893801</v>
      </c>
      <c r="O231" s="128">
        <v>98.588200000000001</v>
      </c>
      <c r="P231" s="263">
        <v>0.99019999999999997</v>
      </c>
      <c r="Q231" s="128">
        <v>16.4826401668507</v>
      </c>
    </row>
    <row r="232" spans="1:17" ht="14.25" customHeight="1" x14ac:dyDescent="0.2">
      <c r="A232" s="18" t="s">
        <v>540</v>
      </c>
      <c r="B232" s="110"/>
      <c r="C232" s="110"/>
      <c r="D232" s="18"/>
      <c r="E232" s="110"/>
      <c r="F232" s="110"/>
      <c r="G232" s="110"/>
      <c r="H232" s="110"/>
      <c r="I232" s="110"/>
      <c r="J232" s="110"/>
      <c r="K232" s="18"/>
      <c r="L232" s="128"/>
      <c r="M232" s="128"/>
      <c r="N232" s="128"/>
      <c r="O232" s="128"/>
      <c r="P232" s="263"/>
      <c r="Q232" s="128"/>
    </row>
    <row r="233" spans="1:17" ht="12.75" x14ac:dyDescent="0.2">
      <c r="A233" s="110" t="s">
        <v>541</v>
      </c>
      <c r="B233" s="110">
        <v>14039</v>
      </c>
      <c r="C233" s="110">
        <v>10411</v>
      </c>
      <c r="D233" s="110"/>
      <c r="E233" s="110">
        <v>10632.880122795001</v>
      </c>
      <c r="F233" s="110">
        <v>-69.626751064127106</v>
      </c>
      <c r="G233" s="110">
        <v>0.94263577511372498</v>
      </c>
      <c r="H233" s="110">
        <v>-131.68160689799899</v>
      </c>
      <c r="I233" s="110">
        <v>-0.84697387553516801</v>
      </c>
      <c r="J233" s="110">
        <v>-21.010865247879</v>
      </c>
      <c r="K233" s="110"/>
      <c r="L233" s="128">
        <v>1.0328370966593099</v>
      </c>
      <c r="M233" s="128">
        <v>9.4237481302087005</v>
      </c>
      <c r="N233" s="128">
        <v>22.7513227513227</v>
      </c>
      <c r="O233" s="128">
        <v>97.095699999999994</v>
      </c>
      <c r="P233" s="263">
        <v>0.99939999999999996</v>
      </c>
      <c r="Q233" s="128">
        <v>0</v>
      </c>
    </row>
    <row r="234" spans="1:17" ht="12.75" x14ac:dyDescent="0.2">
      <c r="A234" s="110" t="s">
        <v>542</v>
      </c>
      <c r="B234" s="110">
        <v>13267</v>
      </c>
      <c r="C234" s="110">
        <v>12583</v>
      </c>
      <c r="D234" s="110"/>
      <c r="E234" s="110">
        <v>12666.405534533</v>
      </c>
      <c r="F234" s="110">
        <v>171.87972688518099</v>
      </c>
      <c r="G234" s="110">
        <v>-101.608723748193</v>
      </c>
      <c r="H234" s="110">
        <v>-131.68160689799899</v>
      </c>
      <c r="I234" s="110">
        <v>-0.84697387553516801</v>
      </c>
      <c r="J234" s="110">
        <v>-21.010865247879</v>
      </c>
      <c r="K234" s="110"/>
      <c r="L234" s="128">
        <v>1.1833873520765801</v>
      </c>
      <c r="M234" s="128">
        <v>11.2534860933142</v>
      </c>
      <c r="N234" s="128">
        <v>38.044206296048202</v>
      </c>
      <c r="O234" s="128">
        <v>97.200500000000005</v>
      </c>
      <c r="P234" s="263">
        <v>0.99139999999999995</v>
      </c>
      <c r="Q234" s="128">
        <v>9.4890510948905096</v>
      </c>
    </row>
    <row r="235" spans="1:17" ht="12.75" x14ac:dyDescent="0.2">
      <c r="A235" s="110" t="s">
        <v>543</v>
      </c>
      <c r="B235" s="110">
        <v>16400</v>
      </c>
      <c r="C235" s="110">
        <v>12258</v>
      </c>
      <c r="D235" s="110"/>
      <c r="E235" s="110">
        <v>12347.1966292135</v>
      </c>
      <c r="F235" s="110">
        <v>4.3587385428343701</v>
      </c>
      <c r="G235" s="110">
        <v>18.4348408150822</v>
      </c>
      <c r="H235" s="110">
        <v>-131.68160689799899</v>
      </c>
      <c r="I235" s="110">
        <v>-0.84697387553516801</v>
      </c>
      <c r="J235" s="110">
        <v>20.075125097286801</v>
      </c>
      <c r="K235" s="110"/>
      <c r="L235" s="128">
        <v>1.16463414634146</v>
      </c>
      <c r="M235" s="128">
        <v>10.9634146341463</v>
      </c>
      <c r="N235" s="128">
        <v>25.5283648498331</v>
      </c>
      <c r="O235" s="128">
        <v>97.496399999999994</v>
      </c>
      <c r="P235" s="263">
        <v>1.0008999999999999</v>
      </c>
      <c r="Q235" s="128">
        <v>15.6395348837209</v>
      </c>
    </row>
    <row r="236" spans="1:17" ht="12.75" x14ac:dyDescent="0.2">
      <c r="A236" s="110" t="s">
        <v>544</v>
      </c>
      <c r="B236" s="110">
        <v>8745</v>
      </c>
      <c r="C236" s="110">
        <v>12318</v>
      </c>
      <c r="D236" s="110"/>
      <c r="E236" s="110">
        <v>12435.240602203199</v>
      </c>
      <c r="F236" s="110">
        <v>51.194434920028698</v>
      </c>
      <c r="G236" s="110">
        <v>-15.0610692351748</v>
      </c>
      <c r="H236" s="110">
        <v>-131.68160689799899</v>
      </c>
      <c r="I236" s="110">
        <v>-0.84697387553516801</v>
      </c>
      <c r="J236" s="110">
        <v>-21.010865247879</v>
      </c>
      <c r="K236" s="110"/>
      <c r="L236" s="128">
        <v>1.2235563178959401</v>
      </c>
      <c r="M236" s="128">
        <v>11.012006861063499</v>
      </c>
      <c r="N236" s="128">
        <v>29.179646936656301</v>
      </c>
      <c r="O236" s="128">
        <v>97.017300000000006</v>
      </c>
      <c r="P236" s="263">
        <v>0.99819999999999998</v>
      </c>
      <c r="Q236" s="128">
        <v>10.537190082644599</v>
      </c>
    </row>
    <row r="237" spans="1:17" ht="12.75" x14ac:dyDescent="0.2">
      <c r="A237" s="110" t="s">
        <v>545</v>
      </c>
      <c r="B237" s="110">
        <v>26085</v>
      </c>
      <c r="C237" s="110">
        <v>11987</v>
      </c>
      <c r="D237" s="110"/>
      <c r="E237" s="110">
        <v>12099.496343336299</v>
      </c>
      <c r="F237" s="110">
        <v>81.872885065645093</v>
      </c>
      <c r="G237" s="110">
        <v>-41.075621524553902</v>
      </c>
      <c r="H237" s="110">
        <v>-131.68160689799899</v>
      </c>
      <c r="I237" s="110">
        <v>-0.84697387553516801</v>
      </c>
      <c r="J237" s="110">
        <v>-21.010865247879</v>
      </c>
      <c r="K237" s="110"/>
      <c r="L237" s="128">
        <v>1.1769216024535201</v>
      </c>
      <c r="M237" s="128">
        <v>10.7226375311482</v>
      </c>
      <c r="N237" s="128">
        <v>32.4991061851984</v>
      </c>
      <c r="O237" s="128">
        <v>97.373800000000003</v>
      </c>
      <c r="P237" s="263">
        <v>0.996</v>
      </c>
      <c r="Q237" s="128">
        <v>10.031903580290701</v>
      </c>
    </row>
    <row r="238" spans="1:17" ht="12.75" x14ac:dyDescent="0.2">
      <c r="A238" s="110" t="s">
        <v>546</v>
      </c>
      <c r="B238" s="110">
        <v>5729</v>
      </c>
      <c r="C238" s="110">
        <v>11279</v>
      </c>
      <c r="D238" s="110"/>
      <c r="E238" s="110">
        <v>11337.9076739182</v>
      </c>
      <c r="F238" s="110">
        <v>-25.901748855818099</v>
      </c>
      <c r="G238" s="110">
        <v>120.701440587973</v>
      </c>
      <c r="H238" s="110">
        <v>-131.68160689799899</v>
      </c>
      <c r="I238" s="110">
        <v>-0.84697387553516801</v>
      </c>
      <c r="J238" s="110">
        <v>-21.010865247879</v>
      </c>
      <c r="K238" s="110"/>
      <c r="L238" s="128">
        <v>0.94257287484726804</v>
      </c>
      <c r="M238" s="128">
        <v>10.1413859312271</v>
      </c>
      <c r="N238" s="128">
        <v>24.956970740103301</v>
      </c>
      <c r="O238" s="128">
        <v>96.422399999999996</v>
      </c>
      <c r="P238" s="263">
        <v>1.01</v>
      </c>
      <c r="Q238" s="128">
        <v>6.7226890756302504</v>
      </c>
    </row>
    <row r="239" spans="1:17" ht="12.75" x14ac:dyDescent="0.2">
      <c r="A239" s="110" t="s">
        <v>547</v>
      </c>
      <c r="B239" s="110">
        <v>22867</v>
      </c>
      <c r="C239" s="110">
        <v>12376</v>
      </c>
      <c r="D239" s="110"/>
      <c r="E239" s="110">
        <v>12135.719612765901</v>
      </c>
      <c r="F239" s="110">
        <v>-33.195329506586198</v>
      </c>
      <c r="G239" s="110">
        <v>361.68537654155602</v>
      </c>
      <c r="H239" s="110">
        <v>-131.68160689799899</v>
      </c>
      <c r="I239" s="110">
        <v>-0.84697387553516801</v>
      </c>
      <c r="J239" s="110">
        <v>44.126446855070903</v>
      </c>
      <c r="K239" s="110"/>
      <c r="L239" s="128">
        <v>1.1676214632439801</v>
      </c>
      <c r="M239" s="128">
        <v>10.7622337866795</v>
      </c>
      <c r="N239" s="128">
        <v>22.917513206013801</v>
      </c>
      <c r="O239" s="128">
        <v>97.604500000000002</v>
      </c>
      <c r="P239" s="263">
        <v>1.0291999999999999</v>
      </c>
      <c r="Q239" s="128">
        <v>17.131816230141698</v>
      </c>
    </row>
    <row r="240" spans="1:17" ht="12.75" x14ac:dyDescent="0.2">
      <c r="A240" s="110" t="s">
        <v>548</v>
      </c>
      <c r="B240" s="110">
        <v>4366</v>
      </c>
      <c r="C240" s="110">
        <v>10688</v>
      </c>
      <c r="D240" s="110"/>
      <c r="E240" s="110">
        <v>10191.879254343001</v>
      </c>
      <c r="F240" s="110">
        <v>-130.727810260448</v>
      </c>
      <c r="G240" s="110">
        <v>780.88599925342305</v>
      </c>
      <c r="H240" s="110">
        <v>-131.68160689799899</v>
      </c>
      <c r="I240" s="110">
        <v>-0.84697387553516801</v>
      </c>
      <c r="J240" s="110">
        <v>-21.010865247879</v>
      </c>
      <c r="K240" s="110"/>
      <c r="L240" s="128">
        <v>1.12230874942739</v>
      </c>
      <c r="M240" s="128">
        <v>8.9555657352267506</v>
      </c>
      <c r="N240" s="128">
        <v>17.902813299232701</v>
      </c>
      <c r="O240" s="128">
        <v>96.761499999999998</v>
      </c>
      <c r="P240" s="263">
        <v>1.0759000000000001</v>
      </c>
      <c r="Q240" s="128">
        <v>1.6166281755196299</v>
      </c>
    </row>
    <row r="241" spans="1:17" ht="12.75" x14ac:dyDescent="0.2">
      <c r="A241" s="110" t="s">
        <v>549</v>
      </c>
      <c r="B241" s="110">
        <v>10092</v>
      </c>
      <c r="C241" s="110">
        <v>11936</v>
      </c>
      <c r="D241" s="110"/>
      <c r="E241" s="110">
        <v>12147.697238967499</v>
      </c>
      <c r="F241" s="110">
        <v>-68.927223776428306</v>
      </c>
      <c r="G241" s="110">
        <v>10.9666730204811</v>
      </c>
      <c r="H241" s="110">
        <v>-131.68160689799899</v>
      </c>
      <c r="I241" s="110">
        <v>-0.84697387553516801</v>
      </c>
      <c r="J241" s="110">
        <v>-21.010865247879</v>
      </c>
      <c r="K241" s="110"/>
      <c r="L241" s="128">
        <v>1.1890606420927501</v>
      </c>
      <c r="M241" s="128">
        <v>10.7609988109394</v>
      </c>
      <c r="N241" s="128">
        <v>19.981583793738501</v>
      </c>
      <c r="O241" s="128">
        <v>97.377200000000002</v>
      </c>
      <c r="P241" s="263">
        <v>1.0003</v>
      </c>
      <c r="Q241" s="128">
        <v>6.8201948627103599</v>
      </c>
    </row>
    <row r="242" spans="1:17" ht="12.75" x14ac:dyDescent="0.2">
      <c r="A242" s="110" t="s">
        <v>550</v>
      </c>
      <c r="B242" s="110">
        <v>155551</v>
      </c>
      <c r="C242" s="110">
        <v>11889</v>
      </c>
      <c r="D242" s="110"/>
      <c r="E242" s="110">
        <v>12144.878518824</v>
      </c>
      <c r="F242" s="110">
        <v>72.968174481360805</v>
      </c>
      <c r="G242" s="110">
        <v>-183.35222889674699</v>
      </c>
      <c r="H242" s="110">
        <v>-126.606131064601</v>
      </c>
      <c r="I242" s="110">
        <v>-0.84697387553516801</v>
      </c>
      <c r="J242" s="110">
        <v>-17.627425335554399</v>
      </c>
      <c r="K242" s="110"/>
      <c r="L242" s="128">
        <v>1.2195357149745101</v>
      </c>
      <c r="M242" s="128">
        <v>10.7405288297729</v>
      </c>
      <c r="N242" s="128">
        <v>31.711258753815802</v>
      </c>
      <c r="O242" s="128">
        <v>100.0613</v>
      </c>
      <c r="P242" s="263">
        <v>0.98429999999999995</v>
      </c>
      <c r="Q242" s="128">
        <v>13.4736200060994</v>
      </c>
    </row>
    <row r="243" spans="1:17" ht="14.25" customHeight="1" x14ac:dyDescent="0.2">
      <c r="A243" s="18" t="s">
        <v>551</v>
      </c>
      <c r="B243" s="110"/>
      <c r="C243" s="110"/>
      <c r="D243" s="18"/>
      <c r="E243" s="110"/>
      <c r="F243" s="110"/>
      <c r="G243" s="110"/>
      <c r="H243" s="110"/>
      <c r="I243" s="110"/>
      <c r="J243" s="110"/>
      <c r="K243" s="18"/>
      <c r="L243" s="128"/>
      <c r="M243" s="128"/>
      <c r="N243" s="128"/>
      <c r="O243" s="128"/>
      <c r="P243" s="263"/>
      <c r="Q243" s="128"/>
    </row>
    <row r="244" spans="1:17" ht="12.75" x14ac:dyDescent="0.2">
      <c r="A244" s="110" t="s">
        <v>552</v>
      </c>
      <c r="B244" s="110">
        <v>23067</v>
      </c>
      <c r="C244" s="110">
        <v>11386</v>
      </c>
      <c r="D244" s="110"/>
      <c r="E244" s="110">
        <v>11420.8868159087</v>
      </c>
      <c r="F244" s="110">
        <v>27.091148524189499</v>
      </c>
      <c r="G244" s="110">
        <v>71.279330017880696</v>
      </c>
      <c r="H244" s="110">
        <v>-131.68160689799899</v>
      </c>
      <c r="I244" s="110">
        <v>-0.84697387553516801</v>
      </c>
      <c r="J244" s="110">
        <v>-0.66504570012350295</v>
      </c>
      <c r="K244" s="110"/>
      <c r="L244" s="128">
        <v>1.04911778731521</v>
      </c>
      <c r="M244" s="128">
        <v>10.157367668097301</v>
      </c>
      <c r="N244" s="128">
        <v>29.534784464361898</v>
      </c>
      <c r="O244" s="128">
        <v>96.598100000000002</v>
      </c>
      <c r="P244" s="263">
        <v>1.0056</v>
      </c>
      <c r="Q244" s="128">
        <v>14.5325653522375</v>
      </c>
    </row>
    <row r="245" spans="1:17" ht="12.75" x14ac:dyDescent="0.2">
      <c r="A245" s="110" t="s">
        <v>553</v>
      </c>
      <c r="B245" s="110">
        <v>52394</v>
      </c>
      <c r="C245" s="110">
        <v>12606</v>
      </c>
      <c r="D245" s="110"/>
      <c r="E245" s="110">
        <v>12787.325918275699</v>
      </c>
      <c r="F245" s="110">
        <v>100.24660554271099</v>
      </c>
      <c r="G245" s="110">
        <v>-128.223290884932</v>
      </c>
      <c r="H245" s="110">
        <v>-131.68160689799899</v>
      </c>
      <c r="I245" s="110">
        <v>-0.84697387553516801</v>
      </c>
      <c r="J245" s="110">
        <v>-21.010865247879</v>
      </c>
      <c r="K245" s="110"/>
      <c r="L245" s="128">
        <v>1.31694468832309</v>
      </c>
      <c r="M245" s="128">
        <v>11.2894606252624</v>
      </c>
      <c r="N245" s="128">
        <v>32.307692307692299</v>
      </c>
      <c r="O245" s="128">
        <v>97.910399999999996</v>
      </c>
      <c r="P245" s="263">
        <v>0.98939999999999995</v>
      </c>
      <c r="Q245" s="128">
        <v>7.1892242778318698</v>
      </c>
    </row>
    <row r="246" spans="1:17" ht="12.75" x14ac:dyDescent="0.2">
      <c r="A246" s="110" t="s">
        <v>554</v>
      </c>
      <c r="B246" s="110">
        <v>59528</v>
      </c>
      <c r="C246" s="110">
        <v>12068</v>
      </c>
      <c r="D246" s="110"/>
      <c r="E246" s="110">
        <v>12279.650273437101</v>
      </c>
      <c r="F246" s="110">
        <v>-123.972285975497</v>
      </c>
      <c r="G246" s="110">
        <v>66.264685161288199</v>
      </c>
      <c r="H246" s="110">
        <v>-131.68160689799899</v>
      </c>
      <c r="I246" s="110">
        <v>-0.84697387553516801</v>
      </c>
      <c r="J246" s="110">
        <v>-21.010865247879</v>
      </c>
      <c r="K246" s="110"/>
      <c r="L246" s="128">
        <v>1.23471307619944</v>
      </c>
      <c r="M246" s="128">
        <v>10.8587555436097</v>
      </c>
      <c r="N246" s="128">
        <v>15.3155940594059</v>
      </c>
      <c r="O246" s="128">
        <v>97.348100000000002</v>
      </c>
      <c r="P246" s="263">
        <v>1.0047999999999999</v>
      </c>
      <c r="Q246" s="128">
        <v>11.629710032563199</v>
      </c>
    </row>
    <row r="247" spans="1:17" ht="12.75" x14ac:dyDescent="0.2">
      <c r="A247" s="110" t="s">
        <v>555</v>
      </c>
      <c r="B247" s="110">
        <v>10378</v>
      </c>
      <c r="C247" s="110">
        <v>13151</v>
      </c>
      <c r="D247" s="110"/>
      <c r="E247" s="110">
        <v>12916.566456348701</v>
      </c>
      <c r="F247" s="110">
        <v>-201.925934668922</v>
      </c>
      <c r="G247" s="110">
        <v>589.85951103011905</v>
      </c>
      <c r="H247" s="110">
        <v>-131.68160689799899</v>
      </c>
      <c r="I247" s="110">
        <v>-0.84697387553516801</v>
      </c>
      <c r="J247" s="110">
        <v>-21.010865247879</v>
      </c>
      <c r="K247" s="110"/>
      <c r="L247" s="128">
        <v>1.27192137213336</v>
      </c>
      <c r="M247" s="128">
        <v>11.437656581229501</v>
      </c>
      <c r="N247" s="128">
        <v>8.5088458298230805</v>
      </c>
      <c r="O247" s="128">
        <v>96.693399999999997</v>
      </c>
      <c r="P247" s="263">
        <v>1.0450999999999999</v>
      </c>
      <c r="Q247" s="128">
        <v>10.5616093880972</v>
      </c>
    </row>
    <row r="248" spans="1:17" ht="12.75" x14ac:dyDescent="0.2">
      <c r="A248" s="110" t="s">
        <v>556</v>
      </c>
      <c r="B248" s="110">
        <v>15462</v>
      </c>
      <c r="C248" s="110">
        <v>11145</v>
      </c>
      <c r="D248" s="110"/>
      <c r="E248" s="110">
        <v>11081.9332809796</v>
      </c>
      <c r="F248" s="110">
        <v>-70.729912490352106</v>
      </c>
      <c r="G248" s="110">
        <v>287.69527585757697</v>
      </c>
      <c r="H248" s="110">
        <v>-131.68160689799899</v>
      </c>
      <c r="I248" s="110">
        <v>-0.84697387553516801</v>
      </c>
      <c r="J248" s="110">
        <v>-21.010865247879</v>
      </c>
      <c r="K248" s="110"/>
      <c r="L248" s="128">
        <v>0.95071788901823795</v>
      </c>
      <c r="M248" s="128">
        <v>9.8952270081490106</v>
      </c>
      <c r="N248" s="128">
        <v>21.568627450980401</v>
      </c>
      <c r="O248" s="128">
        <v>96.694199999999995</v>
      </c>
      <c r="P248" s="263">
        <v>1.0253000000000001</v>
      </c>
      <c r="Q248" s="128">
        <v>3.4546576187538598</v>
      </c>
    </row>
    <row r="249" spans="1:17" ht="12.75" x14ac:dyDescent="0.2">
      <c r="A249" s="110" t="s">
        <v>557</v>
      </c>
      <c r="B249" s="110">
        <v>15801</v>
      </c>
      <c r="C249" s="110">
        <v>10801</v>
      </c>
      <c r="D249" s="110"/>
      <c r="E249" s="110">
        <v>10911.3777790694</v>
      </c>
      <c r="F249" s="110">
        <v>-162.434592677507</v>
      </c>
      <c r="G249" s="110">
        <v>205.90943942785401</v>
      </c>
      <c r="H249" s="110">
        <v>-131.68160689799899</v>
      </c>
      <c r="I249" s="110">
        <v>-0.84697387553516801</v>
      </c>
      <c r="J249" s="110">
        <v>-21.010865247879</v>
      </c>
      <c r="K249" s="110"/>
      <c r="L249" s="128">
        <v>1.00626542623885</v>
      </c>
      <c r="M249" s="128">
        <v>9.7019176001518908</v>
      </c>
      <c r="N249" s="128">
        <v>13.6333985649054</v>
      </c>
      <c r="O249" s="128">
        <v>97.670199999999994</v>
      </c>
      <c r="P249" s="263">
        <v>1.0182</v>
      </c>
      <c r="Q249" s="128">
        <v>7.49682337992376</v>
      </c>
    </row>
    <row r="250" spans="1:17" ht="12.75" x14ac:dyDescent="0.2">
      <c r="A250" s="110" t="s">
        <v>558</v>
      </c>
      <c r="B250" s="110">
        <v>26604</v>
      </c>
      <c r="C250" s="110">
        <v>11790</v>
      </c>
      <c r="D250" s="110"/>
      <c r="E250" s="110">
        <v>11775.203041016801</v>
      </c>
      <c r="F250" s="110">
        <v>39.362506289040503</v>
      </c>
      <c r="G250" s="110">
        <v>102.70150848102701</v>
      </c>
      <c r="H250" s="110">
        <v>-131.68160689799899</v>
      </c>
      <c r="I250" s="110">
        <v>-0.84697387553516801</v>
      </c>
      <c r="J250" s="110">
        <v>4.8879546003981202</v>
      </c>
      <c r="K250" s="110"/>
      <c r="L250" s="128">
        <v>1.23665614193354</v>
      </c>
      <c r="M250" s="128">
        <v>10.3818974590287</v>
      </c>
      <c r="N250" s="128">
        <v>29.942070963070201</v>
      </c>
      <c r="O250" s="128">
        <v>97.249700000000004</v>
      </c>
      <c r="P250" s="263">
        <v>1.0081</v>
      </c>
      <c r="Q250" s="128">
        <v>14.821693907875201</v>
      </c>
    </row>
    <row r="251" spans="1:17" ht="12.75" x14ac:dyDescent="0.2">
      <c r="A251" s="110" t="s">
        <v>559</v>
      </c>
      <c r="B251" s="110">
        <v>10177</v>
      </c>
      <c r="C251" s="110">
        <v>11181</v>
      </c>
      <c r="D251" s="110"/>
      <c r="E251" s="110">
        <v>10639.1934338423</v>
      </c>
      <c r="F251" s="110">
        <v>-119.810739763684</v>
      </c>
      <c r="G251" s="110">
        <v>814.83714547742102</v>
      </c>
      <c r="H251" s="110">
        <v>-131.68160689799899</v>
      </c>
      <c r="I251" s="110">
        <v>-0.84697387553516801</v>
      </c>
      <c r="J251" s="110">
        <v>-21.010865247879</v>
      </c>
      <c r="K251" s="110"/>
      <c r="L251" s="128">
        <v>0.82539058661688103</v>
      </c>
      <c r="M251" s="128">
        <v>9.5509482165667698</v>
      </c>
      <c r="N251" s="128">
        <v>17.798353909465</v>
      </c>
      <c r="O251" s="128">
        <v>96.394499999999994</v>
      </c>
      <c r="P251" s="263">
        <v>1.0759000000000001</v>
      </c>
      <c r="Q251" s="128">
        <v>4.14201183431953</v>
      </c>
    </row>
    <row r="252" spans="1:17" ht="12.75" x14ac:dyDescent="0.2">
      <c r="A252" s="110" t="s">
        <v>560</v>
      </c>
      <c r="B252" s="110">
        <v>20492</v>
      </c>
      <c r="C252" s="110">
        <v>11259</v>
      </c>
      <c r="D252" s="110"/>
      <c r="E252" s="110">
        <v>11430.1690693733</v>
      </c>
      <c r="F252" s="110">
        <v>-182.31222661473601</v>
      </c>
      <c r="G252" s="110">
        <v>165.05869700614301</v>
      </c>
      <c r="H252" s="110">
        <v>-131.68160689799899</v>
      </c>
      <c r="I252" s="110">
        <v>-0.84697387553516801</v>
      </c>
      <c r="J252" s="110">
        <v>-21.010865247879</v>
      </c>
      <c r="K252" s="110"/>
      <c r="L252" s="128">
        <v>0.97599063048994705</v>
      </c>
      <c r="M252" s="128">
        <v>10.208861994924799</v>
      </c>
      <c r="N252" s="128">
        <v>11.2332695984704</v>
      </c>
      <c r="O252" s="128">
        <v>96.672799999999995</v>
      </c>
      <c r="P252" s="263">
        <v>1.0138</v>
      </c>
      <c r="Q252" s="128">
        <v>6.6542577943229402</v>
      </c>
    </row>
    <row r="253" spans="1:17" ht="12.75" x14ac:dyDescent="0.2">
      <c r="A253" s="110" t="s">
        <v>561</v>
      </c>
      <c r="B253" s="110">
        <v>6877</v>
      </c>
      <c r="C253" s="110">
        <v>9838</v>
      </c>
      <c r="D253" s="110"/>
      <c r="E253" s="110">
        <v>9895.2071864908103</v>
      </c>
      <c r="F253" s="110">
        <v>-111.435610245105</v>
      </c>
      <c r="G253" s="110">
        <v>164.65615811399499</v>
      </c>
      <c r="H253" s="110">
        <v>-131.68160689799899</v>
      </c>
      <c r="I253" s="110">
        <v>42.518573728635701</v>
      </c>
      <c r="J253" s="110">
        <v>-21.010865247879</v>
      </c>
      <c r="K253" s="110"/>
      <c r="L253" s="128">
        <v>0.98880325723425899</v>
      </c>
      <c r="M253" s="128">
        <v>8.7538170713974104</v>
      </c>
      <c r="N253" s="128">
        <v>20.265780730896999</v>
      </c>
      <c r="O253" s="128">
        <v>96.4054</v>
      </c>
      <c r="P253" s="263">
        <v>1.0159</v>
      </c>
      <c r="Q253" s="128">
        <v>-4.5584045584045603</v>
      </c>
    </row>
    <row r="254" spans="1:17" ht="12.75" x14ac:dyDescent="0.2">
      <c r="A254" s="110" t="s">
        <v>562</v>
      </c>
      <c r="B254" s="110">
        <v>11047</v>
      </c>
      <c r="C254" s="110">
        <v>9515</v>
      </c>
      <c r="D254" s="110"/>
      <c r="E254" s="110">
        <v>9471.2234536619908</v>
      </c>
      <c r="F254" s="110">
        <v>-212.67721177557499</v>
      </c>
      <c r="G254" s="110">
        <v>409.84936062942597</v>
      </c>
      <c r="H254" s="110">
        <v>-131.68160689799899</v>
      </c>
      <c r="I254" s="110">
        <v>-0.84697387553516801</v>
      </c>
      <c r="J254" s="110">
        <v>-21.010865247879</v>
      </c>
      <c r="K254" s="110"/>
      <c r="L254" s="128">
        <v>0.98669321987869996</v>
      </c>
      <c r="M254" s="128">
        <v>8.3552095591563305</v>
      </c>
      <c r="N254" s="128">
        <v>10.509209100758399</v>
      </c>
      <c r="O254" s="128">
        <v>96.775400000000005</v>
      </c>
      <c r="P254" s="263">
        <v>1.0425</v>
      </c>
      <c r="Q254" s="128">
        <v>1.07737512242899</v>
      </c>
    </row>
    <row r="255" spans="1:17" ht="12.75" x14ac:dyDescent="0.2">
      <c r="A255" s="110" t="s">
        <v>563</v>
      </c>
      <c r="B255" s="110">
        <v>10854</v>
      </c>
      <c r="C255" s="110">
        <v>11249</v>
      </c>
      <c r="D255" s="110"/>
      <c r="E255" s="110">
        <v>11259.855350809899</v>
      </c>
      <c r="F255" s="110">
        <v>-157.818472513345</v>
      </c>
      <c r="G255" s="110">
        <v>300.07860296984899</v>
      </c>
      <c r="H255" s="110">
        <v>-131.68160689799899</v>
      </c>
      <c r="I255" s="110">
        <v>-0.84697387553516801</v>
      </c>
      <c r="J255" s="110">
        <v>-21.010865247879</v>
      </c>
      <c r="K255" s="110"/>
      <c r="L255" s="128">
        <v>1.0963700018426401</v>
      </c>
      <c r="M255" s="128">
        <v>9.9778883360972905</v>
      </c>
      <c r="N255" s="128">
        <v>13.6657433056325</v>
      </c>
      <c r="O255" s="128">
        <v>96.629300000000001</v>
      </c>
      <c r="P255" s="263">
        <v>1.026</v>
      </c>
      <c r="Q255" s="128">
        <v>12.1268656716418</v>
      </c>
    </row>
    <row r="256" spans="1:17" ht="12.75" x14ac:dyDescent="0.2">
      <c r="A256" s="110" t="s">
        <v>564</v>
      </c>
      <c r="B256" s="110">
        <v>11161</v>
      </c>
      <c r="C256" s="110">
        <v>11233</v>
      </c>
      <c r="D256" s="110"/>
      <c r="E256" s="110">
        <v>11391.3788706784</v>
      </c>
      <c r="F256" s="110">
        <v>-202.55390004661501</v>
      </c>
      <c r="G256" s="110">
        <v>197.55839098912</v>
      </c>
      <c r="H256" s="110">
        <v>-131.68160689799899</v>
      </c>
      <c r="I256" s="110">
        <v>-0.84697387553516801</v>
      </c>
      <c r="J256" s="110">
        <v>-21.010865247879</v>
      </c>
      <c r="K256" s="110"/>
      <c r="L256" s="128">
        <v>1.2722874294418101</v>
      </c>
      <c r="M256" s="128">
        <v>9.9991040229370096</v>
      </c>
      <c r="N256" s="128">
        <v>9.67741935483871</v>
      </c>
      <c r="O256" s="128">
        <v>96.164000000000001</v>
      </c>
      <c r="P256" s="263">
        <v>1.0166999999999999</v>
      </c>
      <c r="Q256" s="128">
        <v>5.4484492875104804</v>
      </c>
    </row>
    <row r="257" spans="1:17" ht="12.75" x14ac:dyDescent="0.2">
      <c r="A257" s="110" t="s">
        <v>565</v>
      </c>
      <c r="B257" s="110">
        <v>6801</v>
      </c>
      <c r="C257" s="110">
        <v>11440</v>
      </c>
      <c r="D257" s="110"/>
      <c r="E257" s="110">
        <v>11208.9679631324</v>
      </c>
      <c r="F257" s="110">
        <v>-173.99337386673</v>
      </c>
      <c r="G257" s="110">
        <v>558.80358763490597</v>
      </c>
      <c r="H257" s="110">
        <v>-131.68160689799899</v>
      </c>
      <c r="I257" s="110">
        <v>-0.84697387553516801</v>
      </c>
      <c r="J257" s="110">
        <v>-21.010865247879</v>
      </c>
      <c r="K257" s="110"/>
      <c r="L257" s="128">
        <v>1.0292604028819301</v>
      </c>
      <c r="M257" s="128">
        <v>9.9691221879135394</v>
      </c>
      <c r="N257" s="128">
        <v>12.241887905604701</v>
      </c>
      <c r="O257" s="128">
        <v>96.166600000000003</v>
      </c>
      <c r="P257" s="263">
        <v>1.0491999999999999</v>
      </c>
      <c r="Q257" s="128">
        <v>3.3149171270718201</v>
      </c>
    </row>
    <row r="258" spans="1:17" ht="12.75" x14ac:dyDescent="0.2">
      <c r="A258" s="110" t="s">
        <v>566</v>
      </c>
      <c r="B258" s="110">
        <v>7033</v>
      </c>
      <c r="C258" s="110">
        <v>11763</v>
      </c>
      <c r="D258" s="110"/>
      <c r="E258" s="110">
        <v>10880.7276592865</v>
      </c>
      <c r="F258" s="110">
        <v>-212.28263293925701</v>
      </c>
      <c r="G258" s="110">
        <v>1236.8445893481701</v>
      </c>
      <c r="H258" s="110">
        <v>-131.68160689799899</v>
      </c>
      <c r="I258" s="110">
        <v>9.9192089905469008</v>
      </c>
      <c r="J258" s="110">
        <v>-21.010865247879</v>
      </c>
      <c r="K258" s="110"/>
      <c r="L258" s="128">
        <v>1.03796388454429</v>
      </c>
      <c r="M258" s="128">
        <v>9.6544859945969002</v>
      </c>
      <c r="N258" s="128">
        <v>9.1310751104565497</v>
      </c>
      <c r="O258" s="128">
        <v>96.904499999999999</v>
      </c>
      <c r="P258" s="263">
        <v>1.113</v>
      </c>
      <c r="Q258" s="128">
        <v>-2.59067357512953</v>
      </c>
    </row>
    <row r="259" spans="1:17" ht="14.25" customHeight="1" x14ac:dyDescent="0.2">
      <c r="A259" s="18" t="s">
        <v>567</v>
      </c>
      <c r="B259" s="110"/>
      <c r="C259" s="110"/>
      <c r="D259" s="18"/>
      <c r="E259" s="110"/>
      <c r="F259" s="110"/>
      <c r="G259" s="110"/>
      <c r="H259" s="110"/>
      <c r="I259" s="110"/>
      <c r="J259" s="110"/>
      <c r="K259" s="18"/>
      <c r="L259" s="128"/>
      <c r="M259" s="128"/>
      <c r="N259" s="128"/>
      <c r="O259" s="128"/>
      <c r="P259" s="263"/>
      <c r="Q259" s="128"/>
    </row>
    <row r="260" spans="1:17" ht="12.75" x14ac:dyDescent="0.2">
      <c r="A260" s="110" t="s">
        <v>568</v>
      </c>
      <c r="B260" s="110">
        <v>26809</v>
      </c>
      <c r="C260" s="110">
        <v>11574</v>
      </c>
      <c r="D260" s="110"/>
      <c r="E260" s="110">
        <v>11444.9539638402</v>
      </c>
      <c r="F260" s="110">
        <v>-83.448408820653995</v>
      </c>
      <c r="G260" s="110">
        <v>365.549422916992</v>
      </c>
      <c r="H260" s="110">
        <v>-131.68160689799899</v>
      </c>
      <c r="I260" s="110">
        <v>-0.84697387553516801</v>
      </c>
      <c r="J260" s="110">
        <v>-21.010865247879</v>
      </c>
      <c r="K260" s="110"/>
      <c r="L260" s="128">
        <v>1.0183147450483001</v>
      </c>
      <c r="M260" s="128">
        <v>10.198067813047899</v>
      </c>
      <c r="N260" s="128">
        <v>19.824433065106099</v>
      </c>
      <c r="O260" s="128">
        <v>97.155600000000007</v>
      </c>
      <c r="P260" s="263">
        <v>1.0313000000000001</v>
      </c>
      <c r="Q260" s="128">
        <v>7.3928571428571397</v>
      </c>
    </row>
    <row r="261" spans="1:17" ht="12.75" x14ac:dyDescent="0.2">
      <c r="A261" s="110" t="s">
        <v>569</v>
      </c>
      <c r="B261" s="110">
        <v>102904</v>
      </c>
      <c r="C261" s="110">
        <v>11512</v>
      </c>
      <c r="D261" s="110"/>
      <c r="E261" s="110">
        <v>11764.298076954999</v>
      </c>
      <c r="F261" s="110">
        <v>-23.8683617992107</v>
      </c>
      <c r="G261" s="110">
        <v>-75.027722689893807</v>
      </c>
      <c r="H261" s="110">
        <v>-131.68160689799899</v>
      </c>
      <c r="I261" s="110">
        <v>-0.84697387553516801</v>
      </c>
      <c r="J261" s="110">
        <v>-21.010865247879</v>
      </c>
      <c r="K261" s="110"/>
      <c r="L261" s="128">
        <v>1.1398973800824099</v>
      </c>
      <c r="M261" s="128">
        <v>10.4281660576848</v>
      </c>
      <c r="N261" s="128">
        <v>24.443201938309599</v>
      </c>
      <c r="O261" s="128">
        <v>98.585099999999997</v>
      </c>
      <c r="P261" s="263">
        <v>0.99299999999999999</v>
      </c>
      <c r="Q261" s="128">
        <v>7.3012439156300699</v>
      </c>
    </row>
    <row r="262" spans="1:17" ht="12.75" x14ac:dyDescent="0.2">
      <c r="A262" s="110" t="s">
        <v>570</v>
      </c>
      <c r="B262" s="110">
        <v>9570</v>
      </c>
      <c r="C262" s="110">
        <v>10530</v>
      </c>
      <c r="D262" s="110"/>
      <c r="E262" s="110">
        <v>10791.6674532753</v>
      </c>
      <c r="F262" s="110">
        <v>-82.831543245211293</v>
      </c>
      <c r="G262" s="110">
        <v>-25.052638511034601</v>
      </c>
      <c r="H262" s="110">
        <v>-131.68160689799899</v>
      </c>
      <c r="I262" s="110">
        <v>-0.84697387553516801</v>
      </c>
      <c r="J262" s="110">
        <v>-21.010865247879</v>
      </c>
      <c r="K262" s="110"/>
      <c r="L262" s="128">
        <v>1.10762800417973</v>
      </c>
      <c r="M262" s="128">
        <v>9.5297805642633193</v>
      </c>
      <c r="N262" s="128">
        <v>21.271929824561401</v>
      </c>
      <c r="O262" s="128">
        <v>96.242000000000004</v>
      </c>
      <c r="P262" s="263">
        <v>0.997</v>
      </c>
      <c r="Q262" s="128">
        <v>9.5801937567276596</v>
      </c>
    </row>
    <row r="263" spans="1:17" ht="12.75" x14ac:dyDescent="0.2">
      <c r="A263" s="110" t="s">
        <v>571</v>
      </c>
      <c r="B263" s="110">
        <v>37531</v>
      </c>
      <c r="C263" s="110">
        <v>11465</v>
      </c>
      <c r="D263" s="110"/>
      <c r="E263" s="110">
        <v>11597.417153247001</v>
      </c>
      <c r="F263" s="110">
        <v>-154.73390841732899</v>
      </c>
      <c r="G263" s="110">
        <v>175.48491257087201</v>
      </c>
      <c r="H263" s="110">
        <v>-131.68160689799899</v>
      </c>
      <c r="I263" s="110">
        <v>-0.84697387553516801</v>
      </c>
      <c r="J263" s="110">
        <v>-21.010865247879</v>
      </c>
      <c r="K263" s="110"/>
      <c r="L263" s="128">
        <v>1.0338120487064</v>
      </c>
      <c r="M263" s="128">
        <v>10.332791558977901</v>
      </c>
      <c r="N263" s="128">
        <v>13.460546673543099</v>
      </c>
      <c r="O263" s="128">
        <v>96.235699999999994</v>
      </c>
      <c r="P263" s="263">
        <v>1.0145</v>
      </c>
      <c r="Q263" s="128">
        <v>3.2180014517299802</v>
      </c>
    </row>
    <row r="264" spans="1:17" ht="12.75" x14ac:dyDescent="0.2">
      <c r="A264" s="110" t="s">
        <v>572</v>
      </c>
      <c r="B264" s="110">
        <v>18867</v>
      </c>
      <c r="C264" s="110">
        <v>11460</v>
      </c>
      <c r="D264" s="110"/>
      <c r="E264" s="110">
        <v>11255.833257622</v>
      </c>
      <c r="F264" s="110">
        <v>-159.77182023655001</v>
      </c>
      <c r="G264" s="110">
        <v>517.21161041906805</v>
      </c>
      <c r="H264" s="110">
        <v>-131.68160689799899</v>
      </c>
      <c r="I264" s="110">
        <v>-0.84697387553516801</v>
      </c>
      <c r="J264" s="110">
        <v>-21.010865247879</v>
      </c>
      <c r="K264" s="110"/>
      <c r="L264" s="128">
        <v>0.98584830656702205</v>
      </c>
      <c r="M264" s="128">
        <v>10.0386918959029</v>
      </c>
      <c r="N264" s="128">
        <v>13.410770855332601</v>
      </c>
      <c r="O264" s="128">
        <v>96.814400000000006</v>
      </c>
      <c r="P264" s="263">
        <v>1.0452999999999999</v>
      </c>
      <c r="Q264" s="128">
        <v>-0.66857688634192902</v>
      </c>
    </row>
    <row r="265" spans="1:17" ht="12.75" x14ac:dyDescent="0.2">
      <c r="A265" s="110" t="s">
        <v>573</v>
      </c>
      <c r="B265" s="110">
        <v>9483</v>
      </c>
      <c r="C265" s="110">
        <v>12928</v>
      </c>
      <c r="D265" s="110"/>
      <c r="E265" s="110">
        <v>11957.449849705101</v>
      </c>
      <c r="F265" s="110">
        <v>-135.54271058621501</v>
      </c>
      <c r="G265" s="110">
        <v>1259.2673631129101</v>
      </c>
      <c r="H265" s="110">
        <v>-131.68160689799899</v>
      </c>
      <c r="I265" s="110">
        <v>-0.84697387553516801</v>
      </c>
      <c r="J265" s="110">
        <v>-21.010865247879</v>
      </c>
      <c r="K265" s="110"/>
      <c r="L265" s="128">
        <v>0.98070230939576097</v>
      </c>
      <c r="M265" s="128">
        <v>10.703363914373099</v>
      </c>
      <c r="N265" s="128">
        <v>14.581280788177301</v>
      </c>
      <c r="O265" s="128">
        <v>96.451400000000007</v>
      </c>
      <c r="P265" s="263">
        <v>1.1047</v>
      </c>
      <c r="Q265" s="128">
        <v>10.029791459781499</v>
      </c>
    </row>
    <row r="266" spans="1:17" ht="12.75" x14ac:dyDescent="0.2">
      <c r="A266" s="110" t="s">
        <v>574</v>
      </c>
      <c r="B266" s="110">
        <v>5884</v>
      </c>
      <c r="C266" s="110">
        <v>10668</v>
      </c>
      <c r="D266" s="110"/>
      <c r="E266" s="110">
        <v>10381.577834292601</v>
      </c>
      <c r="F266" s="110">
        <v>-64.162328238087696</v>
      </c>
      <c r="G266" s="110">
        <v>502.52362654454902</v>
      </c>
      <c r="H266" s="110">
        <v>-131.68160689799899</v>
      </c>
      <c r="I266" s="110">
        <v>-0.84697387553516801</v>
      </c>
      <c r="J266" s="110">
        <v>-19.276932072607899</v>
      </c>
      <c r="K266" s="110"/>
      <c r="L266" s="128">
        <v>1.0197144799456199</v>
      </c>
      <c r="M266" s="128">
        <v>9.1944255608429604</v>
      </c>
      <c r="N266" s="128">
        <v>23.844731977818899</v>
      </c>
      <c r="O266" s="128">
        <v>96.944800000000001</v>
      </c>
      <c r="P266" s="263">
        <v>1.0477000000000001</v>
      </c>
      <c r="Q266" s="128">
        <v>13.396226415094301</v>
      </c>
    </row>
    <row r="267" spans="1:17" ht="12.75" x14ac:dyDescent="0.2">
      <c r="A267" s="110" t="s">
        <v>575</v>
      </c>
      <c r="B267" s="110">
        <v>11672</v>
      </c>
      <c r="C267" s="110">
        <v>11236</v>
      </c>
      <c r="D267" s="110"/>
      <c r="E267" s="110">
        <v>11226.315125600901</v>
      </c>
      <c r="F267" s="110">
        <v>-147.31824088972499</v>
      </c>
      <c r="G267" s="110">
        <v>310.43287224001398</v>
      </c>
      <c r="H267" s="110">
        <v>-131.68160689799899</v>
      </c>
      <c r="I267" s="110">
        <v>-0.84697387553516801</v>
      </c>
      <c r="J267" s="110">
        <v>-21.010865247879</v>
      </c>
      <c r="K267" s="110"/>
      <c r="L267" s="128">
        <v>1.0366689513365299</v>
      </c>
      <c r="M267" s="128">
        <v>9.9811514736120603</v>
      </c>
      <c r="N267" s="128">
        <v>14.5922746781116</v>
      </c>
      <c r="O267" s="128">
        <v>96.906400000000005</v>
      </c>
      <c r="P267" s="263">
        <v>1.0269999999999999</v>
      </c>
      <c r="Q267" s="128">
        <v>7.5250836120401301</v>
      </c>
    </row>
    <row r="268" spans="1:17" ht="12.75" x14ac:dyDescent="0.2">
      <c r="A268" s="110" t="s">
        <v>576</v>
      </c>
      <c r="B268" s="110">
        <v>39290</v>
      </c>
      <c r="C268" s="110">
        <v>11642</v>
      </c>
      <c r="D268" s="110"/>
      <c r="E268" s="110">
        <v>11720.297947208301</v>
      </c>
      <c r="F268" s="110">
        <v>49.6150263280921</v>
      </c>
      <c r="G268" s="110">
        <v>26.0748405643251</v>
      </c>
      <c r="H268" s="110">
        <v>-131.68160689799899</v>
      </c>
      <c r="I268" s="110">
        <v>-0.84697387553516801</v>
      </c>
      <c r="J268" s="110">
        <v>-21.010865247879</v>
      </c>
      <c r="K268" s="110"/>
      <c r="L268" s="128">
        <v>1.16569101552558</v>
      </c>
      <c r="M268" s="128">
        <v>10.3715958259099</v>
      </c>
      <c r="N268" s="128">
        <v>30.846625766871199</v>
      </c>
      <c r="O268" s="128">
        <v>97.325999999999993</v>
      </c>
      <c r="P268" s="263">
        <v>1.0016</v>
      </c>
      <c r="Q268" s="128">
        <v>6.9608305804624804</v>
      </c>
    </row>
    <row r="269" spans="1:17" ht="12.75" x14ac:dyDescent="0.2">
      <c r="A269" s="110" t="s">
        <v>577</v>
      </c>
      <c r="B269" s="110">
        <v>25492</v>
      </c>
      <c r="C269" s="110">
        <v>11105</v>
      </c>
      <c r="D269" s="110"/>
      <c r="E269" s="110">
        <v>11039.000874094299</v>
      </c>
      <c r="F269" s="110">
        <v>-21.556900084072801</v>
      </c>
      <c r="G269" s="110">
        <v>241.34918237959201</v>
      </c>
      <c r="H269" s="110">
        <v>-131.68160689799899</v>
      </c>
      <c r="I269" s="110">
        <v>-0.84697387553516801</v>
      </c>
      <c r="J269" s="110">
        <v>-21.010865247879</v>
      </c>
      <c r="K269" s="110"/>
      <c r="L269" s="128">
        <v>1.1062294053036199</v>
      </c>
      <c r="M269" s="128">
        <v>9.7638474815628395</v>
      </c>
      <c r="N269" s="128">
        <v>26.315789473684202</v>
      </c>
      <c r="O269" s="128">
        <v>96.474100000000007</v>
      </c>
      <c r="P269" s="263">
        <v>1.0212000000000001</v>
      </c>
      <c r="Q269" s="128">
        <v>7.9470198675496704</v>
      </c>
    </row>
    <row r="270" spans="1:17" ht="14.25" customHeight="1" x14ac:dyDescent="0.2">
      <c r="A270" s="18" t="s">
        <v>578</v>
      </c>
      <c r="B270" s="110"/>
      <c r="C270" s="110"/>
      <c r="D270" s="18"/>
      <c r="E270" s="110"/>
      <c r="F270" s="110"/>
      <c r="G270" s="110"/>
      <c r="H270" s="110"/>
      <c r="I270" s="110"/>
      <c r="J270" s="110"/>
      <c r="K270" s="18"/>
      <c r="L270" s="128"/>
      <c r="M270" s="128"/>
      <c r="N270" s="128"/>
      <c r="O270" s="128"/>
      <c r="P270" s="263"/>
      <c r="Q270" s="128"/>
    </row>
    <row r="271" spans="1:17" ht="12.75" x14ac:dyDescent="0.2">
      <c r="A271" s="110" t="s">
        <v>579</v>
      </c>
      <c r="B271" s="110">
        <v>25114</v>
      </c>
      <c r="C271" s="110">
        <v>11435</v>
      </c>
      <c r="D271" s="110"/>
      <c r="E271" s="110">
        <v>11569.1943071683</v>
      </c>
      <c r="F271" s="110">
        <v>-17.186891747854499</v>
      </c>
      <c r="G271" s="110">
        <v>36.245349616711302</v>
      </c>
      <c r="H271" s="110">
        <v>-131.68160689799899</v>
      </c>
      <c r="I271" s="110">
        <v>-0.84697387553516801</v>
      </c>
      <c r="J271" s="110">
        <v>-21.010865247879</v>
      </c>
      <c r="K271" s="110"/>
      <c r="L271" s="128">
        <v>1.01536991319583</v>
      </c>
      <c r="M271" s="128">
        <v>10.316954686629</v>
      </c>
      <c r="N271" s="128">
        <v>25.2798147433423</v>
      </c>
      <c r="O271" s="128">
        <v>96.532499999999999</v>
      </c>
      <c r="P271" s="263">
        <v>1.0024999999999999</v>
      </c>
      <c r="Q271" s="128">
        <v>3.67941712204007</v>
      </c>
    </row>
    <row r="272" spans="1:17" ht="12.75" x14ac:dyDescent="0.2">
      <c r="A272" s="110" t="s">
        <v>580</v>
      </c>
      <c r="B272" s="110">
        <v>18133</v>
      </c>
      <c r="C272" s="110">
        <v>10515</v>
      </c>
      <c r="D272" s="110"/>
      <c r="E272" s="110">
        <v>10040.800297302299</v>
      </c>
      <c r="F272" s="110">
        <v>-88.182250903546802</v>
      </c>
      <c r="G272" s="110">
        <v>716.20286483833502</v>
      </c>
      <c r="H272" s="110">
        <v>-131.68160689799899</v>
      </c>
      <c r="I272" s="110">
        <v>-0.84697387553516801</v>
      </c>
      <c r="J272" s="110">
        <v>-21.010865247879</v>
      </c>
      <c r="K272" s="110"/>
      <c r="L272" s="128">
        <v>0.91545800474273398</v>
      </c>
      <c r="M272" s="128">
        <v>8.9339877571278894</v>
      </c>
      <c r="N272" s="128">
        <v>22.160493827160501</v>
      </c>
      <c r="O272" s="128">
        <v>95.897599999999997</v>
      </c>
      <c r="P272" s="263">
        <v>1.0706</v>
      </c>
      <c r="Q272" s="128">
        <v>1.8824871648602399</v>
      </c>
    </row>
    <row r="273" spans="1:17" ht="12.75" x14ac:dyDescent="0.2">
      <c r="A273" s="110" t="s">
        <v>581</v>
      </c>
      <c r="B273" s="110">
        <v>18872</v>
      </c>
      <c r="C273" s="110">
        <v>11378</v>
      </c>
      <c r="D273" s="110"/>
      <c r="E273" s="110">
        <v>10879.8282818096</v>
      </c>
      <c r="F273" s="110">
        <v>-111.31275915150199</v>
      </c>
      <c r="G273" s="110">
        <v>763.47042943455597</v>
      </c>
      <c r="H273" s="110">
        <v>-131.68160689799899</v>
      </c>
      <c r="I273" s="110">
        <v>-0.84697387553516801</v>
      </c>
      <c r="J273" s="110">
        <v>-21.010865247879</v>
      </c>
      <c r="K273" s="110"/>
      <c r="L273" s="128">
        <v>1.11805849936414</v>
      </c>
      <c r="M273" s="128">
        <v>9.6068249258160208</v>
      </c>
      <c r="N273" s="128">
        <v>18.4776613348042</v>
      </c>
      <c r="O273" s="128">
        <v>94.676500000000004</v>
      </c>
      <c r="P273" s="263">
        <v>1.0694999999999999</v>
      </c>
      <c r="Q273" s="128">
        <v>2.4810126582278502</v>
      </c>
    </row>
    <row r="274" spans="1:17" ht="12.75" x14ac:dyDescent="0.2">
      <c r="A274" s="110" t="s">
        <v>582</v>
      </c>
      <c r="B274" s="110">
        <v>99439</v>
      </c>
      <c r="C274" s="110">
        <v>11616</v>
      </c>
      <c r="D274" s="110"/>
      <c r="E274" s="110">
        <v>11876.930082864201</v>
      </c>
      <c r="F274" s="110">
        <v>-130.53505235724299</v>
      </c>
      <c r="G274" s="110">
        <v>22.762372956515598</v>
      </c>
      <c r="H274" s="110">
        <v>-131.68160689799899</v>
      </c>
      <c r="I274" s="110">
        <v>-0.84697387553516801</v>
      </c>
      <c r="J274" s="110">
        <v>-21.010865247879</v>
      </c>
      <c r="K274" s="110"/>
      <c r="L274" s="128">
        <v>1.0629632236848701</v>
      </c>
      <c r="M274" s="128">
        <v>10.579350154366001</v>
      </c>
      <c r="N274" s="128">
        <v>15.171102661597001</v>
      </c>
      <c r="O274" s="128">
        <v>97.856099999999998</v>
      </c>
      <c r="P274" s="263">
        <v>1.0013000000000001</v>
      </c>
      <c r="Q274" s="128">
        <v>2.8426756684729502</v>
      </c>
    </row>
    <row r="275" spans="1:17" ht="12.75" x14ac:dyDescent="0.2">
      <c r="A275" s="110" t="s">
        <v>583</v>
      </c>
      <c r="B275" s="110">
        <v>17963</v>
      </c>
      <c r="C275" s="110">
        <v>11562</v>
      </c>
      <c r="D275" s="110"/>
      <c r="E275" s="110">
        <v>11691.5852395947</v>
      </c>
      <c r="F275" s="110">
        <v>-169.72964104242101</v>
      </c>
      <c r="G275" s="110">
        <v>141.77559410413099</v>
      </c>
      <c r="H275" s="110">
        <v>-131.68160689799899</v>
      </c>
      <c r="I275" s="110">
        <v>51.529375776732699</v>
      </c>
      <c r="J275" s="110">
        <v>-21.010865247879</v>
      </c>
      <c r="K275" s="110"/>
      <c r="L275" s="128">
        <v>1.15793575683349</v>
      </c>
      <c r="M275" s="128">
        <v>10.349050826699299</v>
      </c>
      <c r="N275" s="128">
        <v>12.1570736955352</v>
      </c>
      <c r="O275" s="128">
        <v>97.125900000000001</v>
      </c>
      <c r="P275" s="263">
        <v>1.0115000000000001</v>
      </c>
      <c r="Q275" s="128">
        <v>-4.6146746654360902</v>
      </c>
    </row>
    <row r="276" spans="1:17" ht="12.75" x14ac:dyDescent="0.2">
      <c r="A276" s="110" t="s">
        <v>584</v>
      </c>
      <c r="B276" s="110">
        <v>9226</v>
      </c>
      <c r="C276" s="110">
        <v>10691</v>
      </c>
      <c r="D276" s="110"/>
      <c r="E276" s="110">
        <v>10002.300641104001</v>
      </c>
      <c r="F276" s="110">
        <v>-217.58905273953201</v>
      </c>
      <c r="G276" s="110">
        <v>1055.56347103649</v>
      </c>
      <c r="H276" s="110">
        <v>-131.68160689799899</v>
      </c>
      <c r="I276" s="110">
        <v>3.5805323824989999</v>
      </c>
      <c r="J276" s="110">
        <v>-21.010865247879</v>
      </c>
      <c r="K276" s="110"/>
      <c r="L276" s="128">
        <v>0.93214827660958199</v>
      </c>
      <c r="M276" s="128">
        <v>8.8879254281378692</v>
      </c>
      <c r="N276" s="128">
        <v>9.3902439024390194</v>
      </c>
      <c r="O276" s="128">
        <v>96.319500000000005</v>
      </c>
      <c r="P276" s="263">
        <v>1.1048</v>
      </c>
      <c r="Q276" s="128">
        <v>-2.2653721682847898</v>
      </c>
    </row>
    <row r="277" spans="1:17" ht="12.75" x14ac:dyDescent="0.2">
      <c r="A277" s="110" t="s">
        <v>585</v>
      </c>
      <c r="B277" s="110">
        <v>55807</v>
      </c>
      <c r="C277" s="110">
        <v>12151</v>
      </c>
      <c r="D277" s="110"/>
      <c r="E277" s="110">
        <v>12031.716593401799</v>
      </c>
      <c r="F277" s="110">
        <v>-154.165304090164</v>
      </c>
      <c r="G277" s="110">
        <v>427.22927295851298</v>
      </c>
      <c r="H277" s="110">
        <v>-131.68160689799899</v>
      </c>
      <c r="I277" s="110">
        <v>-0.84697387553516801</v>
      </c>
      <c r="J277" s="110">
        <v>-21.010865247879</v>
      </c>
      <c r="K277" s="110"/>
      <c r="L277" s="128">
        <v>1.2238608059920799</v>
      </c>
      <c r="M277" s="128">
        <v>10.6312828139839</v>
      </c>
      <c r="N277" s="128">
        <v>13.129951120849499</v>
      </c>
      <c r="O277" s="128">
        <v>96.527299999999997</v>
      </c>
      <c r="P277" s="263">
        <v>1.0348999999999999</v>
      </c>
      <c r="Q277" s="128">
        <v>9.3734501570507494</v>
      </c>
    </row>
    <row r="278" spans="1:17" ht="14.25" customHeight="1" x14ac:dyDescent="0.2">
      <c r="A278" s="18" t="s">
        <v>586</v>
      </c>
      <c r="B278" s="110"/>
      <c r="C278" s="110"/>
      <c r="D278" s="18"/>
      <c r="E278" s="110"/>
      <c r="F278" s="110"/>
      <c r="G278" s="110"/>
      <c r="H278" s="110"/>
      <c r="I278" s="110"/>
      <c r="J278" s="110"/>
      <c r="K278" s="18"/>
      <c r="L278" s="128"/>
      <c r="M278" s="128"/>
      <c r="N278" s="128"/>
      <c r="O278" s="128"/>
      <c r="P278" s="263"/>
      <c r="Q278" s="128"/>
    </row>
    <row r="279" spans="1:17" ht="12.75" x14ac:dyDescent="0.2">
      <c r="A279" s="110" t="s">
        <v>587</v>
      </c>
      <c r="B279" s="110">
        <v>7120</v>
      </c>
      <c r="C279" s="110">
        <v>12042</v>
      </c>
      <c r="D279" s="110"/>
      <c r="E279" s="110">
        <v>10724.1774382929</v>
      </c>
      <c r="F279" s="110">
        <v>-127.79944869683</v>
      </c>
      <c r="G279" s="110">
        <v>1598.79029569145</v>
      </c>
      <c r="H279" s="110">
        <v>-131.68160689799899</v>
      </c>
      <c r="I279" s="110">
        <v>-0.84697387553516801</v>
      </c>
      <c r="J279" s="110">
        <v>-21.010865247879</v>
      </c>
      <c r="K279" s="110"/>
      <c r="L279" s="128">
        <v>1.01123595505618</v>
      </c>
      <c r="M279" s="128">
        <v>9.52247191011236</v>
      </c>
      <c r="N279" s="128">
        <v>17.109144542772899</v>
      </c>
      <c r="O279" s="128">
        <v>96.416499999999999</v>
      </c>
      <c r="P279" s="263">
        <v>1.1484000000000001</v>
      </c>
      <c r="Q279" s="128">
        <v>-0.39840637450199201</v>
      </c>
    </row>
    <row r="280" spans="1:17" ht="12.75" x14ac:dyDescent="0.2">
      <c r="A280" s="110" t="s">
        <v>588</v>
      </c>
      <c r="B280" s="110">
        <v>6181</v>
      </c>
      <c r="C280" s="110">
        <v>11311</v>
      </c>
      <c r="D280" s="110"/>
      <c r="E280" s="110">
        <v>9914.3848264328608</v>
      </c>
      <c r="F280" s="110">
        <v>-130.91037335119401</v>
      </c>
      <c r="G280" s="110">
        <v>1608.4955133177</v>
      </c>
      <c r="H280" s="110">
        <v>-131.68160689799899</v>
      </c>
      <c r="I280" s="110">
        <v>71.848366700885293</v>
      </c>
      <c r="J280" s="110">
        <v>-21.010865247879</v>
      </c>
      <c r="K280" s="110"/>
      <c r="L280" s="128">
        <v>1.13250283125708</v>
      </c>
      <c r="M280" s="128">
        <v>8.6879145769293</v>
      </c>
      <c r="N280" s="128">
        <v>18.435754189944099</v>
      </c>
      <c r="O280" s="128">
        <v>95.267600000000002</v>
      </c>
      <c r="P280" s="263">
        <v>1.1615</v>
      </c>
      <c r="Q280" s="128">
        <v>-6.1823802163833097</v>
      </c>
    </row>
    <row r="281" spans="1:17" ht="12.75" x14ac:dyDescent="0.2">
      <c r="A281" s="110" t="s">
        <v>589</v>
      </c>
      <c r="B281" s="110">
        <v>10070</v>
      </c>
      <c r="C281" s="110">
        <v>10557</v>
      </c>
      <c r="D281" s="110"/>
      <c r="E281" s="110">
        <v>9325.3405809156702</v>
      </c>
      <c r="F281" s="110">
        <v>-170.509372046338</v>
      </c>
      <c r="G281" s="110">
        <v>1544.13849158369</v>
      </c>
      <c r="H281" s="110">
        <v>-131.68160689799899</v>
      </c>
      <c r="I281" s="110">
        <v>10.8935655147797</v>
      </c>
      <c r="J281" s="110">
        <v>-21.010865247879</v>
      </c>
      <c r="K281" s="110"/>
      <c r="L281" s="128">
        <v>0.77457795431976195</v>
      </c>
      <c r="M281" s="128">
        <v>8.3416087388281994</v>
      </c>
      <c r="N281" s="128">
        <v>15</v>
      </c>
      <c r="O281" s="128">
        <v>96.367400000000004</v>
      </c>
      <c r="P281" s="263">
        <v>1.1648000000000001</v>
      </c>
      <c r="Q281" s="128">
        <v>-2.7542372881355899</v>
      </c>
    </row>
    <row r="282" spans="1:17" ht="12.75" x14ac:dyDescent="0.2">
      <c r="A282" s="110" t="s">
        <v>590</v>
      </c>
      <c r="B282" s="110">
        <v>15054</v>
      </c>
      <c r="C282" s="110">
        <v>15721</v>
      </c>
      <c r="D282" s="110"/>
      <c r="E282" s="110">
        <v>14862.4238370229</v>
      </c>
      <c r="F282" s="110">
        <v>-197.80312314711</v>
      </c>
      <c r="G282" s="110">
        <v>1209.6924522639499</v>
      </c>
      <c r="H282" s="110">
        <v>-131.68160689799899</v>
      </c>
      <c r="I282" s="110">
        <v>-0.84697387553516801</v>
      </c>
      <c r="J282" s="110">
        <v>-21.010865247879</v>
      </c>
      <c r="K282" s="110"/>
      <c r="L282" s="128">
        <v>1.37504982064568</v>
      </c>
      <c r="M282" s="128">
        <v>13.212435233160599</v>
      </c>
      <c r="N282" s="128">
        <v>7.6420311714429401</v>
      </c>
      <c r="O282" s="128">
        <v>97.132000000000005</v>
      </c>
      <c r="P282" s="263">
        <v>1.0809</v>
      </c>
      <c r="Q282" s="128">
        <v>6.4985451018428702</v>
      </c>
    </row>
    <row r="283" spans="1:17" ht="12.75" x14ac:dyDescent="0.2">
      <c r="A283" s="110" t="s">
        <v>591</v>
      </c>
      <c r="B283" s="110">
        <v>5208</v>
      </c>
      <c r="C283" s="110">
        <v>12105</v>
      </c>
      <c r="D283" s="110"/>
      <c r="E283" s="110">
        <v>10863.644311677101</v>
      </c>
      <c r="F283" s="110">
        <v>-142.66061661832299</v>
      </c>
      <c r="G283" s="110">
        <v>1538.0098473640901</v>
      </c>
      <c r="H283" s="110">
        <v>-131.68160689799899</v>
      </c>
      <c r="I283" s="110">
        <v>-0.84697387553516801</v>
      </c>
      <c r="J283" s="110">
        <v>-21.010865247879</v>
      </c>
      <c r="K283" s="110"/>
      <c r="L283" s="128">
        <v>1.036866359447</v>
      </c>
      <c r="M283" s="128">
        <v>9.6390168970814099</v>
      </c>
      <c r="N283" s="128">
        <v>15.5378486055777</v>
      </c>
      <c r="O283" s="128">
        <v>96.032399999999996</v>
      </c>
      <c r="P283" s="263">
        <v>1.1409</v>
      </c>
      <c r="Q283" s="128">
        <v>6.7178502879078703</v>
      </c>
    </row>
    <row r="284" spans="1:17" ht="12.75" x14ac:dyDescent="0.2">
      <c r="A284" s="110" t="s">
        <v>592</v>
      </c>
      <c r="B284" s="110">
        <v>11488</v>
      </c>
      <c r="C284" s="110">
        <v>11347</v>
      </c>
      <c r="D284" s="110"/>
      <c r="E284" s="110">
        <v>10276.0609277494</v>
      </c>
      <c r="F284" s="110">
        <v>-106.321305666092</v>
      </c>
      <c r="G284" s="110">
        <v>1330.87901134292</v>
      </c>
      <c r="H284" s="110">
        <v>-131.68160689799899</v>
      </c>
      <c r="I284" s="110">
        <v>-0.84697387553516801</v>
      </c>
      <c r="J284" s="110">
        <v>-21.010865247879</v>
      </c>
      <c r="K284" s="110"/>
      <c r="L284" s="128">
        <v>0.95752089136490204</v>
      </c>
      <c r="M284" s="128">
        <v>9.13126740947075</v>
      </c>
      <c r="N284" s="128">
        <v>19.923736892278399</v>
      </c>
      <c r="O284" s="128">
        <v>95.585300000000004</v>
      </c>
      <c r="P284" s="263">
        <v>1.1288</v>
      </c>
      <c r="Q284" s="128">
        <v>8.8262910798122096</v>
      </c>
    </row>
    <row r="285" spans="1:17" ht="12.75" x14ac:dyDescent="0.2">
      <c r="A285" s="110" t="s">
        <v>593</v>
      </c>
      <c r="B285" s="110">
        <v>12049</v>
      </c>
      <c r="C285" s="110">
        <v>13480</v>
      </c>
      <c r="D285" s="110"/>
      <c r="E285" s="110">
        <v>12330.928094229001</v>
      </c>
      <c r="F285" s="110">
        <v>-144.027365607229</v>
      </c>
      <c r="G285" s="110">
        <v>1348.9273405009001</v>
      </c>
      <c r="H285" s="110">
        <v>-131.68160689799899</v>
      </c>
      <c r="I285" s="110">
        <v>-0.84697387553516801</v>
      </c>
      <c r="J285" s="110">
        <v>76.259432080313303</v>
      </c>
      <c r="K285" s="110"/>
      <c r="L285" s="128">
        <v>1.0955265997178201</v>
      </c>
      <c r="M285" s="128">
        <v>10.988463772927201</v>
      </c>
      <c r="N285" s="128">
        <v>13.5196374622357</v>
      </c>
      <c r="O285" s="128">
        <v>98.085599999999999</v>
      </c>
      <c r="P285" s="263">
        <v>1.1088</v>
      </c>
      <c r="Q285" s="128">
        <v>19.051512673753098</v>
      </c>
    </row>
    <row r="286" spans="1:17" ht="12.75" x14ac:dyDescent="0.2">
      <c r="A286" s="110" t="s">
        <v>594</v>
      </c>
      <c r="B286" s="110">
        <v>63985</v>
      </c>
      <c r="C286" s="110">
        <v>11573</v>
      </c>
      <c r="D286" s="110"/>
      <c r="E286" s="110">
        <v>11800.2673394992</v>
      </c>
      <c r="F286" s="110">
        <v>-162.13972280946999</v>
      </c>
      <c r="G286" s="110">
        <v>88.744208491334703</v>
      </c>
      <c r="H286" s="110">
        <v>-131.68160689799899</v>
      </c>
      <c r="I286" s="110">
        <v>-0.84697387553516801</v>
      </c>
      <c r="J286" s="110">
        <v>-21.010865247879</v>
      </c>
      <c r="K286" s="110"/>
      <c r="L286" s="128">
        <v>1.2018441822302099</v>
      </c>
      <c r="M286" s="128">
        <v>10.425881065874799</v>
      </c>
      <c r="N286" s="128">
        <v>12.711737370709001</v>
      </c>
      <c r="O286" s="128">
        <v>97.857699999999994</v>
      </c>
      <c r="P286" s="263">
        <v>1.0068999999999999</v>
      </c>
      <c r="Q286" s="128">
        <v>12.8298453139217</v>
      </c>
    </row>
    <row r="287" spans="1:17" ht="14.25" customHeight="1" x14ac:dyDescent="0.2">
      <c r="A287" s="18" t="s">
        <v>595</v>
      </c>
      <c r="B287" s="110"/>
      <c r="C287" s="110"/>
      <c r="D287" s="18"/>
      <c r="E287" s="110"/>
      <c r="F287" s="110"/>
      <c r="G287" s="110"/>
      <c r="H287" s="110"/>
      <c r="I287" s="110"/>
      <c r="J287" s="110"/>
      <c r="K287" s="18"/>
      <c r="L287" s="128"/>
      <c r="M287" s="128"/>
      <c r="N287" s="128"/>
      <c r="O287" s="128"/>
      <c r="P287" s="263"/>
      <c r="Q287" s="128"/>
    </row>
    <row r="288" spans="1:17" ht="12.75" x14ac:dyDescent="0.2">
      <c r="A288" s="110" t="s">
        <v>596</v>
      </c>
      <c r="B288" s="110">
        <v>2387</v>
      </c>
      <c r="C288" s="110">
        <v>12033</v>
      </c>
      <c r="D288" s="110"/>
      <c r="E288" s="110">
        <v>10569.874832801899</v>
      </c>
      <c r="F288" s="110">
        <v>-184.08200000723701</v>
      </c>
      <c r="G288" s="110">
        <v>1704.84426199678</v>
      </c>
      <c r="H288" s="110">
        <v>-131.68160689799899</v>
      </c>
      <c r="I288" s="110">
        <v>94.594957512040196</v>
      </c>
      <c r="J288" s="110">
        <v>-21.010865247879</v>
      </c>
      <c r="K288" s="110"/>
      <c r="L288" s="128">
        <v>0.71219103477168</v>
      </c>
      <c r="M288" s="128">
        <v>9.5517385839966504</v>
      </c>
      <c r="N288" s="128">
        <v>11.842105263157899</v>
      </c>
      <c r="O288" s="128">
        <v>95.979100000000003</v>
      </c>
      <c r="P288" s="263">
        <v>1.1606000000000001</v>
      </c>
      <c r="Q288" s="128">
        <v>-7.1969696969696999</v>
      </c>
    </row>
    <row r="289" spans="1:17" ht="12.75" x14ac:dyDescent="0.2">
      <c r="A289" s="110" t="s">
        <v>597</v>
      </c>
      <c r="B289" s="110">
        <v>2498</v>
      </c>
      <c r="C289" s="110">
        <v>12086</v>
      </c>
      <c r="D289" s="110"/>
      <c r="E289" s="110">
        <v>10857.6902273498</v>
      </c>
      <c r="F289" s="110">
        <v>-176.190949318392</v>
      </c>
      <c r="G289" s="110">
        <v>1557.80052831435</v>
      </c>
      <c r="H289" s="110">
        <v>-131.68160689799899</v>
      </c>
      <c r="I289" s="110">
        <v>-0.84697387553516801</v>
      </c>
      <c r="J289" s="110">
        <v>-21.010865247879</v>
      </c>
      <c r="K289" s="110"/>
      <c r="L289" s="128">
        <v>1.0808646917533999</v>
      </c>
      <c r="M289" s="128">
        <v>9.6076861489191394</v>
      </c>
      <c r="N289" s="128">
        <v>12.5</v>
      </c>
      <c r="O289" s="128">
        <v>95.494900000000001</v>
      </c>
      <c r="P289" s="263">
        <v>1.1428</v>
      </c>
      <c r="Q289" s="128">
        <v>0</v>
      </c>
    </row>
    <row r="290" spans="1:17" ht="12.75" x14ac:dyDescent="0.2">
      <c r="A290" s="110" t="s">
        <v>598</v>
      </c>
      <c r="B290" s="110">
        <v>12324</v>
      </c>
      <c r="C290" s="110">
        <v>12322</v>
      </c>
      <c r="D290" s="110"/>
      <c r="E290" s="110">
        <v>11922.349734834999</v>
      </c>
      <c r="F290" s="110">
        <v>-90.926044351873301</v>
      </c>
      <c r="G290" s="110">
        <v>643.97583968897902</v>
      </c>
      <c r="H290" s="110">
        <v>-131.68160689799899</v>
      </c>
      <c r="I290" s="110">
        <v>-0.84697387553516801</v>
      </c>
      <c r="J290" s="110">
        <v>-21.010865247879</v>
      </c>
      <c r="K290" s="110"/>
      <c r="L290" s="128">
        <v>1.0223953261927901</v>
      </c>
      <c r="M290" s="128">
        <v>10.645894190198</v>
      </c>
      <c r="N290" s="128">
        <v>18.368902439024399</v>
      </c>
      <c r="O290" s="128">
        <v>94.600300000000004</v>
      </c>
      <c r="P290" s="263">
        <v>1.0533999999999999</v>
      </c>
      <c r="Q290" s="128">
        <v>10.9567901234568</v>
      </c>
    </row>
    <row r="291" spans="1:17" ht="12.75" x14ac:dyDescent="0.2">
      <c r="A291" s="110" t="s">
        <v>599</v>
      </c>
      <c r="B291" s="110">
        <v>3024</v>
      </c>
      <c r="C291" s="110">
        <v>12006</v>
      </c>
      <c r="D291" s="110"/>
      <c r="E291" s="110">
        <v>11087.5862887639</v>
      </c>
      <c r="F291" s="110">
        <v>-154.955535179794</v>
      </c>
      <c r="G291" s="110">
        <v>1203.67292440642</v>
      </c>
      <c r="H291" s="110">
        <v>-131.68160689799899</v>
      </c>
      <c r="I291" s="110">
        <v>22.435096445807702</v>
      </c>
      <c r="J291" s="110">
        <v>-21.010865247879</v>
      </c>
      <c r="K291" s="110"/>
      <c r="L291" s="128">
        <v>0.85978835978835999</v>
      </c>
      <c r="M291" s="128">
        <v>9.9537037037037006</v>
      </c>
      <c r="N291" s="128">
        <v>13.953488372093</v>
      </c>
      <c r="O291" s="128">
        <v>95.271199999999993</v>
      </c>
      <c r="P291" s="263">
        <v>1.1079000000000001</v>
      </c>
      <c r="Q291" s="128">
        <v>-3.2544378698224898</v>
      </c>
    </row>
    <row r="292" spans="1:17" ht="12.75" x14ac:dyDescent="0.2">
      <c r="A292" s="110" t="s">
        <v>600</v>
      </c>
      <c r="B292" s="110">
        <v>7108</v>
      </c>
      <c r="C292" s="110">
        <v>11095</v>
      </c>
      <c r="D292" s="110"/>
      <c r="E292" s="110">
        <v>10764.7613674646</v>
      </c>
      <c r="F292" s="110">
        <v>-189.48785850016799</v>
      </c>
      <c r="G292" s="110">
        <v>669.35518794786196</v>
      </c>
      <c r="H292" s="110">
        <v>-131.68160689799899</v>
      </c>
      <c r="I292" s="110">
        <v>2.8440528917318</v>
      </c>
      <c r="J292" s="110">
        <v>-21.010865247879</v>
      </c>
      <c r="K292" s="110"/>
      <c r="L292" s="128">
        <v>1.0973550928531199</v>
      </c>
      <c r="M292" s="128">
        <v>9.5104108047270692</v>
      </c>
      <c r="N292" s="128">
        <v>11.390532544378701</v>
      </c>
      <c r="O292" s="128">
        <v>96.498699999999999</v>
      </c>
      <c r="P292" s="263">
        <v>1.0615000000000001</v>
      </c>
      <c r="Q292" s="128">
        <v>-2.20492866407263</v>
      </c>
    </row>
    <row r="293" spans="1:17" ht="12.75" x14ac:dyDescent="0.2">
      <c r="A293" s="110" t="s">
        <v>601</v>
      </c>
      <c r="B293" s="110">
        <v>3945</v>
      </c>
      <c r="C293" s="110">
        <v>13069</v>
      </c>
      <c r="D293" s="110"/>
      <c r="E293" s="110">
        <v>11745.1901268211</v>
      </c>
      <c r="F293" s="110">
        <v>-180.137706334976</v>
      </c>
      <c r="G293" s="110">
        <v>1634.0311964135101</v>
      </c>
      <c r="H293" s="110">
        <v>-131.68160689799899</v>
      </c>
      <c r="I293" s="110">
        <v>22.808237597238101</v>
      </c>
      <c r="J293" s="110">
        <v>-21.010865247879</v>
      </c>
      <c r="K293" s="110"/>
      <c r="L293" s="128">
        <v>1.03929024081115</v>
      </c>
      <c r="M293" s="128">
        <v>10.468948035487999</v>
      </c>
      <c r="N293" s="128">
        <v>11.138014527845</v>
      </c>
      <c r="O293" s="128">
        <v>95.853099999999998</v>
      </c>
      <c r="P293" s="263">
        <v>1.1385000000000001</v>
      </c>
      <c r="Q293" s="128">
        <v>-3.19829424307036</v>
      </c>
    </row>
    <row r="294" spans="1:17" ht="12.75" x14ac:dyDescent="0.2">
      <c r="A294" s="110" t="s">
        <v>602</v>
      </c>
      <c r="B294" s="110">
        <v>6748</v>
      </c>
      <c r="C294" s="110">
        <v>12258</v>
      </c>
      <c r="D294" s="110"/>
      <c r="E294" s="110">
        <v>11700.4743842233</v>
      </c>
      <c r="F294" s="110">
        <v>-182.95745978245199</v>
      </c>
      <c r="G294" s="110">
        <v>894.21832217291603</v>
      </c>
      <c r="H294" s="110">
        <v>-131.68160689799899</v>
      </c>
      <c r="I294" s="110">
        <v>-0.84697387553516801</v>
      </c>
      <c r="J294" s="110">
        <v>-21.010865247879</v>
      </c>
      <c r="K294" s="110"/>
      <c r="L294" s="128">
        <v>1.1558980438648501</v>
      </c>
      <c r="M294" s="128">
        <v>10.358624777711899</v>
      </c>
      <c r="N294" s="128">
        <v>11.015736766809701</v>
      </c>
      <c r="O294" s="128">
        <v>96.156599999999997</v>
      </c>
      <c r="P294" s="263">
        <v>1.0758000000000001</v>
      </c>
      <c r="Q294" s="128">
        <v>2.10249671484888</v>
      </c>
    </row>
    <row r="295" spans="1:17" ht="12.75" x14ac:dyDescent="0.2">
      <c r="A295" s="110" t="s">
        <v>603</v>
      </c>
      <c r="B295" s="110">
        <v>72840</v>
      </c>
      <c r="C295" s="110">
        <v>11420</v>
      </c>
      <c r="D295" s="110"/>
      <c r="E295" s="110">
        <v>11475.468234865</v>
      </c>
      <c r="F295" s="110">
        <v>-180.19020318998099</v>
      </c>
      <c r="G295" s="110">
        <v>278.14341419160502</v>
      </c>
      <c r="H295" s="110">
        <v>-131.68160689799899</v>
      </c>
      <c r="I295" s="110">
        <v>-0.84697387553516801</v>
      </c>
      <c r="J295" s="110">
        <v>-21.010865247879</v>
      </c>
      <c r="K295" s="110"/>
      <c r="L295" s="128">
        <v>1.1175178473366301</v>
      </c>
      <c r="M295" s="128">
        <v>10.168863261944001</v>
      </c>
      <c r="N295" s="128">
        <v>11.462130417172901</v>
      </c>
      <c r="O295" s="128">
        <v>96.534800000000004</v>
      </c>
      <c r="P295" s="263">
        <v>1.0236000000000001</v>
      </c>
      <c r="Q295" s="128">
        <v>5.6005138086062898</v>
      </c>
    </row>
    <row r="296" spans="1:17" ht="12.75" x14ac:dyDescent="0.2">
      <c r="A296" s="110" t="s">
        <v>604</v>
      </c>
      <c r="B296" s="110">
        <v>2442</v>
      </c>
      <c r="C296" s="110">
        <v>12091</v>
      </c>
      <c r="D296" s="110"/>
      <c r="E296" s="110">
        <v>9840.0859429185093</v>
      </c>
      <c r="F296" s="110">
        <v>-191.587959828549</v>
      </c>
      <c r="G296" s="110">
        <v>2596.2489754306498</v>
      </c>
      <c r="H296" s="110">
        <v>-131.68160689799899</v>
      </c>
      <c r="I296" s="110">
        <v>-0.84697387553516801</v>
      </c>
      <c r="J296" s="110">
        <v>-21.010865247879</v>
      </c>
      <c r="K296" s="110"/>
      <c r="L296" s="128">
        <v>1.0237510237510199</v>
      </c>
      <c r="M296" s="128">
        <v>8.6814086814086799</v>
      </c>
      <c r="N296" s="128">
        <v>12.264150943396199</v>
      </c>
      <c r="O296" s="128">
        <v>95.794700000000006</v>
      </c>
      <c r="P296" s="263">
        <v>1.2630999999999999</v>
      </c>
      <c r="Q296" s="128">
        <v>-1.25</v>
      </c>
    </row>
    <row r="297" spans="1:17" ht="12.75" x14ac:dyDescent="0.2">
      <c r="A297" s="110" t="s">
        <v>605</v>
      </c>
      <c r="B297" s="110">
        <v>5826</v>
      </c>
      <c r="C297" s="110">
        <v>11936</v>
      </c>
      <c r="D297" s="110"/>
      <c r="E297" s="110">
        <v>10483.2687447385</v>
      </c>
      <c r="F297" s="110">
        <v>-187.76606753281899</v>
      </c>
      <c r="G297" s="110">
        <v>1793.67135795223</v>
      </c>
      <c r="H297" s="110">
        <v>-131.68160689799899</v>
      </c>
      <c r="I297" s="110">
        <v>-0.84697387553516801</v>
      </c>
      <c r="J297" s="110">
        <v>-21.010865247879</v>
      </c>
      <c r="K297" s="110"/>
      <c r="L297" s="128">
        <v>0.90971507037418498</v>
      </c>
      <c r="M297" s="128">
        <v>9.3546172330930304</v>
      </c>
      <c r="N297" s="128">
        <v>11.743119266055</v>
      </c>
      <c r="O297" s="128">
        <v>96.622100000000003</v>
      </c>
      <c r="P297" s="263">
        <v>1.1704000000000001</v>
      </c>
      <c r="Q297" s="128">
        <v>6.5953654188948301</v>
      </c>
    </row>
    <row r="298" spans="1:17" ht="12.75" x14ac:dyDescent="0.2">
      <c r="A298" s="110" t="s">
        <v>606</v>
      </c>
      <c r="B298" s="110">
        <v>130224</v>
      </c>
      <c r="C298" s="110">
        <v>11118</v>
      </c>
      <c r="D298" s="110"/>
      <c r="E298" s="110">
        <v>11461.345861555999</v>
      </c>
      <c r="F298" s="110">
        <v>-149.72031135183201</v>
      </c>
      <c r="G298" s="110">
        <v>-78.637730112878003</v>
      </c>
      <c r="H298" s="110">
        <v>-131.68160689799899</v>
      </c>
      <c r="I298" s="110">
        <v>-0.84697387553516801</v>
      </c>
      <c r="J298" s="110">
        <v>17.625349910097899</v>
      </c>
      <c r="K298" s="110"/>
      <c r="L298" s="128">
        <v>1.1411107015603901</v>
      </c>
      <c r="M298" s="128">
        <v>10.141755743948901</v>
      </c>
      <c r="N298" s="128">
        <v>14.151586280003</v>
      </c>
      <c r="O298" s="128">
        <v>98.785499999999999</v>
      </c>
      <c r="P298" s="263">
        <v>0.99250000000000005</v>
      </c>
      <c r="Q298" s="128">
        <v>15.6655908053216</v>
      </c>
    </row>
    <row r="299" spans="1:17" ht="12.75" x14ac:dyDescent="0.2">
      <c r="A299" s="110" t="s">
        <v>607</v>
      </c>
      <c r="B299" s="110">
        <v>6539</v>
      </c>
      <c r="C299" s="110">
        <v>12236</v>
      </c>
      <c r="D299" s="110"/>
      <c r="E299" s="110">
        <v>10841.7885991813</v>
      </c>
      <c r="F299" s="110">
        <v>-184.02046473381299</v>
      </c>
      <c r="G299" s="110">
        <v>1480.72143447753</v>
      </c>
      <c r="H299" s="110">
        <v>-131.68160689799899</v>
      </c>
      <c r="I299" s="110">
        <v>249.99211311121499</v>
      </c>
      <c r="J299" s="110">
        <v>-21.010865247879</v>
      </c>
      <c r="K299" s="110"/>
      <c r="L299" s="128">
        <v>1.0093286435234701</v>
      </c>
      <c r="M299" s="128">
        <v>9.6345006881786208</v>
      </c>
      <c r="N299" s="128">
        <v>11.746031746031701</v>
      </c>
      <c r="O299" s="128">
        <v>95.1053</v>
      </c>
      <c r="P299" s="263">
        <v>1.1358999999999999</v>
      </c>
      <c r="Q299" s="128">
        <v>-14.180024660912499</v>
      </c>
    </row>
    <row r="300" spans="1:17" ht="12.75" x14ac:dyDescent="0.2">
      <c r="A300" s="110" t="s">
        <v>608</v>
      </c>
      <c r="B300" s="110">
        <v>5485</v>
      </c>
      <c r="C300" s="110">
        <v>13012</v>
      </c>
      <c r="D300" s="110"/>
      <c r="E300" s="110">
        <v>11732.811738784299</v>
      </c>
      <c r="F300" s="110">
        <v>-132.66619078184399</v>
      </c>
      <c r="G300" s="110">
        <v>1551.3603886727999</v>
      </c>
      <c r="H300" s="110">
        <v>-131.68160689799899</v>
      </c>
      <c r="I300" s="110">
        <v>-0.84697387553516801</v>
      </c>
      <c r="J300" s="110">
        <v>-7.2063419405347799</v>
      </c>
      <c r="K300" s="110"/>
      <c r="L300" s="128">
        <v>1.05742935278031</v>
      </c>
      <c r="M300" s="128">
        <v>10.4466727438469</v>
      </c>
      <c r="N300" s="128">
        <v>15.183246073298401</v>
      </c>
      <c r="O300" s="128">
        <v>96.393699999999995</v>
      </c>
      <c r="P300" s="263">
        <v>1.1315999999999999</v>
      </c>
      <c r="Q300" s="128">
        <v>14.104882459312799</v>
      </c>
    </row>
    <row r="301" spans="1:17" ht="12.75" x14ac:dyDescent="0.2">
      <c r="A301" s="110" t="s">
        <v>609</v>
      </c>
      <c r="B301" s="110">
        <v>8997</v>
      </c>
      <c r="C301" s="110">
        <v>12781</v>
      </c>
      <c r="D301" s="110"/>
      <c r="E301" s="110">
        <v>12816.9119369978</v>
      </c>
      <c r="F301" s="110">
        <v>-195.09350176576899</v>
      </c>
      <c r="G301" s="110">
        <v>312.36486794933899</v>
      </c>
      <c r="H301" s="110">
        <v>-131.68160689799899</v>
      </c>
      <c r="I301" s="110">
        <v>-0.84697387553516801</v>
      </c>
      <c r="J301" s="110">
        <v>-21.010865247879</v>
      </c>
      <c r="K301" s="110"/>
      <c r="L301" s="128">
        <v>1.3782371901745001</v>
      </c>
      <c r="M301" s="128">
        <v>11.281538290541301</v>
      </c>
      <c r="N301" s="128">
        <v>9.1625615763546797</v>
      </c>
      <c r="O301" s="128">
        <v>95.785499999999999</v>
      </c>
      <c r="P301" s="263">
        <v>1.0238</v>
      </c>
      <c r="Q301" s="128">
        <v>7.3515551366635297</v>
      </c>
    </row>
    <row r="302" spans="1:17" ht="12.75" x14ac:dyDescent="0.2">
      <c r="A302" s="110" t="s">
        <v>610</v>
      </c>
      <c r="B302" s="110">
        <v>2805</v>
      </c>
      <c r="C302" s="110">
        <v>10859</v>
      </c>
      <c r="D302" s="110"/>
      <c r="E302" s="110">
        <v>9927.5804306406808</v>
      </c>
      <c r="F302" s="110">
        <v>-126.588655758288</v>
      </c>
      <c r="G302" s="110">
        <v>1116.2330979513499</v>
      </c>
      <c r="H302" s="110">
        <v>-131.68160689799899</v>
      </c>
      <c r="I302" s="110">
        <v>94.461285339228496</v>
      </c>
      <c r="J302" s="110">
        <v>-21.010865247879</v>
      </c>
      <c r="K302" s="110"/>
      <c r="L302" s="128">
        <v>0.89126559714794995</v>
      </c>
      <c r="M302" s="128">
        <v>8.8413547237076706</v>
      </c>
      <c r="N302" s="128">
        <v>18.548387096774199</v>
      </c>
      <c r="O302" s="128">
        <v>95.1798</v>
      </c>
      <c r="P302" s="263">
        <v>1.1116999999999999</v>
      </c>
      <c r="Q302" s="128">
        <v>-7.4576271186440701</v>
      </c>
    </row>
    <row r="303" spans="1:17" ht="14.25" customHeight="1" x14ac:dyDescent="0.2">
      <c r="A303" s="18" t="s">
        <v>611</v>
      </c>
      <c r="B303" s="110"/>
      <c r="C303" s="110"/>
      <c r="D303" s="18"/>
      <c r="E303" s="110"/>
      <c r="F303" s="110"/>
      <c r="G303" s="110"/>
      <c r="H303" s="110"/>
      <c r="I303" s="110"/>
      <c r="J303" s="110"/>
      <c r="K303" s="18"/>
      <c r="L303" s="128"/>
      <c r="M303" s="128"/>
      <c r="N303" s="128"/>
      <c r="O303" s="128"/>
      <c r="P303" s="263"/>
      <c r="Q303" s="128"/>
    </row>
    <row r="304" spans="1:17" ht="12.75" x14ac:dyDescent="0.2">
      <c r="A304" s="110" t="s">
        <v>612</v>
      </c>
      <c r="B304" s="110">
        <v>2718</v>
      </c>
      <c r="C304" s="110">
        <v>10955</v>
      </c>
      <c r="D304" s="110"/>
      <c r="E304" s="110">
        <v>9575.5336783471703</v>
      </c>
      <c r="F304" s="110">
        <v>-232.90637257284001</v>
      </c>
      <c r="G304" s="110">
        <v>1766.34790056117</v>
      </c>
      <c r="H304" s="110">
        <v>-131.68160689799899</v>
      </c>
      <c r="I304" s="110">
        <v>-0.84697387553516801</v>
      </c>
      <c r="J304" s="110">
        <v>-21.010865247879</v>
      </c>
      <c r="K304" s="110"/>
      <c r="L304" s="128">
        <v>0.84621044885945595</v>
      </c>
      <c r="M304" s="128">
        <v>8.53568800588668</v>
      </c>
      <c r="N304" s="128">
        <v>8.18965517241379</v>
      </c>
      <c r="O304" s="128">
        <v>96.032899999999998</v>
      </c>
      <c r="P304" s="263">
        <v>1.1837</v>
      </c>
      <c r="Q304" s="128">
        <v>0.79051383399209496</v>
      </c>
    </row>
    <row r="305" spans="1:18" ht="12.75" x14ac:dyDescent="0.2">
      <c r="A305" s="110" t="s">
        <v>613</v>
      </c>
      <c r="B305" s="110">
        <v>6145</v>
      </c>
      <c r="C305" s="110">
        <v>10331</v>
      </c>
      <c r="D305" s="110"/>
      <c r="E305" s="110">
        <v>10120.6011224217</v>
      </c>
      <c r="F305" s="110">
        <v>-216.27618404919701</v>
      </c>
      <c r="G305" s="110">
        <v>580.14838737785897</v>
      </c>
      <c r="H305" s="110">
        <v>-131.68160689799899</v>
      </c>
      <c r="I305" s="110">
        <v>-0.84697387553516801</v>
      </c>
      <c r="J305" s="110">
        <v>-21.010865247879</v>
      </c>
      <c r="K305" s="110"/>
      <c r="L305" s="128">
        <v>1.15541090317331</v>
      </c>
      <c r="M305" s="128">
        <v>8.8689991863303508</v>
      </c>
      <c r="N305" s="128">
        <v>9.5412844036697209</v>
      </c>
      <c r="O305" s="128">
        <v>95.483199999999997</v>
      </c>
      <c r="P305" s="263">
        <v>1.0566</v>
      </c>
      <c r="Q305" s="128">
        <v>-0.64516129032258096</v>
      </c>
    </row>
    <row r="306" spans="1:18" ht="12.75" x14ac:dyDescent="0.2">
      <c r="A306" s="110" t="s">
        <v>614</v>
      </c>
      <c r="B306" s="110">
        <v>28060</v>
      </c>
      <c r="C306" s="110">
        <v>10244</v>
      </c>
      <c r="D306" s="110"/>
      <c r="E306" s="110">
        <v>10307.979555648801</v>
      </c>
      <c r="F306" s="110">
        <v>-174.97865880912801</v>
      </c>
      <c r="G306" s="110">
        <v>265.02185274001101</v>
      </c>
      <c r="H306" s="110">
        <v>-131.68160689799899</v>
      </c>
      <c r="I306" s="110">
        <v>-0.84697387553516801</v>
      </c>
      <c r="J306" s="110">
        <v>-21.010865247879</v>
      </c>
      <c r="K306" s="110"/>
      <c r="L306" s="128">
        <v>0.93727726300783998</v>
      </c>
      <c r="M306" s="128">
        <v>9.1732002851033503</v>
      </c>
      <c r="N306" s="128">
        <v>13.2090132090132</v>
      </c>
      <c r="O306" s="128">
        <v>96.290800000000004</v>
      </c>
      <c r="P306" s="263">
        <v>1.0249999999999999</v>
      </c>
      <c r="Q306" s="128">
        <v>-1.11537120948066</v>
      </c>
    </row>
    <row r="307" spans="1:18" ht="12.75" x14ac:dyDescent="0.2">
      <c r="A307" s="110" t="s">
        <v>615</v>
      </c>
      <c r="B307" s="110">
        <v>17462</v>
      </c>
      <c r="C307" s="110">
        <v>9907</v>
      </c>
      <c r="D307" s="110"/>
      <c r="E307" s="110">
        <v>9916.6231827681004</v>
      </c>
      <c r="F307" s="110">
        <v>-188.94654050189999</v>
      </c>
      <c r="G307" s="110">
        <v>332.587604243584</v>
      </c>
      <c r="H307" s="110">
        <v>-131.68160689799899</v>
      </c>
      <c r="I307" s="110">
        <v>-0.84697387553516801</v>
      </c>
      <c r="J307" s="110">
        <v>-21.010865247879</v>
      </c>
      <c r="K307" s="110"/>
      <c r="L307" s="128">
        <v>1.0193563165731301</v>
      </c>
      <c r="M307" s="128">
        <v>8.7561562249456006</v>
      </c>
      <c r="N307" s="128">
        <v>12.4264224983649</v>
      </c>
      <c r="O307" s="128">
        <v>97.529899999999998</v>
      </c>
      <c r="P307" s="263">
        <v>1.0327999999999999</v>
      </c>
      <c r="Q307" s="128">
        <v>3.4545454545454501</v>
      </c>
    </row>
    <row r="308" spans="1:18" ht="12.75" x14ac:dyDescent="0.2">
      <c r="A308" s="110" t="s">
        <v>616</v>
      </c>
      <c r="B308" s="110">
        <v>9601</v>
      </c>
      <c r="C308" s="110">
        <v>11970</v>
      </c>
      <c r="D308" s="110"/>
      <c r="E308" s="110">
        <v>11815.2281419431</v>
      </c>
      <c r="F308" s="110">
        <v>57.661050367090702</v>
      </c>
      <c r="G308" s="110">
        <v>250.716063572818</v>
      </c>
      <c r="H308" s="110">
        <v>-131.68160689799899</v>
      </c>
      <c r="I308" s="110">
        <v>-0.84697387553516801</v>
      </c>
      <c r="J308" s="110">
        <v>-21.010865247879</v>
      </c>
      <c r="K308" s="110"/>
      <c r="L308" s="128">
        <v>1.0832204978648099</v>
      </c>
      <c r="M308" s="128">
        <v>10.509321945630701</v>
      </c>
      <c r="N308" s="128">
        <v>31.119920713577802</v>
      </c>
      <c r="O308" s="128">
        <v>96.345600000000005</v>
      </c>
      <c r="P308" s="263">
        <v>1.0206</v>
      </c>
      <c r="Q308" s="128">
        <v>7.1222329162656397</v>
      </c>
    </row>
    <row r="309" spans="1:18" ht="12.75" x14ac:dyDescent="0.2">
      <c r="A309" s="110" t="s">
        <v>617</v>
      </c>
      <c r="B309" s="110">
        <v>4851</v>
      </c>
      <c r="C309" s="110">
        <v>9871</v>
      </c>
      <c r="D309" s="110"/>
      <c r="E309" s="110">
        <v>9056.5187268041409</v>
      </c>
      <c r="F309" s="110">
        <v>-137.19412112345901</v>
      </c>
      <c r="G309" s="110">
        <v>1104.9724335374499</v>
      </c>
      <c r="H309" s="110">
        <v>-131.68160689799899</v>
      </c>
      <c r="I309" s="110">
        <v>-0.84697387553516801</v>
      </c>
      <c r="J309" s="110">
        <v>-21.010865247879</v>
      </c>
      <c r="K309" s="110"/>
      <c r="L309" s="128">
        <v>1.17501546072975</v>
      </c>
      <c r="M309" s="128">
        <v>7.8540507111935698</v>
      </c>
      <c r="N309" s="128">
        <v>19.685039370078702</v>
      </c>
      <c r="O309" s="128">
        <v>96.419899999999998</v>
      </c>
      <c r="P309" s="263">
        <v>1.1212</v>
      </c>
      <c r="Q309" s="128">
        <v>-0.22779043280182201</v>
      </c>
    </row>
    <row r="310" spans="1:18" ht="12.75" x14ac:dyDescent="0.2">
      <c r="A310" s="110" t="s">
        <v>618</v>
      </c>
      <c r="B310" s="110">
        <v>15812</v>
      </c>
      <c r="C310" s="110">
        <v>9915</v>
      </c>
      <c r="D310" s="110"/>
      <c r="E310" s="110">
        <v>9850.8250071381299</v>
      </c>
      <c r="F310" s="110">
        <v>-215.42130102106501</v>
      </c>
      <c r="G310" s="110">
        <v>358.01173410290897</v>
      </c>
      <c r="H310" s="110">
        <v>-131.68160689799899</v>
      </c>
      <c r="I310" s="110">
        <v>74.049617978546195</v>
      </c>
      <c r="J310" s="110">
        <v>-21.010865247879</v>
      </c>
      <c r="K310" s="110"/>
      <c r="L310" s="128">
        <v>0.92967366557045295</v>
      </c>
      <c r="M310" s="128">
        <v>8.7465216291424195</v>
      </c>
      <c r="N310" s="128">
        <v>9.7613882863340606</v>
      </c>
      <c r="O310" s="128">
        <v>95.713099999999997</v>
      </c>
      <c r="P310" s="263">
        <v>1.0356000000000001</v>
      </c>
      <c r="Q310" s="128">
        <v>-6.3647490820073402</v>
      </c>
    </row>
    <row r="311" spans="1:18" ht="12.75" x14ac:dyDescent="0.2">
      <c r="A311" s="110" t="s">
        <v>619</v>
      </c>
      <c r="B311" s="110">
        <v>22664</v>
      </c>
      <c r="C311" s="110">
        <v>11181</v>
      </c>
      <c r="D311" s="110"/>
      <c r="E311" s="110">
        <v>11175.175081604501</v>
      </c>
      <c r="F311" s="110">
        <v>-201.212418731752</v>
      </c>
      <c r="G311" s="110">
        <v>360.45789642749401</v>
      </c>
      <c r="H311" s="110">
        <v>-131.68160689799899</v>
      </c>
      <c r="I311" s="110">
        <v>-0.84697387553516801</v>
      </c>
      <c r="J311" s="110">
        <v>-21.010865247879</v>
      </c>
      <c r="K311" s="110"/>
      <c r="L311" s="128">
        <v>1.0457112601482501</v>
      </c>
      <c r="M311" s="128">
        <v>9.9276385457112593</v>
      </c>
      <c r="N311" s="128">
        <v>9.8666666666666707</v>
      </c>
      <c r="O311" s="128">
        <v>98.882400000000004</v>
      </c>
      <c r="P311" s="263">
        <v>1.0316000000000001</v>
      </c>
      <c r="Q311" s="128">
        <v>2.6837324525185799</v>
      </c>
    </row>
    <row r="312" spans="1:18" ht="12.75" x14ac:dyDescent="0.2">
      <c r="A312" s="110" t="s">
        <v>620</v>
      </c>
      <c r="B312" s="110">
        <v>78549</v>
      </c>
      <c r="C312" s="110">
        <v>10645</v>
      </c>
      <c r="D312" s="110"/>
      <c r="E312" s="110">
        <v>10910.4035687171</v>
      </c>
      <c r="F312" s="110">
        <v>-188.61187033173999</v>
      </c>
      <c r="G312" s="110">
        <v>77.148946688580295</v>
      </c>
      <c r="H312" s="110">
        <v>-131.68160689799899</v>
      </c>
      <c r="I312" s="110">
        <v>-0.84697387553516801</v>
      </c>
      <c r="J312" s="110">
        <v>-21.010865247879</v>
      </c>
      <c r="K312" s="110"/>
      <c r="L312" s="128">
        <v>1.13050452583738</v>
      </c>
      <c r="M312" s="128">
        <v>9.6283848298514307</v>
      </c>
      <c r="N312" s="128">
        <v>11.3314822160518</v>
      </c>
      <c r="O312" s="128">
        <v>98.563100000000006</v>
      </c>
      <c r="P312" s="263">
        <v>1.0064</v>
      </c>
      <c r="Q312" s="128">
        <v>7.4234142621075403</v>
      </c>
    </row>
    <row r="313" spans="1:18" ht="12.75" x14ac:dyDescent="0.2">
      <c r="A313" s="110" t="s">
        <v>621</v>
      </c>
      <c r="B313" s="110">
        <v>5966</v>
      </c>
      <c r="C313" s="110">
        <v>11189</v>
      </c>
      <c r="D313" s="110"/>
      <c r="E313" s="110">
        <v>9879.0300272671193</v>
      </c>
      <c r="F313" s="110">
        <v>-169.84467646627101</v>
      </c>
      <c r="G313" s="110">
        <v>1630.4469973287801</v>
      </c>
      <c r="H313" s="110">
        <v>-131.68160689799899</v>
      </c>
      <c r="I313" s="110">
        <v>2.2146156473632499</v>
      </c>
      <c r="J313" s="110">
        <v>-21.010865247879</v>
      </c>
      <c r="K313" s="110"/>
      <c r="L313" s="128">
        <v>1.0559839088166301</v>
      </c>
      <c r="M313" s="128">
        <v>8.6992960107274602</v>
      </c>
      <c r="N313" s="128">
        <v>14.450867052023099</v>
      </c>
      <c r="O313" s="128">
        <v>95.4786</v>
      </c>
      <c r="P313" s="263">
        <v>1.1642999999999999</v>
      </c>
      <c r="Q313" s="128">
        <v>-2.1848739495798299</v>
      </c>
    </row>
    <row r="314" spans="1:18" ht="12.75" x14ac:dyDescent="0.2">
      <c r="A314" s="110" t="s">
        <v>622</v>
      </c>
      <c r="B314" s="110">
        <v>42226</v>
      </c>
      <c r="C314" s="110">
        <v>10931</v>
      </c>
      <c r="D314" s="110"/>
      <c r="E314" s="110">
        <v>11163.676742087</v>
      </c>
      <c r="F314" s="110">
        <v>-223.855563965356</v>
      </c>
      <c r="G314" s="110">
        <v>144.63558777646099</v>
      </c>
      <c r="H314" s="110">
        <v>-131.68160689799899</v>
      </c>
      <c r="I314" s="110">
        <v>-0.84697387553516801</v>
      </c>
      <c r="J314" s="110">
        <v>-21.010865247879</v>
      </c>
      <c r="K314" s="110"/>
      <c r="L314" s="128">
        <v>1.1367403969118599</v>
      </c>
      <c r="M314" s="128">
        <v>9.8635911523705797</v>
      </c>
      <c r="N314" s="128">
        <v>7.8991596638655501</v>
      </c>
      <c r="O314" s="128">
        <v>96.590299999999999</v>
      </c>
      <c r="P314" s="263">
        <v>1.0123</v>
      </c>
      <c r="Q314" s="128">
        <v>2.2452124147039401</v>
      </c>
    </row>
    <row r="315" spans="1:18" ht="12.75" x14ac:dyDescent="0.2">
      <c r="A315" s="110" t="s">
        <v>623</v>
      </c>
      <c r="B315" s="110">
        <v>8054</v>
      </c>
      <c r="C315" s="110">
        <v>10765</v>
      </c>
      <c r="D315" s="110"/>
      <c r="E315" s="110">
        <v>10564.5765435185</v>
      </c>
      <c r="F315" s="110">
        <v>-116.879703086147</v>
      </c>
      <c r="G315" s="110">
        <v>432.01834089823399</v>
      </c>
      <c r="H315" s="110">
        <v>-131.68160689799899</v>
      </c>
      <c r="I315" s="110">
        <v>37.500684153358797</v>
      </c>
      <c r="J315" s="110">
        <v>-21.010865247879</v>
      </c>
      <c r="K315" s="110"/>
      <c r="L315" s="128">
        <v>0.94363049416439004</v>
      </c>
      <c r="M315" s="128">
        <v>9.4114725602185292</v>
      </c>
      <c r="N315" s="128">
        <v>18.337730870712399</v>
      </c>
      <c r="O315" s="128">
        <v>96.308000000000007</v>
      </c>
      <c r="P315" s="263">
        <v>1.0402</v>
      </c>
      <c r="Q315" s="128">
        <v>-4.1379310344827598</v>
      </c>
    </row>
    <row r="316" spans="1:18" ht="12.75" x14ac:dyDescent="0.2">
      <c r="A316" s="110" t="s">
        <v>624</v>
      </c>
      <c r="B316" s="110">
        <v>3289</v>
      </c>
      <c r="C316" s="110">
        <v>8766</v>
      </c>
      <c r="D316" s="110"/>
      <c r="E316" s="110">
        <v>7966.7219923042703</v>
      </c>
      <c r="F316" s="110">
        <v>-126.373087459662</v>
      </c>
      <c r="G316" s="110">
        <v>892.42517719379498</v>
      </c>
      <c r="H316" s="110">
        <v>-131.68160689799899</v>
      </c>
      <c r="I316" s="110">
        <v>186.15432858926201</v>
      </c>
      <c r="J316" s="110">
        <v>-21.010865247879</v>
      </c>
      <c r="K316" s="110"/>
      <c r="L316" s="128">
        <v>0.57768318637883898</v>
      </c>
      <c r="M316" s="128">
        <v>7.1754332623897801</v>
      </c>
      <c r="N316" s="128">
        <v>22.881355932203402</v>
      </c>
      <c r="O316" s="128">
        <v>94.885499999999993</v>
      </c>
      <c r="P316" s="263">
        <v>1.1111</v>
      </c>
      <c r="Q316" s="128">
        <v>-14.429530201342301</v>
      </c>
    </row>
    <row r="317" spans="1:18" ht="12.75" x14ac:dyDescent="0.2">
      <c r="A317" s="110" t="s">
        <v>625</v>
      </c>
      <c r="B317" s="110">
        <v>4217</v>
      </c>
      <c r="C317" s="110">
        <v>10032</v>
      </c>
      <c r="D317" s="110"/>
      <c r="E317" s="110">
        <v>9026.2745333346793</v>
      </c>
      <c r="F317" s="110">
        <v>-113.60825691912</v>
      </c>
      <c r="G317" s="110">
        <v>1129.2882883422899</v>
      </c>
      <c r="H317" s="110">
        <v>-131.68160689799899</v>
      </c>
      <c r="I317" s="110">
        <v>143.191206727722</v>
      </c>
      <c r="J317" s="110">
        <v>-21.010865247879</v>
      </c>
      <c r="K317" s="110"/>
      <c r="L317" s="128">
        <v>0.972255157695044</v>
      </c>
      <c r="M317" s="128">
        <v>7.94403604458146</v>
      </c>
      <c r="N317" s="128">
        <v>22.089552238806</v>
      </c>
      <c r="O317" s="128">
        <v>95.003299999999996</v>
      </c>
      <c r="P317" s="263">
        <v>1.1243000000000001</v>
      </c>
      <c r="Q317" s="128">
        <v>-10.688836104513101</v>
      </c>
    </row>
    <row r="318" spans="1:18" ht="6.75" customHeight="1" thickBot="1" x14ac:dyDescent="0.25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0"/>
    </row>
    <row r="319" spans="1:18" x14ac:dyDescent="0.2"/>
    <row r="320" spans="1:18" x14ac:dyDescent="0.2"/>
  </sheetData>
  <mergeCells count="5">
    <mergeCell ref="Q3:Q4"/>
    <mergeCell ref="F4:J4"/>
    <mergeCell ref="L3:M4"/>
    <mergeCell ref="N3:N4"/>
    <mergeCell ref="O3:P4"/>
  </mergeCells>
  <conditionalFormatting sqref="C318:Q333 E8:J8 D9:J317 K8:Q317">
    <cfRule type="cellIs" dxfId="62" priority="2" operator="lessThan">
      <formula>0</formula>
    </cfRule>
  </conditionalFormatting>
  <conditionalFormatting sqref="B318:B333 B8:D8 B9:C317">
    <cfRule type="cellIs" dxfId="6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328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defaultColWidth="0" defaultRowHeight="12.75" zeroHeight="1" x14ac:dyDescent="0.2"/>
  <cols>
    <col min="1" max="1" width="15.42578125" bestFit="1" customWidth="1"/>
    <col min="2" max="2" width="10.5703125" customWidth="1"/>
    <col min="3" max="3" width="14.28515625" customWidth="1"/>
    <col min="4" max="4" width="12.140625" customWidth="1"/>
    <col min="5" max="9" width="11.7109375" customWidth="1"/>
    <col min="10" max="10" width="6.42578125" style="64" customWidth="1"/>
    <col min="11" max="11" width="9.140625" customWidth="1"/>
    <col min="12" max="12" width="11.140625" bestFit="1" customWidth="1"/>
    <col min="13" max="13" width="10.5703125" customWidth="1"/>
    <col min="14" max="14" width="9.7109375" customWidth="1"/>
    <col min="15" max="15" width="7.42578125" customWidth="1"/>
    <col min="16" max="16" width="8.85546875" customWidth="1"/>
    <col min="17" max="17" width="10.42578125" customWidth="1"/>
    <col min="18" max="18" width="5.140625" customWidth="1"/>
    <col min="19" max="21" width="0" hidden="1" customWidth="1"/>
    <col min="22" max="16384" width="9.140625" hidden="1"/>
  </cols>
  <sheetData>
    <row r="1" spans="1:17" x14ac:dyDescent="0.2"/>
    <row r="2" spans="1:17" ht="16.5" thickBot="1" x14ac:dyDescent="0.3">
      <c r="A2" s="69" t="str">
        <f>"Tabell 6  Gymnasieskola, utjämningsåret "&amp;Innehåll!C31</f>
        <v>Tabell 6  Gymnasieskola, utjämningsåret 2022</v>
      </c>
      <c r="B2" s="69"/>
      <c r="C2" s="68"/>
      <c r="D2" s="68"/>
      <c r="E2" s="68"/>
      <c r="F2" s="68"/>
      <c r="G2" s="68"/>
      <c r="H2" s="68"/>
      <c r="I2" s="68"/>
      <c r="K2" s="69" t="s">
        <v>71</v>
      </c>
      <c r="L2" s="68"/>
      <c r="M2" s="68"/>
      <c r="N2" s="68"/>
      <c r="O2" s="68"/>
      <c r="P2" s="68"/>
      <c r="Q2" s="68"/>
    </row>
    <row r="3" spans="1:17" s="64" customFormat="1" ht="25.5" customHeight="1" x14ac:dyDescent="0.2">
      <c r="A3" s="127" t="s">
        <v>19</v>
      </c>
      <c r="C3"/>
      <c r="E3" s="398" t="s">
        <v>73</v>
      </c>
      <c r="F3" s="398"/>
      <c r="G3" s="398"/>
      <c r="H3" s="398"/>
      <c r="I3" s="398"/>
      <c r="J3" s="72"/>
      <c r="K3" s="264"/>
      <c r="L3" s="397"/>
      <c r="M3" s="397"/>
      <c r="N3" s="73"/>
      <c r="O3" s="397"/>
      <c r="P3" s="397"/>
      <c r="Q3" s="191"/>
    </row>
    <row r="4" spans="1:17" s="64" customFormat="1" ht="42.75" customHeight="1" x14ac:dyDescent="0.2">
      <c r="A4" s="3" t="s">
        <v>46</v>
      </c>
      <c r="B4" s="269" t="str">
        <f>"Folkmängd 31/12 -"&amp;Innehåll!C31-2</f>
        <v>Folkmängd 31/12 -2020</v>
      </c>
      <c r="C4" s="268" t="s">
        <v>74</v>
      </c>
      <c r="D4" s="268" t="s">
        <v>83</v>
      </c>
      <c r="E4" s="268" t="s">
        <v>84</v>
      </c>
      <c r="F4" s="268" t="s">
        <v>198</v>
      </c>
      <c r="G4" s="268" t="s">
        <v>227</v>
      </c>
      <c r="H4" s="268" t="s">
        <v>222</v>
      </c>
      <c r="I4" s="268" t="s">
        <v>223</v>
      </c>
      <c r="J4" s="75"/>
      <c r="K4" s="305" t="s">
        <v>85</v>
      </c>
      <c r="L4" s="306" t="s">
        <v>88</v>
      </c>
      <c r="M4" s="306" t="s">
        <v>87</v>
      </c>
      <c r="N4" s="307" t="s">
        <v>229</v>
      </c>
      <c r="O4" s="307" t="s">
        <v>285</v>
      </c>
      <c r="P4" s="306" t="s">
        <v>284</v>
      </c>
      <c r="Q4" s="306" t="s">
        <v>230</v>
      </c>
    </row>
    <row r="5" spans="1:17" s="72" customFormat="1" ht="18" customHeight="1" x14ac:dyDescent="0.2">
      <c r="B5" s="76"/>
      <c r="C5" s="304" t="s">
        <v>286</v>
      </c>
      <c r="D5" s="183" t="s">
        <v>75</v>
      </c>
      <c r="E5" s="183" t="s">
        <v>76</v>
      </c>
      <c r="F5" s="183" t="s">
        <v>77</v>
      </c>
      <c r="G5" s="183" t="s">
        <v>78</v>
      </c>
      <c r="H5" s="183" t="s">
        <v>79</v>
      </c>
      <c r="I5" s="183" t="s">
        <v>86</v>
      </c>
      <c r="J5" s="76"/>
      <c r="K5" s="76"/>
      <c r="L5" s="76"/>
      <c r="M5" s="76"/>
    </row>
    <row r="6" spans="1:17" ht="18.75" customHeight="1" x14ac:dyDescent="0.2">
      <c r="A6" s="17" t="s">
        <v>321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x14ac:dyDescent="0.2">
      <c r="A7" s="110" t="s">
        <v>322</v>
      </c>
      <c r="B7" s="110">
        <v>94847</v>
      </c>
      <c r="C7" s="110">
        <v>4616</v>
      </c>
      <c r="D7" s="110">
        <v>4754.1103242302897</v>
      </c>
      <c r="E7" s="110">
        <v>-124.27720568835601</v>
      </c>
      <c r="F7" s="110">
        <v>-78.315938111552597</v>
      </c>
      <c r="G7" s="110">
        <v>78.821056802441902</v>
      </c>
      <c r="H7" s="110">
        <v>-2.6770978501813998</v>
      </c>
      <c r="I7" s="110">
        <v>-11.9525212667363</v>
      </c>
      <c r="J7" s="110"/>
      <c r="K7" s="110">
        <v>3643</v>
      </c>
      <c r="L7" s="110">
        <v>-155.19945485059199</v>
      </c>
      <c r="M7" s="110">
        <v>-93.972000940152597</v>
      </c>
      <c r="N7" s="194">
        <v>0.91190998902305198</v>
      </c>
      <c r="O7" s="165">
        <v>1.038872</v>
      </c>
      <c r="P7" s="165">
        <v>0.98270000000000002</v>
      </c>
      <c r="Q7" s="128">
        <v>11.543172075933899</v>
      </c>
    </row>
    <row r="8" spans="1:17" x14ac:dyDescent="0.2">
      <c r="A8" s="110" t="s">
        <v>323</v>
      </c>
      <c r="B8" s="110">
        <v>32712</v>
      </c>
      <c r="C8" s="110">
        <v>5450</v>
      </c>
      <c r="D8" s="110">
        <v>6107.03088190171</v>
      </c>
      <c r="E8" s="110">
        <v>-813.83407775365697</v>
      </c>
      <c r="F8" s="110">
        <v>-115.767634787642</v>
      </c>
      <c r="G8" s="110">
        <v>232.61534206513701</v>
      </c>
      <c r="H8" s="110">
        <v>-2.6770978501813998</v>
      </c>
      <c r="I8" s="110">
        <v>43.097572696398402</v>
      </c>
      <c r="J8" s="110"/>
      <c r="K8" s="110">
        <v>1614</v>
      </c>
      <c r="L8" s="110">
        <v>-815.24605738333298</v>
      </c>
      <c r="M8" s="110">
        <v>-813.03914253801304</v>
      </c>
      <c r="N8" s="194">
        <v>0.94975186104218401</v>
      </c>
      <c r="O8" s="165">
        <v>1.077985</v>
      </c>
      <c r="P8" s="165">
        <v>0.98040000000000005</v>
      </c>
      <c r="Q8" s="128">
        <v>22.458270106221502</v>
      </c>
    </row>
    <row r="9" spans="1:17" x14ac:dyDescent="0.2">
      <c r="A9" s="110" t="s">
        <v>324</v>
      </c>
      <c r="B9" s="110">
        <v>28879</v>
      </c>
      <c r="C9" s="110">
        <v>5512</v>
      </c>
      <c r="D9" s="110">
        <v>5486.0719892812604</v>
      </c>
      <c r="E9" s="110">
        <v>-256.44571122331899</v>
      </c>
      <c r="F9" s="110">
        <v>38.492424030103102</v>
      </c>
      <c r="G9" s="110">
        <v>147.57292510938001</v>
      </c>
      <c r="H9" s="110">
        <v>-2.6770978501813998</v>
      </c>
      <c r="I9" s="110">
        <v>99.406465895574001</v>
      </c>
      <c r="J9" s="110"/>
      <c r="K9" s="110">
        <v>1280</v>
      </c>
      <c r="L9" s="110">
        <v>-237.84249227046899</v>
      </c>
      <c r="M9" s="110">
        <v>-275.66597459020198</v>
      </c>
      <c r="N9" s="194">
        <v>0.94031007751938001</v>
      </c>
      <c r="O9" s="165">
        <v>1.0528329999999999</v>
      </c>
      <c r="P9" s="165">
        <v>1.0063</v>
      </c>
      <c r="Q9" s="128">
        <v>34.595162986330202</v>
      </c>
    </row>
    <row r="10" spans="1:17" x14ac:dyDescent="0.2">
      <c r="A10" s="110" t="s">
        <v>325</v>
      </c>
      <c r="B10" s="110">
        <v>93690</v>
      </c>
      <c r="C10" s="110">
        <v>4499</v>
      </c>
      <c r="D10" s="110">
        <v>4364.9621584548304</v>
      </c>
      <c r="E10" s="110">
        <v>122.49158973137099</v>
      </c>
      <c r="F10" s="110">
        <v>-74.639148354555701</v>
      </c>
      <c r="G10" s="110">
        <v>100.886783165753</v>
      </c>
      <c r="H10" s="110">
        <v>-2.6770978501813998</v>
      </c>
      <c r="I10" s="110">
        <v>-11.9525212667363</v>
      </c>
      <c r="J10" s="110"/>
      <c r="K10" s="110">
        <v>3304</v>
      </c>
      <c r="L10" s="110">
        <v>148.493668866733</v>
      </c>
      <c r="M10" s="110">
        <v>95.872466181975099</v>
      </c>
      <c r="N10" s="194">
        <v>0.91557849984816297</v>
      </c>
      <c r="O10" s="165">
        <v>1.047469</v>
      </c>
      <c r="P10" s="165">
        <v>0.98199999999999998</v>
      </c>
      <c r="Q10" s="128">
        <v>13.5395189003436</v>
      </c>
    </row>
    <row r="11" spans="1:17" x14ac:dyDescent="0.2">
      <c r="A11" s="110" t="s">
        <v>326</v>
      </c>
      <c r="B11" s="110">
        <v>113234</v>
      </c>
      <c r="C11" s="110">
        <v>4708</v>
      </c>
      <c r="D11" s="110">
        <v>4808.5130186178103</v>
      </c>
      <c r="E11" s="110">
        <v>-130.10323962177799</v>
      </c>
      <c r="F11" s="110">
        <v>-95.606048987757603</v>
      </c>
      <c r="G11" s="110">
        <v>119.006880279635</v>
      </c>
      <c r="H11" s="110">
        <v>-2.6770978501813998</v>
      </c>
      <c r="I11" s="110">
        <v>8.9870117698189294</v>
      </c>
      <c r="J11" s="110"/>
      <c r="K11" s="110">
        <v>4399</v>
      </c>
      <c r="L11" s="110">
        <v>-142.57911277848001</v>
      </c>
      <c r="M11" s="110">
        <v>-118.244410879109</v>
      </c>
      <c r="N11" s="194">
        <v>0.92731829573934799</v>
      </c>
      <c r="O11" s="165">
        <v>1.0515399999999999</v>
      </c>
      <c r="P11" s="165">
        <v>0.97929999999999995</v>
      </c>
      <c r="Q11" s="128">
        <v>18.0622651637144</v>
      </c>
    </row>
    <row r="12" spans="1:17" x14ac:dyDescent="0.2">
      <c r="A12" s="110" t="s">
        <v>327</v>
      </c>
      <c r="B12" s="110">
        <v>81274</v>
      </c>
      <c r="C12" s="110">
        <v>4542</v>
      </c>
      <c r="D12" s="110">
        <v>4544.4451655021203</v>
      </c>
      <c r="E12" s="110">
        <v>-76.474649178515193</v>
      </c>
      <c r="F12" s="110">
        <v>-78.324286997957103</v>
      </c>
      <c r="G12" s="110">
        <v>113.80179909635</v>
      </c>
      <c r="H12" s="110">
        <v>-2.6770978501813998</v>
      </c>
      <c r="I12" s="110">
        <v>40.855820553544</v>
      </c>
      <c r="J12" s="110"/>
      <c r="K12" s="110">
        <v>2984</v>
      </c>
      <c r="L12" s="110">
        <v>-104.398813258487</v>
      </c>
      <c r="M12" s="110">
        <v>-49.167529512576003</v>
      </c>
      <c r="N12" s="194">
        <v>0.93945509586276499</v>
      </c>
      <c r="O12" s="165">
        <v>1.0520590000000001</v>
      </c>
      <c r="P12" s="165">
        <v>0.9819</v>
      </c>
      <c r="Q12" s="128">
        <v>25.0628667225482</v>
      </c>
    </row>
    <row r="13" spans="1:17" x14ac:dyDescent="0.2">
      <c r="A13" s="110" t="s">
        <v>328</v>
      </c>
      <c r="B13" s="110">
        <v>48005</v>
      </c>
      <c r="C13" s="110">
        <v>4815</v>
      </c>
      <c r="D13" s="110">
        <v>5241.8499857631396</v>
      </c>
      <c r="E13" s="110">
        <v>-594.69466769907001</v>
      </c>
      <c r="F13" s="110">
        <v>-41.149739379931901</v>
      </c>
      <c r="G13" s="110">
        <v>137.86784662312101</v>
      </c>
      <c r="H13" s="110">
        <v>-2.6770978501813998</v>
      </c>
      <c r="I13" s="110">
        <v>74.082760883926895</v>
      </c>
      <c r="J13" s="110"/>
      <c r="K13" s="110">
        <v>2033</v>
      </c>
      <c r="L13" s="110">
        <v>-645.25381082083697</v>
      </c>
      <c r="M13" s="110">
        <v>-544.75256899133501</v>
      </c>
      <c r="N13" s="194">
        <v>0.95021961932650101</v>
      </c>
      <c r="O13" s="165">
        <v>1.05732</v>
      </c>
      <c r="P13" s="165">
        <v>0.99139999999999995</v>
      </c>
      <c r="Q13" s="128">
        <v>30.1536491677337</v>
      </c>
    </row>
    <row r="14" spans="1:17" x14ac:dyDescent="0.2">
      <c r="A14" s="110" t="s">
        <v>329</v>
      </c>
      <c r="B14" s="110">
        <v>106505</v>
      </c>
      <c r="C14" s="110">
        <v>4681</v>
      </c>
      <c r="D14" s="110">
        <v>4991.4514902649698</v>
      </c>
      <c r="E14" s="110">
        <v>-446.84265900658897</v>
      </c>
      <c r="F14" s="110">
        <v>-71.440747005369602</v>
      </c>
      <c r="G14" s="110">
        <v>157.77761102101101</v>
      </c>
      <c r="H14" s="110">
        <v>-2.6770978501813998</v>
      </c>
      <c r="I14" s="110">
        <v>52.688251569916901</v>
      </c>
      <c r="J14" s="110"/>
      <c r="K14" s="110">
        <v>4295</v>
      </c>
      <c r="L14" s="110">
        <v>-471.83306128539101</v>
      </c>
      <c r="M14" s="110">
        <v>-422.46930114181998</v>
      </c>
      <c r="N14" s="194">
        <v>0.94005576208178399</v>
      </c>
      <c r="O14" s="165">
        <v>1.0655870000000001</v>
      </c>
      <c r="P14" s="165">
        <v>0.9849</v>
      </c>
      <c r="Q14" s="128">
        <v>26.435089785104498</v>
      </c>
    </row>
    <row r="15" spans="1:17" x14ac:dyDescent="0.2">
      <c r="A15" s="110" t="s">
        <v>330</v>
      </c>
      <c r="B15" s="110">
        <v>63673</v>
      </c>
      <c r="C15" s="110">
        <v>4000</v>
      </c>
      <c r="D15" s="110">
        <v>3759.5411313018399</v>
      </c>
      <c r="E15" s="110">
        <v>114.701184831205</v>
      </c>
      <c r="F15" s="110">
        <v>62.954966259070403</v>
      </c>
      <c r="G15" s="110">
        <v>77.026704019207301</v>
      </c>
      <c r="H15" s="110">
        <v>-2.6770978501813998</v>
      </c>
      <c r="I15" s="110">
        <v>-11.9525212667363</v>
      </c>
      <c r="J15" s="110"/>
      <c r="K15" s="110">
        <v>1934</v>
      </c>
      <c r="L15" s="110">
        <v>83.796438992368607</v>
      </c>
      <c r="M15" s="110">
        <v>144.98888625600901</v>
      </c>
      <c r="N15" s="194">
        <v>0.93191268191268195</v>
      </c>
      <c r="O15" s="165">
        <v>1.044265</v>
      </c>
      <c r="P15" s="165">
        <v>1.0157</v>
      </c>
      <c r="Q15" s="128">
        <v>12.376525276002299</v>
      </c>
    </row>
    <row r="16" spans="1:17" x14ac:dyDescent="0.2">
      <c r="A16" s="110" t="s">
        <v>331</v>
      </c>
      <c r="B16" s="110">
        <v>11222</v>
      </c>
      <c r="C16" s="110">
        <v>5646</v>
      </c>
      <c r="D16" s="110">
        <v>5194.9853366191701</v>
      </c>
      <c r="E16" s="110">
        <v>53.601199030312003</v>
      </c>
      <c r="F16" s="110">
        <v>217.96356636634101</v>
      </c>
      <c r="G16" s="110">
        <v>103.83016946652801</v>
      </c>
      <c r="H16" s="110">
        <v>-2.6770978501813998</v>
      </c>
      <c r="I16" s="110">
        <v>78.181408738511394</v>
      </c>
      <c r="J16" s="110"/>
      <c r="K16" s="110">
        <v>471</v>
      </c>
      <c r="L16" s="110">
        <v>99.725775058533102</v>
      </c>
      <c r="M16" s="110">
        <v>6.8595785880579596</v>
      </c>
      <c r="N16" s="194">
        <v>0.96631578947368402</v>
      </c>
      <c r="O16" s="165">
        <v>1.039113</v>
      </c>
      <c r="P16" s="165">
        <v>1.0411999999999999</v>
      </c>
      <c r="Q16" s="128">
        <v>31.197771587743699</v>
      </c>
    </row>
    <row r="17" spans="1:17" x14ac:dyDescent="0.2">
      <c r="A17" s="110" t="s">
        <v>332</v>
      </c>
      <c r="B17" s="110">
        <v>28811</v>
      </c>
      <c r="C17" s="110">
        <v>4431</v>
      </c>
      <c r="D17" s="110">
        <v>4180.1146265758798</v>
      </c>
      <c r="E17" s="110">
        <v>190.45974682951899</v>
      </c>
      <c r="F17" s="110">
        <v>24.830743630510302</v>
      </c>
      <c r="G17" s="110">
        <v>49.814043550826099</v>
      </c>
      <c r="H17" s="110">
        <v>-2.6770978501813998</v>
      </c>
      <c r="I17" s="110">
        <v>-11.9525212667363</v>
      </c>
      <c r="J17" s="110"/>
      <c r="K17" s="110">
        <v>973</v>
      </c>
      <c r="L17" s="110">
        <v>199.058192904355</v>
      </c>
      <c r="M17" s="110">
        <v>181.24425634065099</v>
      </c>
      <c r="N17" s="194">
        <v>0.90153846153846195</v>
      </c>
      <c r="O17" s="165">
        <v>1.030519</v>
      </c>
      <c r="P17" s="165">
        <v>1.0049999999999999</v>
      </c>
      <c r="Q17" s="128">
        <v>12.0967741935484</v>
      </c>
    </row>
    <row r="18" spans="1:17" x14ac:dyDescent="0.2">
      <c r="A18" s="110" t="s">
        <v>333</v>
      </c>
      <c r="B18" s="110">
        <v>16959</v>
      </c>
      <c r="C18" s="110">
        <v>5087</v>
      </c>
      <c r="D18" s="110">
        <v>5430.0818838803098</v>
      </c>
      <c r="E18" s="110">
        <v>-318.36297627250701</v>
      </c>
      <c r="F18" s="110">
        <v>-91.639270658661701</v>
      </c>
      <c r="G18" s="110">
        <v>82.038225081272898</v>
      </c>
      <c r="H18" s="110">
        <v>-2.6770978501813998</v>
      </c>
      <c r="I18" s="110">
        <v>-11.9525212667363</v>
      </c>
      <c r="J18" s="110"/>
      <c r="K18" s="110">
        <v>744</v>
      </c>
      <c r="L18" s="110">
        <v>-353.00068937233499</v>
      </c>
      <c r="M18" s="110">
        <v>-284.34230758671202</v>
      </c>
      <c r="N18" s="194">
        <v>0.95448460508701505</v>
      </c>
      <c r="O18" s="165">
        <v>1.036189</v>
      </c>
      <c r="P18" s="165">
        <v>0.98240000000000005</v>
      </c>
      <c r="Q18" s="128">
        <v>11.544227886057</v>
      </c>
    </row>
    <row r="19" spans="1:17" x14ac:dyDescent="0.2">
      <c r="A19" s="110" t="s">
        <v>334</v>
      </c>
      <c r="B19" s="110">
        <v>49537</v>
      </c>
      <c r="C19" s="110">
        <v>4557</v>
      </c>
      <c r="D19" s="110">
        <v>4647.4735384019104</v>
      </c>
      <c r="E19" s="110">
        <v>-175.783986638882</v>
      </c>
      <c r="F19" s="110">
        <v>-23.954670732780102</v>
      </c>
      <c r="G19" s="110">
        <v>112.332932841966</v>
      </c>
      <c r="H19" s="110">
        <v>-2.6770978501813998</v>
      </c>
      <c r="I19" s="110">
        <v>3.0318652423403598E-2</v>
      </c>
      <c r="J19" s="110"/>
      <c r="K19" s="110">
        <v>1860</v>
      </c>
      <c r="L19" s="110">
        <v>-205.75817200341999</v>
      </c>
      <c r="M19" s="110">
        <v>-146.42684568837601</v>
      </c>
      <c r="N19" s="194">
        <v>0.92378378378378401</v>
      </c>
      <c r="O19" s="165">
        <v>1.0508920000000002</v>
      </c>
      <c r="P19" s="165">
        <v>0.99399999999999999</v>
      </c>
      <c r="Q19" s="128">
        <v>16.468378209142099</v>
      </c>
    </row>
    <row r="20" spans="1:17" x14ac:dyDescent="0.2">
      <c r="A20" s="110" t="s">
        <v>335</v>
      </c>
      <c r="B20" s="110">
        <v>73990</v>
      </c>
      <c r="C20" s="110">
        <v>4976</v>
      </c>
      <c r="D20" s="110">
        <v>5281.2318999292302</v>
      </c>
      <c r="E20" s="110">
        <v>-405.56412578672598</v>
      </c>
      <c r="F20" s="110">
        <v>-107.503822590875</v>
      </c>
      <c r="G20" s="110">
        <v>168.77475594058001</v>
      </c>
      <c r="H20" s="110">
        <v>-2.6770978501813998</v>
      </c>
      <c r="I20" s="110">
        <v>41.555243379775497</v>
      </c>
      <c r="J20" s="110"/>
      <c r="K20" s="110">
        <v>3157</v>
      </c>
      <c r="L20" s="110">
        <v>-417.66488906834701</v>
      </c>
      <c r="M20" s="110">
        <v>-394.080406919138</v>
      </c>
      <c r="N20" s="194">
        <v>0.94563843236409595</v>
      </c>
      <c r="O20" s="165">
        <v>1.0649310000000001</v>
      </c>
      <c r="P20" s="165">
        <v>0.97889999999999999</v>
      </c>
      <c r="Q20" s="128">
        <v>23.561643835616401</v>
      </c>
    </row>
    <row r="21" spans="1:17" x14ac:dyDescent="0.2">
      <c r="A21" s="110" t="s">
        <v>336</v>
      </c>
      <c r="B21" s="110">
        <v>83162</v>
      </c>
      <c r="C21" s="110">
        <v>2250</v>
      </c>
      <c r="D21" s="110">
        <v>2464.7285198272598</v>
      </c>
      <c r="E21" s="110">
        <v>-151.07043180551801</v>
      </c>
      <c r="F21" s="110">
        <v>-98.3560630751997</v>
      </c>
      <c r="G21" s="110">
        <v>38.271242275937901</v>
      </c>
      <c r="H21" s="110">
        <v>-2.6770978501813998</v>
      </c>
      <c r="I21" s="110">
        <v>-0.615069132120032</v>
      </c>
      <c r="J21" s="110"/>
      <c r="K21" s="110">
        <v>1656</v>
      </c>
      <c r="L21" s="110">
        <v>-151.43239911718999</v>
      </c>
      <c r="M21" s="110">
        <v>-151.325508907879</v>
      </c>
      <c r="N21" s="194">
        <v>0.92424242424242398</v>
      </c>
      <c r="O21" s="165">
        <v>1.0528679999999999</v>
      </c>
      <c r="P21" s="165">
        <v>0.95850000000000002</v>
      </c>
      <c r="Q21" s="128">
        <v>18.285714285714299</v>
      </c>
    </row>
    <row r="22" spans="1:17" x14ac:dyDescent="0.2">
      <c r="A22" s="110" t="s">
        <v>321</v>
      </c>
      <c r="B22" s="110">
        <v>975551</v>
      </c>
      <c r="C22" s="110">
        <v>3304</v>
      </c>
      <c r="D22" s="110">
        <v>3499.52788963278</v>
      </c>
      <c r="E22" s="110">
        <v>-182.53424194765</v>
      </c>
      <c r="F22" s="110">
        <v>-98.256043879645702</v>
      </c>
      <c r="G22" s="110">
        <v>89.089470263686295</v>
      </c>
      <c r="H22" s="110">
        <v>-2.6770978501813998</v>
      </c>
      <c r="I22" s="110">
        <v>-1.5691603707167201</v>
      </c>
      <c r="J22" s="110"/>
      <c r="K22" s="110">
        <v>27582</v>
      </c>
      <c r="L22" s="110">
        <v>-192.22555375472999</v>
      </c>
      <c r="M22" s="110">
        <v>-173.45997455460301</v>
      </c>
      <c r="N22" s="194">
        <v>0.92353431710235301</v>
      </c>
      <c r="O22" s="165">
        <v>1.0596729999999999</v>
      </c>
      <c r="P22" s="165">
        <v>0.9708</v>
      </c>
      <c r="Q22" s="128">
        <v>16.813484668812499</v>
      </c>
    </row>
    <row r="23" spans="1:17" x14ac:dyDescent="0.2">
      <c r="A23" s="110" t="s">
        <v>337</v>
      </c>
      <c r="B23" s="110">
        <v>52801</v>
      </c>
      <c r="C23" s="110">
        <v>2816</v>
      </c>
      <c r="D23" s="110">
        <v>2960.7032888194999</v>
      </c>
      <c r="E23" s="110">
        <v>-141.95522919649099</v>
      </c>
      <c r="F23" s="110">
        <v>-105.911921517572</v>
      </c>
      <c r="G23" s="110">
        <v>73.589517777142703</v>
      </c>
      <c r="H23" s="110">
        <v>-2.6770978501813998</v>
      </c>
      <c r="I23" s="110">
        <v>31.753355193084399</v>
      </c>
      <c r="J23" s="110"/>
      <c r="K23" s="110">
        <v>1263</v>
      </c>
      <c r="L23" s="110">
        <v>-131.323220253355</v>
      </c>
      <c r="M23" s="110">
        <v>-153.20428255365999</v>
      </c>
      <c r="N23" s="194">
        <v>0.92125984251968496</v>
      </c>
      <c r="O23" s="165">
        <v>1.0623739999999999</v>
      </c>
      <c r="P23" s="165">
        <v>0.96289999999999998</v>
      </c>
      <c r="Q23" s="128">
        <v>28.353658536585399</v>
      </c>
    </row>
    <row r="24" spans="1:17" x14ac:dyDescent="0.2">
      <c r="A24" s="110" t="s">
        <v>338</v>
      </c>
      <c r="B24" s="110">
        <v>100111</v>
      </c>
      <c r="C24" s="110">
        <v>4602</v>
      </c>
      <c r="D24" s="110">
        <v>4598.0962944168596</v>
      </c>
      <c r="E24" s="110">
        <v>-4.9609167227720601</v>
      </c>
      <c r="F24" s="110">
        <v>-62.282416141971197</v>
      </c>
      <c r="G24" s="110">
        <v>84.073156490649396</v>
      </c>
      <c r="H24" s="110">
        <v>-2.6770978501813998</v>
      </c>
      <c r="I24" s="110">
        <v>-10.680405422612999</v>
      </c>
      <c r="J24" s="110"/>
      <c r="K24" s="110">
        <v>3719</v>
      </c>
      <c r="L24" s="110">
        <v>-17.1817510637275</v>
      </c>
      <c r="M24" s="110">
        <v>6.6428732041504199</v>
      </c>
      <c r="N24" s="194">
        <v>0.926526202052944</v>
      </c>
      <c r="O24" s="165">
        <v>1.040759</v>
      </c>
      <c r="P24" s="165">
        <v>0.98560000000000003</v>
      </c>
      <c r="Q24" s="128">
        <v>14.465989535241601</v>
      </c>
    </row>
    <row r="25" spans="1:17" x14ac:dyDescent="0.2">
      <c r="A25" s="110" t="s">
        <v>339</v>
      </c>
      <c r="B25" s="110">
        <v>48678</v>
      </c>
      <c r="C25" s="110">
        <v>5125</v>
      </c>
      <c r="D25" s="110">
        <v>5212.6050205853699</v>
      </c>
      <c r="E25" s="110">
        <v>-157.70304038723199</v>
      </c>
      <c r="F25" s="110">
        <v>-59.663610753510099</v>
      </c>
      <c r="G25" s="110">
        <v>144.155110839711</v>
      </c>
      <c r="H25" s="110">
        <v>-2.6770978501813998</v>
      </c>
      <c r="I25" s="110">
        <v>-11.9525212667363</v>
      </c>
      <c r="J25" s="110"/>
      <c r="K25" s="110">
        <v>2050</v>
      </c>
      <c r="L25" s="110">
        <v>-165.40717307116799</v>
      </c>
      <c r="M25" s="110">
        <v>-150.61595211732899</v>
      </c>
      <c r="N25" s="194">
        <v>0.94506562955760798</v>
      </c>
      <c r="O25" s="165">
        <v>1.05471</v>
      </c>
      <c r="P25" s="165">
        <v>0.98780000000000001</v>
      </c>
      <c r="Q25" s="128">
        <v>12.4520021941854</v>
      </c>
    </row>
    <row r="26" spans="1:17" x14ac:dyDescent="0.2">
      <c r="A26" s="110" t="s">
        <v>340</v>
      </c>
      <c r="B26" s="110">
        <v>72755</v>
      </c>
      <c r="C26" s="110">
        <v>4800</v>
      </c>
      <c r="D26" s="110">
        <v>5171.8321534441202</v>
      </c>
      <c r="E26" s="110">
        <v>-477.562863251723</v>
      </c>
      <c r="F26" s="110">
        <v>-105.19548794004</v>
      </c>
      <c r="G26" s="110">
        <v>177.77615549163801</v>
      </c>
      <c r="H26" s="110">
        <v>-2.6770978501813998</v>
      </c>
      <c r="I26" s="110">
        <v>35.574314560528599</v>
      </c>
      <c r="J26" s="110"/>
      <c r="K26" s="110">
        <v>3040</v>
      </c>
      <c r="L26" s="110">
        <v>-532.02150316530106</v>
      </c>
      <c r="M26" s="110">
        <v>-423.72126775217703</v>
      </c>
      <c r="N26" s="194">
        <v>0.95319709953856302</v>
      </c>
      <c r="O26" s="165">
        <v>1.0703579999999999</v>
      </c>
      <c r="P26" s="165">
        <v>0.97889999999999999</v>
      </c>
      <c r="Q26" s="128">
        <v>22.630092779346501</v>
      </c>
    </row>
    <row r="27" spans="1:17" x14ac:dyDescent="0.2">
      <c r="A27" s="110" t="s">
        <v>341</v>
      </c>
      <c r="B27" s="110">
        <v>47184</v>
      </c>
      <c r="C27" s="110">
        <v>4225</v>
      </c>
      <c r="D27" s="110">
        <v>4315.2387635631903</v>
      </c>
      <c r="E27" s="110">
        <v>-113.058043280788</v>
      </c>
      <c r="F27" s="110">
        <v>-97.909464322459797</v>
      </c>
      <c r="G27" s="110">
        <v>122.48457356749999</v>
      </c>
      <c r="H27" s="110">
        <v>-2.6770978501813998</v>
      </c>
      <c r="I27" s="110">
        <v>1.34469850701824</v>
      </c>
      <c r="J27" s="110"/>
      <c r="K27" s="110">
        <v>1645</v>
      </c>
      <c r="L27" s="110">
        <v>-104.59779651473799</v>
      </c>
      <c r="M27" s="110">
        <v>-122.13533446087099</v>
      </c>
      <c r="N27" s="194">
        <v>0.93048780487804905</v>
      </c>
      <c r="O27" s="165">
        <v>1.058799</v>
      </c>
      <c r="P27" s="165">
        <v>0.97640000000000005</v>
      </c>
      <c r="Q27" s="128">
        <v>16.915422885572099</v>
      </c>
    </row>
    <row r="28" spans="1:17" x14ac:dyDescent="0.2">
      <c r="A28" s="110" t="s">
        <v>342</v>
      </c>
      <c r="B28" s="110">
        <v>30195</v>
      </c>
      <c r="C28" s="110">
        <v>4897</v>
      </c>
      <c r="D28" s="110">
        <v>4627.9919117577901</v>
      </c>
      <c r="E28" s="110">
        <v>40.452846455216502</v>
      </c>
      <c r="F28" s="110">
        <v>70.573254026943502</v>
      </c>
      <c r="G28" s="110">
        <v>88.1485003573912</v>
      </c>
      <c r="H28" s="110">
        <v>-2.6770978501813998</v>
      </c>
      <c r="I28" s="110">
        <v>72.447797350131907</v>
      </c>
      <c r="J28" s="110"/>
      <c r="K28" s="110">
        <v>1129</v>
      </c>
      <c r="L28" s="110">
        <v>78.473485810845006</v>
      </c>
      <c r="M28" s="110">
        <v>1.8151626855551499</v>
      </c>
      <c r="N28" s="194">
        <v>0.92794376098418296</v>
      </c>
      <c r="O28" s="165">
        <v>1.0402370000000001</v>
      </c>
      <c r="P28" s="165">
        <v>1.0144</v>
      </c>
      <c r="Q28" s="128">
        <v>32.201405152224801</v>
      </c>
    </row>
    <row r="29" spans="1:17" x14ac:dyDescent="0.2">
      <c r="A29" s="110" t="s">
        <v>343</v>
      </c>
      <c r="B29" s="110">
        <v>34119</v>
      </c>
      <c r="C29" s="110">
        <v>5130</v>
      </c>
      <c r="D29" s="110">
        <v>5213.0772138974498</v>
      </c>
      <c r="E29" s="110">
        <v>-210.06788469319699</v>
      </c>
      <c r="F29" s="110">
        <v>-32.040062278261097</v>
      </c>
      <c r="G29" s="110">
        <v>137.66690219705001</v>
      </c>
      <c r="H29" s="110">
        <v>-2.6770978501813998</v>
      </c>
      <c r="I29" s="110">
        <v>23.620989418189598</v>
      </c>
      <c r="J29" s="110"/>
      <c r="K29" s="110">
        <v>1437</v>
      </c>
      <c r="L29" s="110">
        <v>-203.64878458415899</v>
      </c>
      <c r="M29" s="110">
        <v>-217.10402921626701</v>
      </c>
      <c r="N29" s="194">
        <v>0.940319222761971</v>
      </c>
      <c r="O29" s="165">
        <v>1.0530520000000001</v>
      </c>
      <c r="P29" s="165">
        <v>0.99309999999999998</v>
      </c>
      <c r="Q29" s="128">
        <v>20.3517587939699</v>
      </c>
    </row>
    <row r="30" spans="1:17" x14ac:dyDescent="0.2">
      <c r="A30" s="110" t="s">
        <v>344</v>
      </c>
      <c r="B30" s="110">
        <v>11886</v>
      </c>
      <c r="C30" s="110">
        <v>5666</v>
      </c>
      <c r="D30" s="110">
        <v>5727.4413003053396</v>
      </c>
      <c r="E30" s="110">
        <v>-453.19859899283301</v>
      </c>
      <c r="F30" s="110">
        <v>109.315090423249</v>
      </c>
      <c r="G30" s="110">
        <v>177.94461654417699</v>
      </c>
      <c r="H30" s="110">
        <v>-2.6770978501813998</v>
      </c>
      <c r="I30" s="110">
        <v>106.911560566571</v>
      </c>
      <c r="J30" s="110"/>
      <c r="K30" s="110">
        <v>550</v>
      </c>
      <c r="L30" s="110">
        <v>-522.59574323096297</v>
      </c>
      <c r="M30" s="110">
        <v>-384.41849916873599</v>
      </c>
      <c r="N30" s="194">
        <v>0.98028673835125402</v>
      </c>
      <c r="O30" s="165">
        <v>1.0600209999999999</v>
      </c>
      <c r="P30" s="165">
        <v>1.0184</v>
      </c>
      <c r="Q30" s="128">
        <v>35.135135135135101</v>
      </c>
    </row>
    <row r="31" spans="1:17" x14ac:dyDescent="0.2">
      <c r="A31" s="110" t="s">
        <v>345</v>
      </c>
      <c r="B31" s="110">
        <v>45566</v>
      </c>
      <c r="C31" s="110">
        <v>5349</v>
      </c>
      <c r="D31" s="110">
        <v>5215.4766595198198</v>
      </c>
      <c r="E31" s="110">
        <v>-123.290302513003</v>
      </c>
      <c r="F31" s="110">
        <v>67.558985743773107</v>
      </c>
      <c r="G31" s="110">
        <v>137.38695806712701</v>
      </c>
      <c r="H31" s="110">
        <v>-2.6770978501813998</v>
      </c>
      <c r="I31" s="110">
        <v>54.159873894707701</v>
      </c>
      <c r="J31" s="110"/>
      <c r="K31" s="110">
        <v>1920</v>
      </c>
      <c r="L31" s="110">
        <v>-135.976269941037</v>
      </c>
      <c r="M31" s="110">
        <v>-111.221379499002</v>
      </c>
      <c r="N31" s="194">
        <v>0.94099216710182798</v>
      </c>
      <c r="O31" s="165">
        <v>1.051031</v>
      </c>
      <c r="P31" s="165">
        <v>1.0122</v>
      </c>
      <c r="Q31" s="128">
        <v>26.149802890933</v>
      </c>
    </row>
    <row r="32" spans="1:17" x14ac:dyDescent="0.2">
      <c r="A32" s="110" t="s">
        <v>346</v>
      </c>
      <c r="B32" s="110">
        <v>46644</v>
      </c>
      <c r="C32" s="110">
        <v>5296</v>
      </c>
      <c r="D32" s="110">
        <v>5299.2689496835701</v>
      </c>
      <c r="E32" s="110">
        <v>-194.21492530787501</v>
      </c>
      <c r="F32" s="110">
        <v>-41.643542469647599</v>
      </c>
      <c r="G32" s="110">
        <v>140.188623624527</v>
      </c>
      <c r="H32" s="110">
        <v>-2.6770978501813998</v>
      </c>
      <c r="I32" s="110">
        <v>95.496145342101798</v>
      </c>
      <c r="J32" s="110"/>
      <c r="K32" s="110">
        <v>1997</v>
      </c>
      <c r="L32" s="110">
        <v>-186.23750177048399</v>
      </c>
      <c r="M32" s="110">
        <v>-202.80939325929799</v>
      </c>
      <c r="N32" s="194">
        <v>0.94979919678714897</v>
      </c>
      <c r="O32" s="165">
        <v>1.052818</v>
      </c>
      <c r="P32" s="165">
        <v>0.99139999999999995</v>
      </c>
      <c r="Q32" s="128">
        <v>34.568733153638803</v>
      </c>
    </row>
    <row r="33" spans="1:17" ht="14.25" customHeight="1" x14ac:dyDescent="0.2">
      <c r="A33" s="18" t="s">
        <v>347</v>
      </c>
      <c r="B33" s="110"/>
      <c r="C33" s="110"/>
      <c r="D33" s="110"/>
      <c r="E33" s="110"/>
      <c r="F33" s="110"/>
      <c r="G33" s="110"/>
      <c r="H33" s="110"/>
      <c r="I33" s="110"/>
      <c r="J33" s="18"/>
      <c r="K33" s="110"/>
      <c r="L33" s="110"/>
      <c r="M33" s="110"/>
      <c r="N33" s="194"/>
      <c r="O33" s="165"/>
      <c r="P33" s="165"/>
      <c r="Q33" s="128"/>
    </row>
    <row r="34" spans="1:17" x14ac:dyDescent="0.2">
      <c r="A34" s="110" t="s">
        <v>348</v>
      </c>
      <c r="B34" s="110">
        <v>46240</v>
      </c>
      <c r="C34" s="110">
        <v>4326</v>
      </c>
      <c r="D34" s="110">
        <v>4269.4953537358297</v>
      </c>
      <c r="E34" s="110">
        <v>92.941068157039993</v>
      </c>
      <c r="F34" s="110">
        <v>7.34576678061965</v>
      </c>
      <c r="G34" s="110">
        <v>-28.789535123514899</v>
      </c>
      <c r="H34" s="110">
        <v>-2.6770978501813998</v>
      </c>
      <c r="I34" s="110">
        <v>-11.9525212667363</v>
      </c>
      <c r="J34" s="110"/>
      <c r="K34" s="110">
        <v>1595</v>
      </c>
      <c r="L34" s="110">
        <v>119.410594427573</v>
      </c>
      <c r="M34" s="110">
        <v>65.854497472473696</v>
      </c>
      <c r="N34" s="194">
        <v>0.927763819095477</v>
      </c>
      <c r="O34" s="165">
        <v>1.004167</v>
      </c>
      <c r="P34" s="165">
        <v>1.0007999999999999</v>
      </c>
      <c r="Q34" s="128">
        <v>12.244897959183699</v>
      </c>
    </row>
    <row r="35" spans="1:17" x14ac:dyDescent="0.2">
      <c r="A35" s="110" t="s">
        <v>349</v>
      </c>
      <c r="B35" s="110">
        <v>14101</v>
      </c>
      <c r="C35" s="110">
        <v>4390</v>
      </c>
      <c r="D35" s="110">
        <v>4028.9924748859899</v>
      </c>
      <c r="E35" s="110">
        <v>253.97282389926801</v>
      </c>
      <c r="F35" s="110">
        <v>162.26957476064999</v>
      </c>
      <c r="G35" s="110">
        <v>-41.135156891062699</v>
      </c>
      <c r="H35" s="110">
        <v>-1.94700296857794</v>
      </c>
      <c r="I35" s="110">
        <v>-11.9525212667363</v>
      </c>
      <c r="J35" s="110"/>
      <c r="K35" s="110">
        <v>459</v>
      </c>
      <c r="L35" s="110">
        <v>284.46027843397701</v>
      </c>
      <c r="M35" s="110">
        <v>222.86832495052599</v>
      </c>
      <c r="N35" s="194">
        <v>0.89519650655021799</v>
      </c>
      <c r="O35" s="165">
        <v>0.99009600000000009</v>
      </c>
      <c r="P35" s="165">
        <v>1.0392999999999999</v>
      </c>
      <c r="Q35" s="128">
        <v>-2.1321961620469101</v>
      </c>
    </row>
    <row r="36" spans="1:17" x14ac:dyDescent="0.2">
      <c r="A36" s="110" t="s">
        <v>350</v>
      </c>
      <c r="B36" s="110">
        <v>22019</v>
      </c>
      <c r="C36" s="110">
        <v>5282</v>
      </c>
      <c r="D36" s="110">
        <v>5160.3454188080595</v>
      </c>
      <c r="E36" s="110">
        <v>80.395821450781298</v>
      </c>
      <c r="F36" s="110">
        <v>-22.3875911382897</v>
      </c>
      <c r="G36" s="110">
        <v>28.596145106395699</v>
      </c>
      <c r="H36" s="110">
        <v>-2.6770978501813998</v>
      </c>
      <c r="I36" s="110">
        <v>37.702239799601301</v>
      </c>
      <c r="J36" s="110"/>
      <c r="K36" s="110">
        <v>918</v>
      </c>
      <c r="L36" s="110">
        <v>76.569879038478604</v>
      </c>
      <c r="M36" s="110">
        <v>83.604719449051103</v>
      </c>
      <c r="N36" s="194">
        <v>0.95114006514658</v>
      </c>
      <c r="O36" s="165">
        <v>1.019709</v>
      </c>
      <c r="P36" s="165">
        <v>0.99490000000000001</v>
      </c>
      <c r="Q36" s="128">
        <v>23.0563002680965</v>
      </c>
    </row>
    <row r="37" spans="1:17" x14ac:dyDescent="0.2">
      <c r="A37" s="110" t="s">
        <v>351</v>
      </c>
      <c r="B37" s="110">
        <v>19106</v>
      </c>
      <c r="C37" s="110">
        <v>5721</v>
      </c>
      <c r="D37" s="110">
        <v>5649.1147266079497</v>
      </c>
      <c r="E37" s="110">
        <v>-156.26776060604499</v>
      </c>
      <c r="F37" s="110">
        <v>-31.659252279998601</v>
      </c>
      <c r="G37" s="110">
        <v>63.088023981372601</v>
      </c>
      <c r="H37" s="110">
        <v>-2.6770978501813998</v>
      </c>
      <c r="I37" s="110">
        <v>199.87692721151399</v>
      </c>
      <c r="J37" s="110"/>
      <c r="K37" s="110">
        <v>872</v>
      </c>
      <c r="L37" s="110">
        <v>-184.418396763483</v>
      </c>
      <c r="M37" s="110">
        <v>-128.73416886263999</v>
      </c>
      <c r="N37" s="194">
        <v>0.94508009153318095</v>
      </c>
      <c r="O37" s="165">
        <v>1.0281480000000001</v>
      </c>
      <c r="P37" s="165">
        <v>0.99370000000000003</v>
      </c>
      <c r="Q37" s="128">
        <v>58.545454545454497</v>
      </c>
    </row>
    <row r="38" spans="1:17" x14ac:dyDescent="0.2">
      <c r="A38" s="110" t="s">
        <v>352</v>
      </c>
      <c r="B38" s="110">
        <v>21327</v>
      </c>
      <c r="C38" s="110">
        <v>4502</v>
      </c>
      <c r="D38" s="110">
        <v>4190.2613577581897</v>
      </c>
      <c r="E38" s="110">
        <v>235.24738127934299</v>
      </c>
      <c r="F38" s="110">
        <v>132.57119418080799</v>
      </c>
      <c r="G38" s="110">
        <v>-41.135156891062699</v>
      </c>
      <c r="H38" s="110">
        <v>-2.6770978501813998</v>
      </c>
      <c r="I38" s="110">
        <v>-11.9525212667363</v>
      </c>
      <c r="J38" s="110"/>
      <c r="K38" s="110">
        <v>722</v>
      </c>
      <c r="L38" s="110">
        <v>197.65271178823701</v>
      </c>
      <c r="M38" s="110">
        <v>272.22500635641597</v>
      </c>
      <c r="N38" s="194">
        <v>0.91828254847645396</v>
      </c>
      <c r="O38" s="165">
        <v>0.98541100000000004</v>
      </c>
      <c r="P38" s="165">
        <v>1.0306999999999999</v>
      </c>
      <c r="Q38" s="128">
        <v>1.54711673699015</v>
      </c>
    </row>
    <row r="39" spans="1:17" x14ac:dyDescent="0.2">
      <c r="A39" s="110" t="s">
        <v>347</v>
      </c>
      <c r="B39" s="110">
        <v>233839</v>
      </c>
      <c r="C39" s="110">
        <v>3838</v>
      </c>
      <c r="D39" s="110">
        <v>3914.8366068261798</v>
      </c>
      <c r="E39" s="110">
        <v>-49.670471079976402</v>
      </c>
      <c r="F39" s="110">
        <v>-36.392646552678201</v>
      </c>
      <c r="G39" s="110">
        <v>-6.2876835572857201</v>
      </c>
      <c r="H39" s="110">
        <v>-2.6770978501813998</v>
      </c>
      <c r="I39" s="110">
        <v>18.6002354410358</v>
      </c>
      <c r="J39" s="110"/>
      <c r="K39" s="110">
        <v>7396</v>
      </c>
      <c r="L39" s="110">
        <v>-56.246189377487603</v>
      </c>
      <c r="M39" s="110">
        <v>-43.711797196498097</v>
      </c>
      <c r="N39" s="194">
        <v>0.93625067531064299</v>
      </c>
      <c r="O39" s="165">
        <v>1.0134239999999999</v>
      </c>
      <c r="P39" s="165">
        <v>0.98970000000000002</v>
      </c>
      <c r="Q39" s="128">
        <v>21.285667431944901</v>
      </c>
    </row>
    <row r="40" spans="1:17" x14ac:dyDescent="0.2">
      <c r="A40" s="110" t="s">
        <v>353</v>
      </c>
      <c r="B40" s="110">
        <v>9511</v>
      </c>
      <c r="C40" s="110">
        <v>4970</v>
      </c>
      <c r="D40" s="110">
        <v>4411.7124694182803</v>
      </c>
      <c r="E40" s="110">
        <v>412.83125357298002</v>
      </c>
      <c r="F40" s="110">
        <v>169.36938810081699</v>
      </c>
      <c r="G40" s="110">
        <v>-41.135156891062699</v>
      </c>
      <c r="H40" s="110">
        <v>-2.6770978501813998</v>
      </c>
      <c r="I40" s="110">
        <v>19.497359350930001</v>
      </c>
      <c r="J40" s="110"/>
      <c r="K40" s="110">
        <v>339</v>
      </c>
      <c r="L40" s="110">
        <v>420.67768108428902</v>
      </c>
      <c r="M40" s="110">
        <v>404.367781647637</v>
      </c>
      <c r="N40" s="194">
        <v>0.94047619047619002</v>
      </c>
      <c r="O40" s="165">
        <v>0.98572300000000002</v>
      </c>
      <c r="P40" s="165">
        <v>1.0375000000000001</v>
      </c>
      <c r="Q40" s="128">
        <v>20.640569395017799</v>
      </c>
    </row>
    <row r="41" spans="1:17" x14ac:dyDescent="0.2">
      <c r="A41" s="110" t="s">
        <v>354</v>
      </c>
      <c r="B41" s="110">
        <v>22251</v>
      </c>
      <c r="C41" s="110">
        <v>4216</v>
      </c>
      <c r="D41" s="110">
        <v>3704.7454961171002</v>
      </c>
      <c r="E41" s="110">
        <v>342.23922235294998</v>
      </c>
      <c r="F41" s="110">
        <v>224.36252751659899</v>
      </c>
      <c r="G41" s="110">
        <v>-41.135156891062699</v>
      </c>
      <c r="H41" s="110">
        <v>-2.6770978501813998</v>
      </c>
      <c r="I41" s="110">
        <v>-11.9525212667363</v>
      </c>
      <c r="J41" s="110"/>
      <c r="K41" s="110">
        <v>666</v>
      </c>
      <c r="L41" s="110">
        <v>386.693461924232</v>
      </c>
      <c r="M41" s="110">
        <v>297.167938367636</v>
      </c>
      <c r="N41" s="194">
        <v>0.95783132530120496</v>
      </c>
      <c r="O41" s="165">
        <v>0.99503799999999998</v>
      </c>
      <c r="P41" s="165">
        <v>1.0595000000000001</v>
      </c>
      <c r="Q41" s="128">
        <v>-1.04011887072808</v>
      </c>
    </row>
    <row r="42" spans="1:17" ht="14.25" customHeight="1" x14ac:dyDescent="0.2">
      <c r="A42" s="18" t="s">
        <v>355</v>
      </c>
      <c r="B42" s="110"/>
      <c r="C42" s="110"/>
      <c r="D42" s="110"/>
      <c r="E42" s="110"/>
      <c r="F42" s="110"/>
      <c r="G42" s="110"/>
      <c r="H42" s="110"/>
      <c r="I42" s="110"/>
      <c r="J42" s="18"/>
      <c r="K42" s="110"/>
      <c r="L42" s="110"/>
      <c r="M42" s="110"/>
      <c r="N42" s="194"/>
      <c r="O42" s="165"/>
      <c r="P42" s="165"/>
      <c r="Q42" s="128"/>
    </row>
    <row r="43" spans="1:17" x14ac:dyDescent="0.2">
      <c r="A43" s="110" t="s">
        <v>356</v>
      </c>
      <c r="B43" s="110">
        <v>106975</v>
      </c>
      <c r="C43" s="110">
        <v>4555</v>
      </c>
      <c r="D43" s="110">
        <v>4478.9329333634696</v>
      </c>
      <c r="E43" s="110">
        <v>176.045917759894</v>
      </c>
      <c r="F43" s="110">
        <v>-43.994411889357998</v>
      </c>
      <c r="G43" s="110">
        <v>-41.135156891062699</v>
      </c>
      <c r="H43" s="110">
        <v>-2.6770978501813998</v>
      </c>
      <c r="I43" s="110">
        <v>-11.9525212667363</v>
      </c>
      <c r="J43" s="110"/>
      <c r="K43" s="110">
        <v>3871</v>
      </c>
      <c r="L43" s="110">
        <v>191.82499469800001</v>
      </c>
      <c r="M43" s="110">
        <v>159.649796407754</v>
      </c>
      <c r="N43" s="194">
        <v>0.91867391867391901</v>
      </c>
      <c r="O43" s="165">
        <v>0.98329800000000001</v>
      </c>
      <c r="P43" s="165">
        <v>0.98929999999999996</v>
      </c>
      <c r="Q43" s="128">
        <v>10.5052811875535</v>
      </c>
    </row>
    <row r="44" spans="1:17" x14ac:dyDescent="0.2">
      <c r="A44" s="110" t="s">
        <v>357</v>
      </c>
      <c r="B44" s="110">
        <v>16431</v>
      </c>
      <c r="C44" s="110">
        <v>4809</v>
      </c>
      <c r="D44" s="110">
        <v>4504.7518429871097</v>
      </c>
      <c r="E44" s="110">
        <v>309.23576674993302</v>
      </c>
      <c r="F44" s="110">
        <v>45.373887453113198</v>
      </c>
      <c r="G44" s="110">
        <v>-41.135156891062699</v>
      </c>
      <c r="H44" s="110">
        <v>3.0630339833105098</v>
      </c>
      <c r="I44" s="110">
        <v>-11.9525212667363</v>
      </c>
      <c r="J44" s="110"/>
      <c r="K44" s="110">
        <v>598</v>
      </c>
      <c r="L44" s="110">
        <v>166.633019478546</v>
      </c>
      <c r="M44" s="110">
        <v>451.22146960728702</v>
      </c>
      <c r="N44" s="194">
        <v>0.87792642140468202</v>
      </c>
      <c r="O44" s="165">
        <v>0.97314099999999992</v>
      </c>
      <c r="P44" s="165">
        <v>1.0092000000000001</v>
      </c>
      <c r="Q44" s="128">
        <v>-2.9220779220779201</v>
      </c>
    </row>
    <row r="45" spans="1:17" x14ac:dyDescent="0.2">
      <c r="A45" s="110" t="s">
        <v>358</v>
      </c>
      <c r="B45" s="110">
        <v>11421</v>
      </c>
      <c r="C45" s="110">
        <v>5127</v>
      </c>
      <c r="D45" s="110">
        <v>4367.51693770773</v>
      </c>
      <c r="E45" s="110">
        <v>543.99448248366696</v>
      </c>
      <c r="F45" s="110">
        <v>176.44708953708701</v>
      </c>
      <c r="G45" s="110">
        <v>-41.135156891062699</v>
      </c>
      <c r="H45" s="110">
        <v>-2.6770978501813998</v>
      </c>
      <c r="I45" s="110">
        <v>82.375400234914594</v>
      </c>
      <c r="J45" s="110"/>
      <c r="K45" s="110">
        <v>403</v>
      </c>
      <c r="L45" s="110">
        <v>632.850254879761</v>
      </c>
      <c r="M45" s="110">
        <v>454.52166567354101</v>
      </c>
      <c r="N45" s="194">
        <v>0.92821782178217804</v>
      </c>
      <c r="O45" s="165">
        <v>0.99527199999999993</v>
      </c>
      <c r="P45" s="165">
        <v>1.0395000000000001</v>
      </c>
      <c r="Q45" s="128">
        <v>36.148648648648702</v>
      </c>
    </row>
    <row r="46" spans="1:17" x14ac:dyDescent="0.2">
      <c r="A46" s="110" t="s">
        <v>359</v>
      </c>
      <c r="B46" s="110">
        <v>34765</v>
      </c>
      <c r="C46" s="110">
        <v>4577</v>
      </c>
      <c r="D46" s="110">
        <v>4521.6315502893503</v>
      </c>
      <c r="E46" s="110">
        <v>134.97403638637101</v>
      </c>
      <c r="F46" s="110">
        <v>-23.6517819591337</v>
      </c>
      <c r="G46" s="110">
        <v>-41.135156891062699</v>
      </c>
      <c r="H46" s="110">
        <v>-2.6770978501813998</v>
      </c>
      <c r="I46" s="110">
        <v>-11.9525212667363</v>
      </c>
      <c r="J46" s="110"/>
      <c r="K46" s="110">
        <v>1270</v>
      </c>
      <c r="L46" s="110">
        <v>168.24470817885199</v>
      </c>
      <c r="M46" s="110">
        <v>101.086320179857</v>
      </c>
      <c r="N46" s="194">
        <v>0.87559055118110196</v>
      </c>
      <c r="O46" s="165">
        <v>0.97285600000000005</v>
      </c>
      <c r="P46" s="165">
        <v>0.99390000000000001</v>
      </c>
      <c r="Q46" s="128">
        <v>8.8260497000856901</v>
      </c>
    </row>
    <row r="47" spans="1:17" x14ac:dyDescent="0.2">
      <c r="A47" s="110" t="s">
        <v>360</v>
      </c>
      <c r="B47" s="110">
        <v>57071</v>
      </c>
      <c r="C47" s="110">
        <v>4515</v>
      </c>
      <c r="D47" s="110">
        <v>4315.8990449823796</v>
      </c>
      <c r="E47" s="110">
        <v>261.264886333145</v>
      </c>
      <c r="F47" s="110">
        <v>-21.965223772262998</v>
      </c>
      <c r="G47" s="110">
        <v>-41.135156891062699</v>
      </c>
      <c r="H47" s="110">
        <v>-2.6770978501813998</v>
      </c>
      <c r="I47" s="110">
        <v>4.0338570531480302</v>
      </c>
      <c r="J47" s="110"/>
      <c r="K47" s="110">
        <v>1990</v>
      </c>
      <c r="L47" s="110">
        <v>280.97806476926002</v>
      </c>
      <c r="M47" s="110">
        <v>240.934663482997</v>
      </c>
      <c r="N47" s="194">
        <v>0.92346424974823804</v>
      </c>
      <c r="O47" s="165">
        <v>0.9886839999999999</v>
      </c>
      <c r="P47" s="165">
        <v>0.99399999999999999</v>
      </c>
      <c r="Q47" s="128">
        <v>17.473435655253802</v>
      </c>
    </row>
    <row r="48" spans="1:17" x14ac:dyDescent="0.2">
      <c r="A48" s="110" t="s">
        <v>361</v>
      </c>
      <c r="B48" s="110">
        <v>11995</v>
      </c>
      <c r="C48" s="110">
        <v>4110</v>
      </c>
      <c r="D48" s="110">
        <v>3642.5719284984698</v>
      </c>
      <c r="E48" s="110">
        <v>332.37313010893001</v>
      </c>
      <c r="F48" s="110">
        <v>191.158367622452</v>
      </c>
      <c r="G48" s="110">
        <v>-41.135156891062699</v>
      </c>
      <c r="H48" s="110">
        <v>-2.6770978501813998</v>
      </c>
      <c r="I48" s="110">
        <v>-11.9525212667363</v>
      </c>
      <c r="J48" s="110"/>
      <c r="K48" s="110">
        <v>353</v>
      </c>
      <c r="L48" s="110">
        <v>297.91746450423898</v>
      </c>
      <c r="M48" s="110">
        <v>366.211751299588</v>
      </c>
      <c r="N48" s="194">
        <v>0.91267605633802795</v>
      </c>
      <c r="O48" s="165">
        <v>0.98304900000000006</v>
      </c>
      <c r="P48" s="165">
        <v>1.0513999999999999</v>
      </c>
      <c r="Q48" s="128">
        <v>12.420382165605099</v>
      </c>
    </row>
    <row r="49" spans="1:17" x14ac:dyDescent="0.2">
      <c r="A49" s="110" t="s">
        <v>362</v>
      </c>
      <c r="B49" s="110">
        <v>37290</v>
      </c>
      <c r="C49" s="110">
        <v>4493</v>
      </c>
      <c r="D49" s="110">
        <v>4467.7242438698004</v>
      </c>
      <c r="E49" s="110">
        <v>20.583614747462601</v>
      </c>
      <c r="F49" s="110">
        <v>41.459054146137603</v>
      </c>
      <c r="G49" s="110">
        <v>-40.339720792975903</v>
      </c>
      <c r="H49" s="110">
        <v>-2.6770978501813998</v>
      </c>
      <c r="I49" s="110">
        <v>6.5245235428297397</v>
      </c>
      <c r="J49" s="110"/>
      <c r="K49" s="110">
        <v>1346</v>
      </c>
      <c r="L49" s="110">
        <v>-6.7182880813561496</v>
      </c>
      <c r="M49" s="110">
        <v>47.268473162248497</v>
      </c>
      <c r="N49" s="194">
        <v>0.93624907338769503</v>
      </c>
      <c r="O49" s="165">
        <v>1.000259</v>
      </c>
      <c r="P49" s="165">
        <v>1.0084</v>
      </c>
      <c r="Q49" s="128">
        <v>17.8633975481611</v>
      </c>
    </row>
    <row r="50" spans="1:17" x14ac:dyDescent="0.2">
      <c r="A50" s="110" t="s">
        <v>363</v>
      </c>
      <c r="B50" s="110">
        <v>14309</v>
      </c>
      <c r="C50" s="110">
        <v>4777</v>
      </c>
      <c r="D50" s="110">
        <v>4437.5347267206498</v>
      </c>
      <c r="E50" s="110">
        <v>163.36866264288199</v>
      </c>
      <c r="F50" s="110">
        <v>173.887750531032</v>
      </c>
      <c r="G50" s="110">
        <v>-16.1722728569654</v>
      </c>
      <c r="H50" s="110">
        <v>-2.6770978501813998</v>
      </c>
      <c r="I50" s="110">
        <v>21.312028108147899</v>
      </c>
      <c r="J50" s="110"/>
      <c r="K50" s="110">
        <v>513</v>
      </c>
      <c r="L50" s="110">
        <v>178.388071150798</v>
      </c>
      <c r="M50" s="110">
        <v>147.73220972093301</v>
      </c>
      <c r="N50" s="194">
        <v>0.92927308447937096</v>
      </c>
      <c r="O50" s="165">
        <v>1.007711</v>
      </c>
      <c r="P50" s="165">
        <v>1.0383</v>
      </c>
      <c r="Q50" s="128">
        <v>20.9905660377358</v>
      </c>
    </row>
    <row r="51" spans="1:17" x14ac:dyDescent="0.2">
      <c r="A51" s="110" t="s">
        <v>364</v>
      </c>
      <c r="B51" s="110">
        <v>9144</v>
      </c>
      <c r="C51" s="110">
        <v>5675</v>
      </c>
      <c r="D51" s="110">
        <v>5035.4745553765397</v>
      </c>
      <c r="E51" s="110">
        <v>452.39567509092598</v>
      </c>
      <c r="F51" s="110">
        <v>206.35624762376801</v>
      </c>
      <c r="G51" s="110">
        <v>-41.135156891062699</v>
      </c>
      <c r="H51" s="110">
        <v>-2.6770978501813998</v>
      </c>
      <c r="I51" s="110">
        <v>24.678268919409401</v>
      </c>
      <c r="J51" s="110"/>
      <c r="K51" s="110">
        <v>372</v>
      </c>
      <c r="L51" s="110">
        <v>359.90575833347299</v>
      </c>
      <c r="M51" s="110">
        <v>544.26854743434501</v>
      </c>
      <c r="N51" s="194">
        <v>0.87567567567567595</v>
      </c>
      <c r="O51" s="165">
        <v>0.96367000000000003</v>
      </c>
      <c r="P51" s="165">
        <v>1.0402</v>
      </c>
      <c r="Q51" s="128">
        <v>20.7792207792208</v>
      </c>
    </row>
    <row r="52" spans="1:17" ht="14.25" customHeight="1" x14ac:dyDescent="0.2">
      <c r="A52" s="18" t="s">
        <v>365</v>
      </c>
      <c r="B52" s="110"/>
      <c r="C52" s="110"/>
      <c r="D52" s="110"/>
      <c r="E52" s="110"/>
      <c r="F52" s="110"/>
      <c r="G52" s="110"/>
      <c r="H52" s="110"/>
      <c r="I52" s="110"/>
      <c r="J52" s="18"/>
      <c r="K52" s="110"/>
      <c r="L52" s="110"/>
      <c r="M52" s="110"/>
      <c r="N52" s="194"/>
      <c r="O52" s="165"/>
      <c r="P52" s="165"/>
      <c r="Q52" s="128"/>
    </row>
    <row r="53" spans="1:17" x14ac:dyDescent="0.2">
      <c r="A53" s="110" t="s">
        <v>366</v>
      </c>
      <c r="B53" s="110">
        <v>5441</v>
      </c>
      <c r="C53" s="110">
        <v>4288</v>
      </c>
      <c r="D53" s="110">
        <v>3776.27006099856</v>
      </c>
      <c r="E53" s="110">
        <v>361.406197592826</v>
      </c>
      <c r="F53" s="110">
        <v>147.806059821677</v>
      </c>
      <c r="G53" s="110">
        <v>-41.135156891062699</v>
      </c>
      <c r="H53" s="110">
        <v>55.978867172829503</v>
      </c>
      <c r="I53" s="110">
        <v>-11.9525212667363</v>
      </c>
      <c r="J53" s="110"/>
      <c r="K53" s="110">
        <v>166</v>
      </c>
      <c r="L53" s="110">
        <v>292.48322991489198</v>
      </c>
      <c r="M53" s="110">
        <v>429.71212085672602</v>
      </c>
      <c r="N53" s="194">
        <v>0.93333333333333302</v>
      </c>
      <c r="O53" s="165">
        <v>0.976163</v>
      </c>
      <c r="P53" s="165">
        <v>1.0381</v>
      </c>
      <c r="Q53" s="128">
        <v>-12.1693121693122</v>
      </c>
    </row>
    <row r="54" spans="1:17" x14ac:dyDescent="0.2">
      <c r="A54" s="110" t="s">
        <v>367</v>
      </c>
      <c r="B54" s="110">
        <v>21765</v>
      </c>
      <c r="C54" s="110">
        <v>4381</v>
      </c>
      <c r="D54" s="110">
        <v>3906.89508443163</v>
      </c>
      <c r="E54" s="110">
        <v>549.86434144676798</v>
      </c>
      <c r="F54" s="110">
        <v>-20.292579025844699</v>
      </c>
      <c r="G54" s="110">
        <v>-41.135156891062699</v>
      </c>
      <c r="H54" s="110">
        <v>-2.6770978501813998</v>
      </c>
      <c r="I54" s="110">
        <v>-11.9525212667363</v>
      </c>
      <c r="J54" s="110"/>
      <c r="K54" s="110">
        <v>687</v>
      </c>
      <c r="L54" s="110">
        <v>648.11819024321198</v>
      </c>
      <c r="M54" s="110">
        <v>450.99344823629002</v>
      </c>
      <c r="N54" s="194">
        <v>0.94117647058823495</v>
      </c>
      <c r="O54" s="165">
        <v>0.978626</v>
      </c>
      <c r="P54" s="165">
        <v>0.99380000000000002</v>
      </c>
      <c r="Q54" s="128">
        <v>8.7025316455696196</v>
      </c>
    </row>
    <row r="55" spans="1:17" x14ac:dyDescent="0.2">
      <c r="A55" s="110" t="s">
        <v>368</v>
      </c>
      <c r="B55" s="110">
        <v>9991</v>
      </c>
      <c r="C55" s="110">
        <v>4752</v>
      </c>
      <c r="D55" s="110">
        <v>4373.2009090520596</v>
      </c>
      <c r="E55" s="110">
        <v>266.88479448565198</v>
      </c>
      <c r="F55" s="110">
        <v>167.48788449617899</v>
      </c>
      <c r="G55" s="110">
        <v>-41.135156891062699</v>
      </c>
      <c r="H55" s="110">
        <v>-2.6770978501813998</v>
      </c>
      <c r="I55" s="110">
        <v>-11.9525212667363</v>
      </c>
      <c r="J55" s="110"/>
      <c r="K55" s="110">
        <v>353</v>
      </c>
      <c r="L55" s="110">
        <v>282.823398268613</v>
      </c>
      <c r="M55" s="110">
        <v>250.329146288657</v>
      </c>
      <c r="N55" s="194">
        <v>0.92696629213483195</v>
      </c>
      <c r="O55" s="165">
        <v>0.978155</v>
      </c>
      <c r="P55" s="165">
        <v>1.0374000000000001</v>
      </c>
      <c r="Q55" s="128">
        <v>12.779552715655001</v>
      </c>
    </row>
    <row r="56" spans="1:17" x14ac:dyDescent="0.2">
      <c r="A56" s="110" t="s">
        <v>369</v>
      </c>
      <c r="B56" s="110">
        <v>164616</v>
      </c>
      <c r="C56" s="110">
        <v>3850</v>
      </c>
      <c r="D56" s="110">
        <v>4015.91226882715</v>
      </c>
      <c r="E56" s="110">
        <v>-104.828845095243</v>
      </c>
      <c r="F56" s="110">
        <v>-25.385989064806701</v>
      </c>
      <c r="G56" s="110">
        <v>-24.914523416552399</v>
      </c>
      <c r="H56" s="110">
        <v>-2.6770978501813998</v>
      </c>
      <c r="I56" s="110">
        <v>-7.95915300907087</v>
      </c>
      <c r="J56" s="110"/>
      <c r="K56" s="110">
        <v>5341</v>
      </c>
      <c r="L56" s="110">
        <v>-129.13389253704</v>
      </c>
      <c r="M56" s="110">
        <v>-81.140842067479298</v>
      </c>
      <c r="N56" s="194">
        <v>0.93505521242747502</v>
      </c>
      <c r="O56" s="165">
        <v>1.006157</v>
      </c>
      <c r="P56" s="165">
        <v>0.99270000000000003</v>
      </c>
      <c r="Q56" s="128">
        <v>15.082956259426799</v>
      </c>
    </row>
    <row r="57" spans="1:17" x14ac:dyDescent="0.2">
      <c r="A57" s="110" t="s">
        <v>370</v>
      </c>
      <c r="B57" s="110">
        <v>27960</v>
      </c>
      <c r="C57" s="110">
        <v>4261</v>
      </c>
      <c r="D57" s="110">
        <v>4112.5598398656402</v>
      </c>
      <c r="E57" s="110">
        <v>174.33232216769301</v>
      </c>
      <c r="F57" s="110">
        <v>29.839297488784801</v>
      </c>
      <c r="G57" s="110">
        <v>-41.135156891062699</v>
      </c>
      <c r="H57" s="110">
        <v>-2.6770978501813998</v>
      </c>
      <c r="I57" s="110">
        <v>-11.9525212667363</v>
      </c>
      <c r="J57" s="110"/>
      <c r="K57" s="110">
        <v>929</v>
      </c>
      <c r="L57" s="110">
        <v>204.39495955414799</v>
      </c>
      <c r="M57" s="110">
        <v>143.65264036720501</v>
      </c>
      <c r="N57" s="194">
        <v>0.92125134843581402</v>
      </c>
      <c r="O57" s="165">
        <v>0.98682199999999998</v>
      </c>
      <c r="P57" s="165">
        <v>1.0063</v>
      </c>
      <c r="Q57" s="128">
        <v>9.0375586854460099</v>
      </c>
    </row>
    <row r="58" spans="1:17" x14ac:dyDescent="0.2">
      <c r="A58" s="110" t="s">
        <v>371</v>
      </c>
      <c r="B58" s="110">
        <v>43640</v>
      </c>
      <c r="C58" s="110">
        <v>4457</v>
      </c>
      <c r="D58" s="110">
        <v>4421.7588789923402</v>
      </c>
      <c r="E58" s="110">
        <v>110.95694338162799</v>
      </c>
      <c r="F58" s="110">
        <v>-31.443900534307399</v>
      </c>
      <c r="G58" s="110">
        <v>-41.135156891062699</v>
      </c>
      <c r="H58" s="110">
        <v>-2.6770978501813998</v>
      </c>
      <c r="I58" s="110">
        <v>-0.30792679334952699</v>
      </c>
      <c r="J58" s="110"/>
      <c r="K58" s="110">
        <v>1559</v>
      </c>
      <c r="L58" s="110">
        <v>126.62055985434</v>
      </c>
      <c r="M58" s="110">
        <v>94.676282494882798</v>
      </c>
      <c r="N58" s="194">
        <v>0.91201027617212604</v>
      </c>
      <c r="O58" s="165">
        <v>0.97572800000000004</v>
      </c>
      <c r="P58" s="165">
        <v>0.99199999999999999</v>
      </c>
      <c r="Q58" s="128">
        <v>16.5171898355755</v>
      </c>
    </row>
    <row r="59" spans="1:17" x14ac:dyDescent="0.2">
      <c r="A59" s="110" t="s">
        <v>372</v>
      </c>
      <c r="B59" s="110">
        <v>143478</v>
      </c>
      <c r="C59" s="110">
        <v>4257</v>
      </c>
      <c r="D59" s="110">
        <v>4185.7102465810103</v>
      </c>
      <c r="E59" s="110">
        <v>156.97124556306301</v>
      </c>
      <c r="F59" s="110">
        <v>-29.9740824996748</v>
      </c>
      <c r="G59" s="110">
        <v>-41.135156891062699</v>
      </c>
      <c r="H59" s="110">
        <v>-2.6770978501813998</v>
      </c>
      <c r="I59" s="110">
        <v>-11.9525212667363</v>
      </c>
      <c r="J59" s="110"/>
      <c r="K59" s="110">
        <v>4852</v>
      </c>
      <c r="L59" s="110">
        <v>165.85711336500299</v>
      </c>
      <c r="M59" s="110">
        <v>147.46833334709001</v>
      </c>
      <c r="N59" s="194">
        <v>0.94002068252326798</v>
      </c>
      <c r="O59" s="165">
        <v>0.99751599999999996</v>
      </c>
      <c r="P59" s="165">
        <v>0.9919</v>
      </c>
      <c r="Q59" s="128">
        <v>8.3761447397811004</v>
      </c>
    </row>
    <row r="60" spans="1:17" x14ac:dyDescent="0.2">
      <c r="A60" s="110" t="s">
        <v>373</v>
      </c>
      <c r="B60" s="110">
        <v>14616</v>
      </c>
      <c r="C60" s="110">
        <v>4678</v>
      </c>
      <c r="D60" s="110">
        <v>4403.6063832441696</v>
      </c>
      <c r="E60" s="110">
        <v>255.39240860094401</v>
      </c>
      <c r="F60" s="110">
        <v>74.387872629538094</v>
      </c>
      <c r="G60" s="110">
        <v>-41.135156891062699</v>
      </c>
      <c r="H60" s="110">
        <v>-2.6770978501813998</v>
      </c>
      <c r="I60" s="110">
        <v>-11.9525212667363</v>
      </c>
      <c r="J60" s="110"/>
      <c r="K60" s="110">
        <v>520</v>
      </c>
      <c r="L60" s="110">
        <v>242.420239117824</v>
      </c>
      <c r="M60" s="110">
        <v>267.74753367003098</v>
      </c>
      <c r="N60" s="194">
        <v>0.93076923076923102</v>
      </c>
      <c r="O60" s="165">
        <v>0.99138099999999996</v>
      </c>
      <c r="P60" s="165">
        <v>1.016</v>
      </c>
      <c r="Q60" s="128">
        <v>13.289760348583901</v>
      </c>
    </row>
    <row r="61" spans="1:17" x14ac:dyDescent="0.2">
      <c r="A61" s="110" t="s">
        <v>374</v>
      </c>
      <c r="B61" s="110">
        <v>7423</v>
      </c>
      <c r="C61" s="110">
        <v>4025</v>
      </c>
      <c r="D61" s="110">
        <v>3968.54381744998</v>
      </c>
      <c r="E61" s="110">
        <v>-37.920785374708501</v>
      </c>
      <c r="F61" s="110">
        <v>149.97258297978999</v>
      </c>
      <c r="G61" s="110">
        <v>-41.135156891062699</v>
      </c>
      <c r="H61" s="110">
        <v>-2.3639235598178301</v>
      </c>
      <c r="I61" s="110">
        <v>-11.9525212667363</v>
      </c>
      <c r="J61" s="110"/>
      <c r="K61" s="110">
        <v>238</v>
      </c>
      <c r="L61" s="110">
        <v>11.2780019929519</v>
      </c>
      <c r="M61" s="110">
        <v>-87.736617156401707</v>
      </c>
      <c r="N61" s="194">
        <v>0.91983122362869196</v>
      </c>
      <c r="O61" s="165">
        <v>0.97675400000000001</v>
      </c>
      <c r="P61" s="165">
        <v>1.0367999999999999</v>
      </c>
      <c r="Q61" s="128">
        <v>-2.0576131687242798</v>
      </c>
    </row>
    <row r="62" spans="1:17" x14ac:dyDescent="0.2">
      <c r="A62" s="110" t="s">
        <v>375</v>
      </c>
      <c r="B62" s="110">
        <v>7737</v>
      </c>
      <c r="C62" s="110">
        <v>4293</v>
      </c>
      <c r="D62" s="110">
        <v>3711.49663659619</v>
      </c>
      <c r="E62" s="110">
        <v>492.993583480805</v>
      </c>
      <c r="F62" s="110">
        <v>143.85359369730801</v>
      </c>
      <c r="G62" s="110">
        <v>-41.135156891062699</v>
      </c>
      <c r="H62" s="110">
        <v>-2.6770978501813998</v>
      </c>
      <c r="I62" s="110">
        <v>-11.9525212667363</v>
      </c>
      <c r="J62" s="110"/>
      <c r="K62" s="110">
        <v>232</v>
      </c>
      <c r="L62" s="110">
        <v>523.62435466854095</v>
      </c>
      <c r="M62" s="110">
        <v>461.74576787903601</v>
      </c>
      <c r="N62" s="194">
        <v>0.89823008849557495</v>
      </c>
      <c r="O62" s="165">
        <v>0.97608800000000007</v>
      </c>
      <c r="P62" s="165">
        <v>1.0377000000000001</v>
      </c>
      <c r="Q62" s="128">
        <v>0.43290043290043301</v>
      </c>
    </row>
    <row r="63" spans="1:17" x14ac:dyDescent="0.2">
      <c r="A63" s="110" t="s">
        <v>376</v>
      </c>
      <c r="B63" s="110">
        <v>3726</v>
      </c>
      <c r="C63" s="110">
        <v>4291</v>
      </c>
      <c r="D63" s="110">
        <v>3654.1259954605098</v>
      </c>
      <c r="E63" s="110">
        <v>507.50779108515502</v>
      </c>
      <c r="F63" s="110">
        <v>151.556860714236</v>
      </c>
      <c r="G63" s="110">
        <v>-41.135156891062699</v>
      </c>
      <c r="H63" s="110">
        <v>31.192361846166399</v>
      </c>
      <c r="I63" s="110">
        <v>-11.9525212667363</v>
      </c>
      <c r="J63" s="110"/>
      <c r="K63" s="110">
        <v>110</v>
      </c>
      <c r="L63" s="110">
        <v>432.46126474431298</v>
      </c>
      <c r="M63" s="110">
        <v>581.93727301196498</v>
      </c>
      <c r="N63" s="194">
        <v>0.92857142857142905</v>
      </c>
      <c r="O63" s="165">
        <v>0.97063199999999994</v>
      </c>
      <c r="P63" s="165">
        <v>1.0404</v>
      </c>
      <c r="Q63" s="128">
        <v>-8.3333333333333304</v>
      </c>
    </row>
    <row r="64" spans="1:17" x14ac:dyDescent="0.2">
      <c r="A64" s="110" t="s">
        <v>377</v>
      </c>
      <c r="B64" s="110">
        <v>11427</v>
      </c>
      <c r="C64" s="110">
        <v>4479</v>
      </c>
      <c r="D64" s="110">
        <v>4170.2509063446596</v>
      </c>
      <c r="E64" s="110">
        <v>119.656582676601</v>
      </c>
      <c r="F64" s="110">
        <v>187.42121037679701</v>
      </c>
      <c r="G64" s="110">
        <v>-41.135156891062699</v>
      </c>
      <c r="H64" s="110">
        <v>54.489145680109402</v>
      </c>
      <c r="I64" s="110">
        <v>-11.9525212667363</v>
      </c>
      <c r="J64" s="110"/>
      <c r="K64" s="110">
        <v>385</v>
      </c>
      <c r="L64" s="110">
        <v>63.276478468859302</v>
      </c>
      <c r="M64" s="110">
        <v>175.41964247031001</v>
      </c>
      <c r="N64" s="194">
        <v>0.91145833333333304</v>
      </c>
      <c r="O64" s="165">
        <v>0.98210200000000003</v>
      </c>
      <c r="P64" s="165">
        <v>1.044</v>
      </c>
      <c r="Q64" s="128">
        <v>-11.0854503464203</v>
      </c>
    </row>
    <row r="65" spans="1:17" x14ac:dyDescent="0.2">
      <c r="A65" s="110" t="s">
        <v>378</v>
      </c>
      <c r="B65" s="110">
        <v>5338</v>
      </c>
      <c r="C65" s="110">
        <v>4491</v>
      </c>
      <c r="D65" s="110">
        <v>3849.13551927561</v>
      </c>
      <c r="E65" s="110">
        <v>483.83131020672801</v>
      </c>
      <c r="F65" s="110">
        <v>160.20507258022101</v>
      </c>
      <c r="G65" s="110">
        <v>-41.135156891062699</v>
      </c>
      <c r="H65" s="110">
        <v>51.013686542294998</v>
      </c>
      <c r="I65" s="110">
        <v>-11.9525212667363</v>
      </c>
      <c r="J65" s="110"/>
      <c r="K65" s="110">
        <v>166</v>
      </c>
      <c r="L65" s="110">
        <v>483.08301477596098</v>
      </c>
      <c r="M65" s="110">
        <v>483.96256122346102</v>
      </c>
      <c r="N65" s="194">
        <v>0.91124260355029596</v>
      </c>
      <c r="O65" s="165">
        <v>0.98050700000000002</v>
      </c>
      <c r="P65" s="165">
        <v>1.0406</v>
      </c>
      <c r="Q65" s="128">
        <v>-11.2299465240642</v>
      </c>
    </row>
    <row r="66" spans="1:17" ht="14.25" customHeight="1" x14ac:dyDescent="0.2">
      <c r="A66" s="18" t="s">
        <v>379</v>
      </c>
      <c r="B66" s="110"/>
      <c r="C66" s="110"/>
      <c r="D66" s="110"/>
      <c r="E66" s="110"/>
      <c r="F66" s="110"/>
      <c r="G66" s="110"/>
      <c r="H66" s="110"/>
      <c r="I66" s="110"/>
      <c r="J66" s="18"/>
      <c r="K66" s="110"/>
      <c r="L66" s="110"/>
      <c r="M66" s="110"/>
      <c r="N66" s="194"/>
      <c r="O66" s="165"/>
      <c r="P66" s="165"/>
      <c r="Q66" s="128"/>
    </row>
    <row r="67" spans="1:17" x14ac:dyDescent="0.2">
      <c r="A67" s="110" t="s">
        <v>380</v>
      </c>
      <c r="B67" s="110">
        <v>6821</v>
      </c>
      <c r="C67" s="110">
        <v>4321</v>
      </c>
      <c r="D67" s="110">
        <v>3901.4324661852502</v>
      </c>
      <c r="E67" s="110">
        <v>313.01308288476201</v>
      </c>
      <c r="F67" s="110">
        <v>153.35503395252701</v>
      </c>
      <c r="G67" s="110">
        <v>-41.135156891062699</v>
      </c>
      <c r="H67" s="110">
        <v>5.9406292961163203</v>
      </c>
      <c r="I67" s="110">
        <v>-11.9525212667363</v>
      </c>
      <c r="J67" s="110"/>
      <c r="K67" s="110">
        <v>215</v>
      </c>
      <c r="L67" s="110">
        <v>374.63846875898798</v>
      </c>
      <c r="M67" s="110">
        <v>250.77065259650399</v>
      </c>
      <c r="N67" s="194">
        <v>0.90610328638497695</v>
      </c>
      <c r="O67" s="165">
        <v>0.96837400000000007</v>
      </c>
      <c r="P67" s="165">
        <v>1.0383</v>
      </c>
      <c r="Q67" s="128">
        <v>-3.5874439461883401</v>
      </c>
    </row>
    <row r="68" spans="1:17" x14ac:dyDescent="0.2">
      <c r="A68" s="110" t="s">
        <v>381</v>
      </c>
      <c r="B68" s="110">
        <v>17788</v>
      </c>
      <c r="C68" s="110">
        <v>4329</v>
      </c>
      <c r="D68" s="110">
        <v>4251.5547169191996</v>
      </c>
      <c r="E68" s="110">
        <v>-71.542726552979104</v>
      </c>
      <c r="F68" s="110">
        <v>164.63893879717699</v>
      </c>
      <c r="G68" s="110">
        <v>-41.135156891062699</v>
      </c>
      <c r="H68" s="110">
        <v>-2.6770978501813998</v>
      </c>
      <c r="I68" s="110">
        <v>28.446424536609801</v>
      </c>
      <c r="J68" s="110"/>
      <c r="K68" s="110">
        <v>611</v>
      </c>
      <c r="L68" s="110">
        <v>-98.309924210123398</v>
      </c>
      <c r="M68" s="110">
        <v>-45.3925733098677</v>
      </c>
      <c r="N68" s="194">
        <v>0.95417348608838004</v>
      </c>
      <c r="O68" s="165">
        <v>0.95940700000000012</v>
      </c>
      <c r="P68" s="165">
        <v>1.0378000000000001</v>
      </c>
      <c r="Q68" s="128">
        <v>22.9376257545272</v>
      </c>
    </row>
    <row r="69" spans="1:17" x14ac:dyDescent="0.2">
      <c r="A69" s="110" t="s">
        <v>382</v>
      </c>
      <c r="B69" s="110">
        <v>29635</v>
      </c>
      <c r="C69" s="110">
        <v>4821</v>
      </c>
      <c r="D69" s="110">
        <v>4824.0381751443001</v>
      </c>
      <c r="E69" s="110">
        <v>-37.369611514702498</v>
      </c>
      <c r="F69" s="110">
        <v>90.2804538327145</v>
      </c>
      <c r="G69" s="110">
        <v>-41.135156891062699</v>
      </c>
      <c r="H69" s="110">
        <v>-2.6770978501813998</v>
      </c>
      <c r="I69" s="110">
        <v>-11.9525212667363</v>
      </c>
      <c r="J69" s="110"/>
      <c r="K69" s="110">
        <v>1155</v>
      </c>
      <c r="L69" s="110">
        <v>-26.697427309205501</v>
      </c>
      <c r="M69" s="110">
        <v>-48.658840134232399</v>
      </c>
      <c r="N69" s="194">
        <v>0.93955094991364396</v>
      </c>
      <c r="O69" s="165">
        <v>0.98299499999999995</v>
      </c>
      <c r="P69" s="165">
        <v>1.0179</v>
      </c>
      <c r="Q69" s="128">
        <v>3.4946236559139798</v>
      </c>
    </row>
    <row r="70" spans="1:17" x14ac:dyDescent="0.2">
      <c r="A70" s="110" t="s">
        <v>383</v>
      </c>
      <c r="B70" s="110">
        <v>9614</v>
      </c>
      <c r="C70" s="110">
        <v>5231</v>
      </c>
      <c r="D70" s="110">
        <v>5072.5435849989799</v>
      </c>
      <c r="E70" s="110">
        <v>-9.5475892627648893</v>
      </c>
      <c r="F70" s="110">
        <v>224.07856208658799</v>
      </c>
      <c r="G70" s="110">
        <v>-41.135156891062699</v>
      </c>
      <c r="H70" s="110">
        <v>-2.6770978501813998</v>
      </c>
      <c r="I70" s="110">
        <v>-11.9525212667363</v>
      </c>
      <c r="J70" s="110"/>
      <c r="K70" s="110">
        <v>394</v>
      </c>
      <c r="L70" s="110">
        <v>-112.81535210649</v>
      </c>
      <c r="M70" s="110">
        <v>93.103129166926905</v>
      </c>
      <c r="N70" s="194">
        <v>0.93893129770992401</v>
      </c>
      <c r="O70" s="165">
        <v>0.98523499999999997</v>
      </c>
      <c r="P70" s="165">
        <v>1.0434000000000001</v>
      </c>
      <c r="Q70" s="128">
        <v>5.06666666666667</v>
      </c>
    </row>
    <row r="71" spans="1:17" x14ac:dyDescent="0.2">
      <c r="A71" s="110" t="s">
        <v>384</v>
      </c>
      <c r="B71" s="110">
        <v>12589</v>
      </c>
      <c r="C71" s="110">
        <v>5538</v>
      </c>
      <c r="D71" s="110">
        <v>5043.8227345020096</v>
      </c>
      <c r="E71" s="110">
        <v>272.98236185316603</v>
      </c>
      <c r="F71" s="110">
        <v>186.51655348660401</v>
      </c>
      <c r="G71" s="110">
        <v>-41.135156891062699</v>
      </c>
      <c r="H71" s="110">
        <v>-2.6770978501813998</v>
      </c>
      <c r="I71" s="110">
        <v>78.591299957763795</v>
      </c>
      <c r="J71" s="110"/>
      <c r="K71" s="110">
        <v>513</v>
      </c>
      <c r="L71" s="110">
        <v>265.37075562272503</v>
      </c>
      <c r="M71" s="110">
        <v>279.97692366957398</v>
      </c>
      <c r="N71" s="194">
        <v>0.96310679611650496</v>
      </c>
      <c r="O71" s="165">
        <v>0.98226400000000003</v>
      </c>
      <c r="P71" s="165">
        <v>1.0362</v>
      </c>
      <c r="Q71" s="128">
        <v>31.876606683804599</v>
      </c>
    </row>
    <row r="72" spans="1:17" x14ac:dyDescent="0.2">
      <c r="A72" s="110" t="s">
        <v>379</v>
      </c>
      <c r="B72" s="110">
        <v>142427</v>
      </c>
      <c r="C72" s="110">
        <v>3908</v>
      </c>
      <c r="D72" s="110">
        <v>4107.0980775248599</v>
      </c>
      <c r="E72" s="110">
        <v>-108.36074535638301</v>
      </c>
      <c r="F72" s="110">
        <v>-34.676551431102197</v>
      </c>
      <c r="G72" s="110">
        <v>-41.135156891062699</v>
      </c>
      <c r="H72" s="110">
        <v>-2.6770978501813998</v>
      </c>
      <c r="I72" s="110">
        <v>-11.9525212667363</v>
      </c>
      <c r="J72" s="110"/>
      <c r="K72" s="110">
        <v>4726</v>
      </c>
      <c r="L72" s="110">
        <v>-114.924229218656</v>
      </c>
      <c r="M72" s="110">
        <v>-102.414305908142</v>
      </c>
      <c r="N72" s="194">
        <v>0.94617503708412798</v>
      </c>
      <c r="O72" s="165">
        <v>0.98949399999999998</v>
      </c>
      <c r="P72" s="165">
        <v>0.99060000000000004</v>
      </c>
      <c r="Q72" s="128">
        <v>10.782934833567699</v>
      </c>
    </row>
    <row r="73" spans="1:17" x14ac:dyDescent="0.2">
      <c r="A73" s="110" t="s">
        <v>385</v>
      </c>
      <c r="B73" s="110">
        <v>7385</v>
      </c>
      <c r="C73" s="110">
        <v>4759</v>
      </c>
      <c r="D73" s="110">
        <v>4290.6505884483004</v>
      </c>
      <c r="E73" s="110">
        <v>355.426878145611</v>
      </c>
      <c r="F73" s="110">
        <v>168.262088035201</v>
      </c>
      <c r="G73" s="110">
        <v>-41.135156891062699</v>
      </c>
      <c r="H73" s="110">
        <v>-2.6770978501813998</v>
      </c>
      <c r="I73" s="110">
        <v>-11.9525212667363</v>
      </c>
      <c r="J73" s="110"/>
      <c r="K73" s="110">
        <v>256</v>
      </c>
      <c r="L73" s="110">
        <v>264.37045990973598</v>
      </c>
      <c r="M73" s="110">
        <v>445.86625196745399</v>
      </c>
      <c r="N73" s="194">
        <v>0.96047430830039504</v>
      </c>
      <c r="O73" s="165">
        <v>0.9760930000000001</v>
      </c>
      <c r="P73" s="165">
        <v>1.0383</v>
      </c>
      <c r="Q73" s="128">
        <v>8.4745762711864394</v>
      </c>
    </row>
    <row r="74" spans="1:17" x14ac:dyDescent="0.2">
      <c r="A74" s="110" t="s">
        <v>386</v>
      </c>
      <c r="B74" s="110">
        <v>31563</v>
      </c>
      <c r="C74" s="110">
        <v>4512</v>
      </c>
      <c r="D74" s="110">
        <v>4509.7581108918503</v>
      </c>
      <c r="E74" s="110">
        <v>39.292973957941001</v>
      </c>
      <c r="F74" s="110">
        <v>18.3613964524857</v>
      </c>
      <c r="G74" s="110">
        <v>-41.135156891062699</v>
      </c>
      <c r="H74" s="110">
        <v>-2.6770978501813998</v>
      </c>
      <c r="I74" s="110">
        <v>-11.9525212667363</v>
      </c>
      <c r="J74" s="110"/>
      <c r="K74" s="110">
        <v>1150</v>
      </c>
      <c r="L74" s="110">
        <v>34.241537546612598</v>
      </c>
      <c r="M74" s="110">
        <v>43.7273659552366</v>
      </c>
      <c r="N74" s="194">
        <v>0.92788879235447397</v>
      </c>
      <c r="O74" s="165">
        <v>0.96982699999999999</v>
      </c>
      <c r="P74" s="165">
        <v>1.0032000000000001</v>
      </c>
      <c r="Q74" s="128">
        <v>9.7328244274809208</v>
      </c>
    </row>
    <row r="75" spans="1:17" x14ac:dyDescent="0.2">
      <c r="A75" s="110" t="s">
        <v>387</v>
      </c>
      <c r="B75" s="110">
        <v>11721</v>
      </c>
      <c r="C75" s="110">
        <v>5292</v>
      </c>
      <c r="D75" s="110">
        <v>4973.8183983909503</v>
      </c>
      <c r="E75" s="110">
        <v>175.46690075183699</v>
      </c>
      <c r="F75" s="110">
        <v>198.406469874717</v>
      </c>
      <c r="G75" s="110">
        <v>-41.135156891062699</v>
      </c>
      <c r="H75" s="110">
        <v>-2.6770978501813998</v>
      </c>
      <c r="I75" s="110">
        <v>-11.4245407592457</v>
      </c>
      <c r="J75" s="110"/>
      <c r="K75" s="110">
        <v>471</v>
      </c>
      <c r="L75" s="110">
        <v>25.776035916763199</v>
      </c>
      <c r="M75" s="110">
        <v>324.54072117287802</v>
      </c>
      <c r="N75" s="194">
        <v>0.92963752665245203</v>
      </c>
      <c r="O75" s="165">
        <v>0.96352099999999996</v>
      </c>
      <c r="P75" s="165">
        <v>1.0390999999999999</v>
      </c>
      <c r="Q75" s="128">
        <v>14.3203883495146</v>
      </c>
    </row>
    <row r="76" spans="1:17" x14ac:dyDescent="0.2">
      <c r="A76" s="110" t="s">
        <v>388</v>
      </c>
      <c r="B76" s="110">
        <v>18903</v>
      </c>
      <c r="C76" s="110">
        <v>4635</v>
      </c>
      <c r="D76" s="110">
        <v>4622.8270943595298</v>
      </c>
      <c r="E76" s="110">
        <v>116.79595357297001</v>
      </c>
      <c r="F76" s="110">
        <v>-49.232341087503102</v>
      </c>
      <c r="G76" s="110">
        <v>-41.135156891062699</v>
      </c>
      <c r="H76" s="110">
        <v>-2.6770978501813998</v>
      </c>
      <c r="I76" s="110">
        <v>-11.9525212667363</v>
      </c>
      <c r="J76" s="110"/>
      <c r="K76" s="110">
        <v>706</v>
      </c>
      <c r="L76" s="110">
        <v>79.083504298645494</v>
      </c>
      <c r="M76" s="110">
        <v>153.89135843326099</v>
      </c>
      <c r="N76" s="194">
        <v>0.92806770098730595</v>
      </c>
      <c r="O76" s="165">
        <v>0.97783199999999992</v>
      </c>
      <c r="P76" s="165">
        <v>0.98850000000000005</v>
      </c>
      <c r="Q76" s="128">
        <v>13.322632423756</v>
      </c>
    </row>
    <row r="77" spans="1:17" x14ac:dyDescent="0.2">
      <c r="A77" s="110" t="s">
        <v>389</v>
      </c>
      <c r="B77" s="110">
        <v>14532</v>
      </c>
      <c r="C77" s="110">
        <v>5115</v>
      </c>
      <c r="D77" s="110">
        <v>4710.1357648790599</v>
      </c>
      <c r="E77" s="110">
        <v>231.07497165761299</v>
      </c>
      <c r="F77" s="110">
        <v>216.82830707016399</v>
      </c>
      <c r="G77" s="110">
        <v>-41.135156891062699</v>
      </c>
      <c r="H77" s="110">
        <v>-2.6770978501813998</v>
      </c>
      <c r="I77" s="110">
        <v>1.24520286792202</v>
      </c>
      <c r="J77" s="110"/>
      <c r="K77" s="110">
        <v>553</v>
      </c>
      <c r="L77" s="110">
        <v>181.053365142811</v>
      </c>
      <c r="M77" s="110">
        <v>280.47953375838199</v>
      </c>
      <c r="N77" s="194">
        <v>0.97287522603978305</v>
      </c>
      <c r="O77" s="165">
        <v>0.98040099999999997</v>
      </c>
      <c r="P77" s="165">
        <v>1.0451999999999999</v>
      </c>
      <c r="Q77" s="128">
        <v>16.6666666666667</v>
      </c>
    </row>
    <row r="78" spans="1:17" x14ac:dyDescent="0.2">
      <c r="A78" s="110" t="s">
        <v>390</v>
      </c>
      <c r="B78" s="110">
        <v>27502</v>
      </c>
      <c r="C78" s="110">
        <v>4362</v>
      </c>
      <c r="D78" s="110">
        <v>4280.0606433881303</v>
      </c>
      <c r="E78" s="110">
        <v>110.309869305988</v>
      </c>
      <c r="F78" s="110">
        <v>27.042497971927599</v>
      </c>
      <c r="G78" s="110">
        <v>-41.135156891062699</v>
      </c>
      <c r="H78" s="110">
        <v>-2.6770978501813998</v>
      </c>
      <c r="I78" s="110">
        <v>-11.9525212667363</v>
      </c>
      <c r="J78" s="110"/>
      <c r="K78" s="110">
        <v>951</v>
      </c>
      <c r="L78" s="110">
        <v>114.270022588336</v>
      </c>
      <c r="M78" s="110">
        <v>105.732671609607</v>
      </c>
      <c r="N78" s="194">
        <v>0.93507853403141405</v>
      </c>
      <c r="O78" s="165">
        <v>0.97720699999999994</v>
      </c>
      <c r="P78" s="165">
        <v>1.0054000000000001</v>
      </c>
      <c r="Q78" s="128">
        <v>-1.04058272632674</v>
      </c>
    </row>
    <row r="79" spans="1:17" x14ac:dyDescent="0.2">
      <c r="A79" s="110" t="s">
        <v>391</v>
      </c>
      <c r="B79" s="110">
        <v>34530</v>
      </c>
      <c r="C79" s="110">
        <v>4500</v>
      </c>
      <c r="D79" s="110">
        <v>4685.0334125859499</v>
      </c>
      <c r="E79" s="110">
        <v>-171.90925408521599</v>
      </c>
      <c r="F79" s="110">
        <v>20.796290782941</v>
      </c>
      <c r="G79" s="110">
        <v>-41.135156891062699</v>
      </c>
      <c r="H79" s="110">
        <v>-2.6770978501813998</v>
      </c>
      <c r="I79" s="110">
        <v>9.5715270550458502</v>
      </c>
      <c r="J79" s="110"/>
      <c r="K79" s="110">
        <v>1307</v>
      </c>
      <c r="L79" s="110">
        <v>-162.77481821745701</v>
      </c>
      <c r="M79" s="110">
        <v>-181.660734367007</v>
      </c>
      <c r="N79" s="194">
        <v>0.95092024539877296</v>
      </c>
      <c r="O79" s="165">
        <v>0.97898200000000002</v>
      </c>
      <c r="P79" s="165">
        <v>1.0036</v>
      </c>
      <c r="Q79" s="128">
        <v>18.280542986425299</v>
      </c>
    </row>
    <row r="80" spans="1:17" ht="14.25" customHeight="1" x14ac:dyDescent="0.2">
      <c r="A80" s="18" t="s">
        <v>392</v>
      </c>
      <c r="B80" s="110"/>
      <c r="C80" s="110"/>
      <c r="D80" s="110"/>
      <c r="E80" s="110"/>
      <c r="F80" s="110"/>
      <c r="G80" s="110"/>
      <c r="H80" s="110"/>
      <c r="I80" s="110"/>
      <c r="J80" s="18"/>
      <c r="K80" s="110"/>
      <c r="L80" s="110"/>
      <c r="M80" s="110"/>
      <c r="N80" s="194"/>
      <c r="O80" s="165"/>
      <c r="P80" s="165"/>
      <c r="Q80" s="128"/>
    </row>
    <row r="81" spans="1:17" x14ac:dyDescent="0.2">
      <c r="A81" s="110" t="s">
        <v>393</v>
      </c>
      <c r="B81" s="110">
        <v>20224</v>
      </c>
      <c r="C81" s="110">
        <v>5242</v>
      </c>
      <c r="D81" s="110">
        <v>4822.7288396143404</v>
      </c>
      <c r="E81" s="110">
        <v>397.57703041733203</v>
      </c>
      <c r="F81" s="110">
        <v>53.604277545659002</v>
      </c>
      <c r="G81" s="110">
        <v>-41.135156891062699</v>
      </c>
      <c r="H81" s="110">
        <v>-2.6770978501813998</v>
      </c>
      <c r="I81" s="110">
        <v>12.279392090356</v>
      </c>
      <c r="J81" s="110"/>
      <c r="K81" s="110">
        <v>788</v>
      </c>
      <c r="L81" s="110">
        <v>277.28000311070201</v>
      </c>
      <c r="M81" s="110">
        <v>517.25701330993002</v>
      </c>
      <c r="N81" s="194">
        <v>0.919089759797724</v>
      </c>
      <c r="O81" s="165">
        <v>0.97212599999999993</v>
      </c>
      <c r="P81" s="165">
        <v>1.0103</v>
      </c>
      <c r="Q81" s="128">
        <v>18.674698795180699</v>
      </c>
    </row>
    <row r="82" spans="1:17" x14ac:dyDescent="0.2">
      <c r="A82" s="110" t="s">
        <v>394</v>
      </c>
      <c r="B82" s="110">
        <v>8655</v>
      </c>
      <c r="C82" s="110">
        <v>5685</v>
      </c>
      <c r="D82" s="110">
        <v>4948.1483292303001</v>
      </c>
      <c r="E82" s="110">
        <v>582.07811145287906</v>
      </c>
      <c r="F82" s="110">
        <v>210.762770659458</v>
      </c>
      <c r="G82" s="110">
        <v>-41.135156891062699</v>
      </c>
      <c r="H82" s="110">
        <v>-2.6770978501813998</v>
      </c>
      <c r="I82" s="110">
        <v>-11.9525212667363</v>
      </c>
      <c r="J82" s="110"/>
      <c r="K82" s="110">
        <v>346</v>
      </c>
      <c r="L82" s="110">
        <v>567.80654120708505</v>
      </c>
      <c r="M82" s="110">
        <v>595.73263728464099</v>
      </c>
      <c r="N82" s="194">
        <v>0.93181818181818199</v>
      </c>
      <c r="O82" s="165">
        <v>0.96600300000000006</v>
      </c>
      <c r="P82" s="165">
        <v>1.0418000000000001</v>
      </c>
      <c r="Q82" s="128">
        <v>6.1349693251533699</v>
      </c>
    </row>
    <row r="83" spans="1:17" x14ac:dyDescent="0.2">
      <c r="A83" s="110" t="s">
        <v>395</v>
      </c>
      <c r="B83" s="110">
        <v>28401</v>
      </c>
      <c r="C83" s="110">
        <v>4255</v>
      </c>
      <c r="D83" s="110">
        <v>4388.6356028755199</v>
      </c>
      <c r="E83" s="110">
        <v>-82.736937923872105</v>
      </c>
      <c r="F83" s="110">
        <v>5.2467611784938697</v>
      </c>
      <c r="G83" s="110">
        <v>-41.135156891062699</v>
      </c>
      <c r="H83" s="110">
        <v>-2.6770978501813998</v>
      </c>
      <c r="I83" s="110">
        <v>-11.9525212667363</v>
      </c>
      <c r="J83" s="110"/>
      <c r="K83" s="110">
        <v>1007</v>
      </c>
      <c r="L83" s="110">
        <v>-107.03427881890801</v>
      </c>
      <c r="M83" s="110">
        <v>-59.056641442869001</v>
      </c>
      <c r="N83" s="194">
        <v>0.94747274529236902</v>
      </c>
      <c r="O83" s="165">
        <v>0.97453299999999998</v>
      </c>
      <c r="P83" s="165">
        <v>1.0003</v>
      </c>
      <c r="Q83" s="128">
        <v>10.781078107810799</v>
      </c>
    </row>
    <row r="84" spans="1:17" x14ac:dyDescent="0.2">
      <c r="A84" s="110" t="s">
        <v>396</v>
      </c>
      <c r="B84" s="110">
        <v>10373</v>
      </c>
      <c r="C84" s="110">
        <v>4371</v>
      </c>
      <c r="D84" s="110">
        <v>4152.4895609772502</v>
      </c>
      <c r="E84" s="110">
        <v>113.06369287488</v>
      </c>
      <c r="F84" s="110">
        <v>161.30952485866899</v>
      </c>
      <c r="G84" s="110">
        <v>-41.135156891062699</v>
      </c>
      <c r="H84" s="110">
        <v>-2.6770978501813998</v>
      </c>
      <c r="I84" s="110">
        <v>-11.9525212667363</v>
      </c>
      <c r="J84" s="110"/>
      <c r="K84" s="110">
        <v>348</v>
      </c>
      <c r="L84" s="110">
        <v>176.453261671788</v>
      </c>
      <c r="M84" s="110">
        <v>49.057079663939</v>
      </c>
      <c r="N84" s="194">
        <v>0.89173789173789197</v>
      </c>
      <c r="O84" s="165">
        <v>0.97751699999999997</v>
      </c>
      <c r="P84" s="165">
        <v>1.0379</v>
      </c>
      <c r="Q84" s="128">
        <v>8.75</v>
      </c>
    </row>
    <row r="85" spans="1:17" x14ac:dyDescent="0.2">
      <c r="A85" s="110" t="s">
        <v>397</v>
      </c>
      <c r="B85" s="110">
        <v>12369</v>
      </c>
      <c r="C85" s="110">
        <v>4245</v>
      </c>
      <c r="D85" s="110">
        <v>3982.7419257205802</v>
      </c>
      <c r="E85" s="110">
        <v>157.47324196214799</v>
      </c>
      <c r="F85" s="110">
        <v>160.85020237102299</v>
      </c>
      <c r="G85" s="110">
        <v>-41.135156891062699</v>
      </c>
      <c r="H85" s="110">
        <v>-2.6770978501813998</v>
      </c>
      <c r="I85" s="110">
        <v>-11.9525212667363</v>
      </c>
      <c r="J85" s="110"/>
      <c r="K85" s="110">
        <v>398</v>
      </c>
      <c r="L85" s="110">
        <v>221.56823752052199</v>
      </c>
      <c r="M85" s="110">
        <v>92.761201989742403</v>
      </c>
      <c r="N85" s="194">
        <v>0.93198992443324902</v>
      </c>
      <c r="O85" s="165">
        <v>0.96979000000000004</v>
      </c>
      <c r="P85" s="165">
        <v>1.0394000000000001</v>
      </c>
      <c r="Q85" s="128">
        <v>1.0152284263959399</v>
      </c>
    </row>
    <row r="86" spans="1:17" x14ac:dyDescent="0.2">
      <c r="A86" s="110" t="s">
        <v>398</v>
      </c>
      <c r="B86" s="110">
        <v>9498</v>
      </c>
      <c r="C86" s="110">
        <v>5064</v>
      </c>
      <c r="D86" s="110">
        <v>4443.8142475432896</v>
      </c>
      <c r="E86" s="110">
        <v>497.02139207891099</v>
      </c>
      <c r="F86" s="110">
        <v>178.57207042608201</v>
      </c>
      <c r="G86" s="110">
        <v>-41.135156891062699</v>
      </c>
      <c r="H86" s="110">
        <v>-2.6770978501813998</v>
      </c>
      <c r="I86" s="110">
        <v>-11.9525212667363</v>
      </c>
      <c r="J86" s="110"/>
      <c r="K86" s="110">
        <v>341</v>
      </c>
      <c r="L86" s="110">
        <v>387.57874168142899</v>
      </c>
      <c r="M86" s="110">
        <v>605.84699806235994</v>
      </c>
      <c r="N86" s="194">
        <v>0.86257309941520499</v>
      </c>
      <c r="O86" s="165">
        <v>0.97633599999999998</v>
      </c>
      <c r="P86" s="165">
        <v>1.0392999999999999</v>
      </c>
      <c r="Q86" s="128">
        <v>-0.87209302325581395</v>
      </c>
    </row>
    <row r="87" spans="1:17" x14ac:dyDescent="0.2">
      <c r="A87" s="110" t="s">
        <v>399</v>
      </c>
      <c r="B87" s="110">
        <v>94859</v>
      </c>
      <c r="C87" s="110">
        <v>4091</v>
      </c>
      <c r="D87" s="110">
        <v>4253.7576322963396</v>
      </c>
      <c r="E87" s="110">
        <v>-92.618017118181399</v>
      </c>
      <c r="F87" s="110">
        <v>-13.9356115580132</v>
      </c>
      <c r="G87" s="110">
        <v>-41.135156891062699</v>
      </c>
      <c r="H87" s="110">
        <v>-2.6770978501813998</v>
      </c>
      <c r="I87" s="110">
        <v>-11.9525212667363</v>
      </c>
      <c r="J87" s="110"/>
      <c r="K87" s="110">
        <v>3260</v>
      </c>
      <c r="L87" s="110">
        <v>-119.134093419623</v>
      </c>
      <c r="M87" s="110">
        <v>-66.718985230772901</v>
      </c>
      <c r="N87" s="194">
        <v>0.94420468557336601</v>
      </c>
      <c r="O87" s="165">
        <v>0.98457700000000004</v>
      </c>
      <c r="P87" s="165">
        <v>0.99580000000000002</v>
      </c>
      <c r="Q87" s="128">
        <v>12.802768166090001</v>
      </c>
    </row>
    <row r="88" spans="1:17" x14ac:dyDescent="0.2">
      <c r="A88" s="110" t="s">
        <v>400</v>
      </c>
      <c r="B88" s="110">
        <v>17884</v>
      </c>
      <c r="C88" s="110">
        <v>4489</v>
      </c>
      <c r="D88" s="110">
        <v>4194.12766932658</v>
      </c>
      <c r="E88" s="110">
        <v>258.10311084680899</v>
      </c>
      <c r="F88" s="110">
        <v>82.360357914038204</v>
      </c>
      <c r="G88" s="110">
        <v>-41.135156891062699</v>
      </c>
      <c r="H88" s="110">
        <v>-2.6770978501813998</v>
      </c>
      <c r="I88" s="110">
        <v>-1.86730503167245</v>
      </c>
      <c r="J88" s="110"/>
      <c r="K88" s="110">
        <v>606</v>
      </c>
      <c r="L88" s="110">
        <v>245.103009619842</v>
      </c>
      <c r="M88" s="110">
        <v>270.48616765974401</v>
      </c>
      <c r="N88" s="194">
        <v>0.92231404958677699</v>
      </c>
      <c r="O88" s="165">
        <v>0.99231099999999994</v>
      </c>
      <c r="P88" s="165">
        <v>1.0186999999999999</v>
      </c>
      <c r="Q88" s="128">
        <v>16.314779270633402</v>
      </c>
    </row>
    <row r="89" spans="1:17" ht="14.25" customHeight="1" x14ac:dyDescent="0.2">
      <c r="A89" s="18" t="s">
        <v>401</v>
      </c>
      <c r="B89" s="110"/>
      <c r="C89" s="110"/>
      <c r="D89" s="110"/>
      <c r="E89" s="110"/>
      <c r="F89" s="110"/>
      <c r="G89" s="110"/>
      <c r="H89" s="110"/>
      <c r="I89" s="110"/>
      <c r="J89" s="18"/>
      <c r="K89" s="110"/>
      <c r="L89" s="110"/>
      <c r="M89" s="110"/>
      <c r="N89" s="194"/>
      <c r="O89" s="165"/>
      <c r="P89" s="165"/>
      <c r="Q89" s="128"/>
    </row>
    <row r="90" spans="1:17" x14ac:dyDescent="0.2">
      <c r="A90" s="110" t="s">
        <v>402</v>
      </c>
      <c r="B90" s="110">
        <v>10836</v>
      </c>
      <c r="C90" s="110">
        <v>3932</v>
      </c>
      <c r="D90" s="110">
        <v>3575.2714794908102</v>
      </c>
      <c r="E90" s="110">
        <v>227.06920711603701</v>
      </c>
      <c r="F90" s="110">
        <v>185.55396165576499</v>
      </c>
      <c r="G90" s="110">
        <v>-41.135156891062699</v>
      </c>
      <c r="H90" s="110">
        <v>-2.6770978501813998</v>
      </c>
      <c r="I90" s="110">
        <v>-11.9525212667363</v>
      </c>
      <c r="J90" s="110"/>
      <c r="K90" s="110">
        <v>313</v>
      </c>
      <c r="L90" s="110">
        <v>171.39041196252401</v>
      </c>
      <c r="M90" s="110">
        <v>282.13095785551798</v>
      </c>
      <c r="N90" s="194">
        <v>0.95161290322580605</v>
      </c>
      <c r="O90" s="165">
        <v>0.97807100000000002</v>
      </c>
      <c r="P90" s="165">
        <v>1.0508</v>
      </c>
      <c r="Q90" s="128">
        <v>2.6229508196721301</v>
      </c>
    </row>
    <row r="91" spans="1:17" x14ac:dyDescent="0.2">
      <c r="A91" s="110" t="s">
        <v>403</v>
      </c>
      <c r="B91" s="110">
        <v>9360</v>
      </c>
      <c r="C91" s="110">
        <v>5178</v>
      </c>
      <c r="D91" s="110">
        <v>4390.3173935669201</v>
      </c>
      <c r="E91" s="110">
        <v>666.84253972557406</v>
      </c>
      <c r="F91" s="110">
        <v>176.46964406481101</v>
      </c>
      <c r="G91" s="110">
        <v>-41.135156891062699</v>
      </c>
      <c r="H91" s="110">
        <v>-2.6770978501813998</v>
      </c>
      <c r="I91" s="110">
        <v>-11.9525212667363</v>
      </c>
      <c r="J91" s="110"/>
      <c r="K91" s="110">
        <v>332</v>
      </c>
      <c r="L91" s="110">
        <v>792.02404997095095</v>
      </c>
      <c r="M91" s="110">
        <v>541.04398506616405</v>
      </c>
      <c r="N91" s="194">
        <v>0.92238805970149296</v>
      </c>
      <c r="O91" s="165">
        <v>0.9661320000000001</v>
      </c>
      <c r="P91" s="165">
        <v>1.0392999999999999</v>
      </c>
      <c r="Q91" s="128">
        <v>12.925170068027199</v>
      </c>
    </row>
    <row r="92" spans="1:17" x14ac:dyDescent="0.2">
      <c r="A92" s="110" t="s">
        <v>404</v>
      </c>
      <c r="B92" s="110">
        <v>14107</v>
      </c>
      <c r="C92" s="110">
        <v>4612</v>
      </c>
      <c r="D92" s="110">
        <v>4176.4373370569501</v>
      </c>
      <c r="E92" s="110">
        <v>322.27314372402401</v>
      </c>
      <c r="F92" s="110">
        <v>168.89944531138099</v>
      </c>
      <c r="G92" s="110">
        <v>-41.135156891062699</v>
      </c>
      <c r="H92" s="110">
        <v>-2.6770978501813998</v>
      </c>
      <c r="I92" s="110">
        <v>-11.9525212667363</v>
      </c>
      <c r="J92" s="110"/>
      <c r="K92" s="110">
        <v>476</v>
      </c>
      <c r="L92" s="110">
        <v>426.64581972810703</v>
      </c>
      <c r="M92" s="110">
        <v>217.283423305908</v>
      </c>
      <c r="N92" s="194">
        <v>0.92050209205020905</v>
      </c>
      <c r="O92" s="165">
        <v>0.96572199999999997</v>
      </c>
      <c r="P92" s="165">
        <v>1.0395000000000001</v>
      </c>
      <c r="Q92" s="128">
        <v>11.214953271028</v>
      </c>
    </row>
    <row r="93" spans="1:17" x14ac:dyDescent="0.2">
      <c r="A93" s="110" t="s">
        <v>405</v>
      </c>
      <c r="B93" s="110">
        <v>5731</v>
      </c>
      <c r="C93" s="110">
        <v>5353</v>
      </c>
      <c r="D93" s="110">
        <v>4038.7305671690701</v>
      </c>
      <c r="E93" s="110">
        <v>1078.58228586675</v>
      </c>
      <c r="F93" s="110">
        <v>188.50015741725801</v>
      </c>
      <c r="G93" s="110">
        <v>-41.135156891062699</v>
      </c>
      <c r="H93" s="110">
        <v>100.064389768905</v>
      </c>
      <c r="I93" s="110">
        <v>-11.9525212667363</v>
      </c>
      <c r="J93" s="110"/>
      <c r="K93" s="110">
        <v>187</v>
      </c>
      <c r="L93" s="110">
        <v>1051.49001424929</v>
      </c>
      <c r="M93" s="110">
        <v>1105.05751307017</v>
      </c>
      <c r="N93" s="194">
        <v>0.95744680851063801</v>
      </c>
      <c r="O93" s="165">
        <v>0.953573</v>
      </c>
      <c r="P93" s="165">
        <v>1.0457000000000001</v>
      </c>
      <c r="Q93" s="128">
        <v>-17.621145374449299</v>
      </c>
    </row>
    <row r="94" spans="1:17" x14ac:dyDescent="0.2">
      <c r="A94" s="110" t="s">
        <v>401</v>
      </c>
      <c r="B94" s="110">
        <v>70329</v>
      </c>
      <c r="C94" s="110">
        <v>3758</v>
      </c>
      <c r="D94" s="110">
        <v>3980.9969202478501</v>
      </c>
      <c r="E94" s="110">
        <v>-186.543240066115</v>
      </c>
      <c r="F94" s="110">
        <v>7.1149680338292898</v>
      </c>
      <c r="G94" s="110">
        <v>-41.135156891062699</v>
      </c>
      <c r="H94" s="110">
        <v>-2.6770978501813998</v>
      </c>
      <c r="I94" s="110">
        <v>-2.7257301662301E-2</v>
      </c>
      <c r="J94" s="110"/>
      <c r="K94" s="110">
        <v>2262</v>
      </c>
      <c r="L94" s="110">
        <v>-191.87501743124</v>
      </c>
      <c r="M94" s="110">
        <v>-181.828507115023</v>
      </c>
      <c r="N94" s="194">
        <v>0.93683274021352303</v>
      </c>
      <c r="O94" s="165">
        <v>0.97665999999999997</v>
      </c>
      <c r="P94" s="165">
        <v>1.0007999999999999</v>
      </c>
      <c r="Q94" s="128">
        <v>16.8388429752066</v>
      </c>
    </row>
    <row r="95" spans="1:17" x14ac:dyDescent="0.2">
      <c r="A95" s="110" t="s">
        <v>406</v>
      </c>
      <c r="B95" s="110">
        <v>13264</v>
      </c>
      <c r="C95" s="110">
        <v>4285</v>
      </c>
      <c r="D95" s="110">
        <v>3807.31958774744</v>
      </c>
      <c r="E95" s="110">
        <v>349.78880908614798</v>
      </c>
      <c r="F95" s="110">
        <v>152.41563441978099</v>
      </c>
      <c r="G95" s="110">
        <v>-41.135156891062699</v>
      </c>
      <c r="H95" s="110">
        <v>28.820225611497399</v>
      </c>
      <c r="I95" s="110">
        <v>-11.9525212667363</v>
      </c>
      <c r="J95" s="110"/>
      <c r="K95" s="110">
        <v>408</v>
      </c>
      <c r="L95" s="110">
        <v>414.62734871868702</v>
      </c>
      <c r="M95" s="110">
        <v>284.33322503957697</v>
      </c>
      <c r="N95" s="194">
        <v>0.91970802919707995</v>
      </c>
      <c r="O95" s="165">
        <v>0.96764799999999995</v>
      </c>
      <c r="P95" s="165">
        <v>1.0389999999999999</v>
      </c>
      <c r="Q95" s="128">
        <v>-7.6923076923076898</v>
      </c>
    </row>
    <row r="96" spans="1:17" x14ac:dyDescent="0.2">
      <c r="A96" s="110" t="s">
        <v>407</v>
      </c>
      <c r="B96" s="110">
        <v>15487</v>
      </c>
      <c r="C96" s="110">
        <v>3943</v>
      </c>
      <c r="D96" s="110">
        <v>3844.2485684887001</v>
      </c>
      <c r="E96" s="110">
        <v>4.3214106420354801</v>
      </c>
      <c r="F96" s="110">
        <v>150.01161610020199</v>
      </c>
      <c r="G96" s="110">
        <v>-41.135156891062699</v>
      </c>
      <c r="H96" s="110">
        <v>-2.6770978501813998</v>
      </c>
      <c r="I96" s="110">
        <v>-11.9525212667363</v>
      </c>
      <c r="J96" s="110"/>
      <c r="K96" s="110">
        <v>481</v>
      </c>
      <c r="L96" s="110">
        <v>63.358788970422701</v>
      </c>
      <c r="M96" s="110">
        <v>-55.3330121003846</v>
      </c>
      <c r="N96" s="194">
        <v>0.95218295218295201</v>
      </c>
      <c r="O96" s="165">
        <v>0.97606999999999999</v>
      </c>
      <c r="P96" s="165">
        <v>1.038</v>
      </c>
      <c r="Q96" s="128">
        <v>5.9471365638766498</v>
      </c>
    </row>
    <row r="97" spans="1:17" x14ac:dyDescent="0.2">
      <c r="A97" s="110" t="s">
        <v>408</v>
      </c>
      <c r="B97" s="110">
        <v>20273</v>
      </c>
      <c r="C97" s="110">
        <v>4213</v>
      </c>
      <c r="D97" s="110">
        <v>3974.6294990941301</v>
      </c>
      <c r="E97" s="110">
        <v>300.81909912040499</v>
      </c>
      <c r="F97" s="110">
        <v>-6.8013291499229398</v>
      </c>
      <c r="G97" s="110">
        <v>-41.135156891062699</v>
      </c>
      <c r="H97" s="110">
        <v>-2.6770978501813998</v>
      </c>
      <c r="I97" s="110">
        <v>-11.9525212667363</v>
      </c>
      <c r="J97" s="110"/>
      <c r="K97" s="110">
        <v>651</v>
      </c>
      <c r="L97" s="110">
        <v>348.75925763732101</v>
      </c>
      <c r="M97" s="110">
        <v>252.261896189455</v>
      </c>
      <c r="N97" s="194">
        <v>0.94512195121951204</v>
      </c>
      <c r="O97" s="165">
        <v>0.96704899999999994</v>
      </c>
      <c r="P97" s="165">
        <v>0.99729999999999996</v>
      </c>
      <c r="Q97" s="128">
        <v>11.282051282051301</v>
      </c>
    </row>
    <row r="98" spans="1:17" x14ac:dyDescent="0.2">
      <c r="A98" s="110" t="s">
        <v>409</v>
      </c>
      <c r="B98" s="110">
        <v>27147</v>
      </c>
      <c r="C98" s="110">
        <v>4450</v>
      </c>
      <c r="D98" s="110">
        <v>4422.6602153639196</v>
      </c>
      <c r="E98" s="110">
        <v>92.271226969645994</v>
      </c>
      <c r="F98" s="110">
        <v>-30.124313160671001</v>
      </c>
      <c r="G98" s="110">
        <v>-41.135156891062699</v>
      </c>
      <c r="H98" s="110">
        <v>-2.6770978501813998</v>
      </c>
      <c r="I98" s="110">
        <v>9.1236409090499997</v>
      </c>
      <c r="J98" s="110"/>
      <c r="K98" s="110">
        <v>970</v>
      </c>
      <c r="L98" s="110">
        <v>151.57307603736899</v>
      </c>
      <c r="M98" s="110">
        <v>32.3523334878901</v>
      </c>
      <c r="N98" s="194">
        <v>0.950361944157187</v>
      </c>
      <c r="O98" s="165">
        <v>0.978437</v>
      </c>
      <c r="P98" s="165">
        <v>0.99229999999999996</v>
      </c>
      <c r="Q98" s="128">
        <v>18.4371184371184</v>
      </c>
    </row>
    <row r="99" spans="1:17" x14ac:dyDescent="0.2">
      <c r="A99" s="110" t="s">
        <v>410</v>
      </c>
      <c r="B99" s="110">
        <v>7149</v>
      </c>
      <c r="C99" s="110">
        <v>4820</v>
      </c>
      <c r="D99" s="110">
        <v>4380.3509520069201</v>
      </c>
      <c r="E99" s="110">
        <v>286.55238374988102</v>
      </c>
      <c r="F99" s="110">
        <v>170.383506673894</v>
      </c>
      <c r="G99" s="110">
        <v>-41.135156891062699</v>
      </c>
      <c r="H99" s="110">
        <v>-2.6770978501813998</v>
      </c>
      <c r="I99" s="110">
        <v>26.474252215443801</v>
      </c>
      <c r="J99" s="110"/>
      <c r="K99" s="110">
        <v>253</v>
      </c>
      <c r="L99" s="110">
        <v>322.90032176116102</v>
      </c>
      <c r="M99" s="110">
        <v>249.58740132456899</v>
      </c>
      <c r="N99" s="194">
        <v>0.90980392156862699</v>
      </c>
      <c r="O99" s="165">
        <v>0.96153299999999997</v>
      </c>
      <c r="P99" s="165">
        <v>1.038</v>
      </c>
      <c r="Q99" s="128">
        <v>22.2222222222222</v>
      </c>
    </row>
    <row r="100" spans="1:17" x14ac:dyDescent="0.2">
      <c r="A100" s="110" t="s">
        <v>411</v>
      </c>
      <c r="B100" s="110">
        <v>15672</v>
      </c>
      <c r="C100" s="110">
        <v>4504</v>
      </c>
      <c r="D100" s="110">
        <v>4312.2298648782298</v>
      </c>
      <c r="E100" s="110">
        <v>166.969302534153</v>
      </c>
      <c r="F100" s="110">
        <v>80.256639105976205</v>
      </c>
      <c r="G100" s="110">
        <v>-41.135156891062699</v>
      </c>
      <c r="H100" s="110">
        <v>-2.6770978501813998</v>
      </c>
      <c r="I100" s="110">
        <v>-11.9525212667363</v>
      </c>
      <c r="J100" s="110"/>
      <c r="K100" s="110">
        <v>546</v>
      </c>
      <c r="L100" s="110">
        <v>174.778306349823</v>
      </c>
      <c r="M100" s="110">
        <v>158.54325430445101</v>
      </c>
      <c r="N100" s="194">
        <v>0.93053016453382098</v>
      </c>
      <c r="O100" s="165">
        <v>0.97469800000000006</v>
      </c>
      <c r="P100" s="165">
        <v>1.0177</v>
      </c>
      <c r="Q100" s="128">
        <v>6.640625</v>
      </c>
    </row>
    <row r="101" spans="1:17" x14ac:dyDescent="0.2">
      <c r="A101" s="110" t="s">
        <v>412</v>
      </c>
      <c r="B101" s="110">
        <v>36655</v>
      </c>
      <c r="C101" s="110">
        <v>4035</v>
      </c>
      <c r="D101" s="110">
        <v>3957.5651328849099</v>
      </c>
      <c r="E101" s="110">
        <v>137.68169515166301</v>
      </c>
      <c r="F101" s="110">
        <v>-4.77647279471537</v>
      </c>
      <c r="G101" s="110">
        <v>-41.135156891062699</v>
      </c>
      <c r="H101" s="110">
        <v>-2.6770978501813998</v>
      </c>
      <c r="I101" s="110">
        <v>-11.9525212667363</v>
      </c>
      <c r="J101" s="110"/>
      <c r="K101" s="110">
        <v>1172</v>
      </c>
      <c r="L101" s="110">
        <v>99.090388314269603</v>
      </c>
      <c r="M101" s="110">
        <v>175.65595757502399</v>
      </c>
      <c r="N101" s="194">
        <v>0.93082835183603796</v>
      </c>
      <c r="O101" s="165">
        <v>0.96155500000000005</v>
      </c>
      <c r="P101" s="165">
        <v>0.99780000000000002</v>
      </c>
      <c r="Q101" s="128">
        <v>7.4243813015582001</v>
      </c>
    </row>
    <row r="102" spans="1:17" ht="14.25" customHeight="1" x14ac:dyDescent="0.2">
      <c r="A102" s="18" t="s">
        <v>413</v>
      </c>
      <c r="B102" s="110"/>
      <c r="C102" s="110"/>
      <c r="D102" s="110"/>
      <c r="E102" s="110"/>
      <c r="F102" s="110"/>
      <c r="G102" s="110"/>
      <c r="H102" s="110"/>
      <c r="I102" s="110"/>
      <c r="J102" s="18"/>
      <c r="K102" s="110"/>
      <c r="L102" s="110"/>
      <c r="M102" s="110"/>
      <c r="N102" s="194"/>
      <c r="O102" s="165"/>
      <c r="P102" s="165"/>
      <c r="Q102" s="128"/>
    </row>
    <row r="103" spans="1:17" x14ac:dyDescent="0.2">
      <c r="A103" s="110" t="s">
        <v>413</v>
      </c>
      <c r="B103" s="110">
        <v>60124</v>
      </c>
      <c r="C103" s="110">
        <v>3749</v>
      </c>
      <c r="D103" s="110">
        <v>3724.1261525402501</v>
      </c>
      <c r="E103" s="110">
        <v>36.7811768845554</v>
      </c>
      <c r="F103" s="110">
        <v>43.778320329811798</v>
      </c>
      <c r="G103" s="110">
        <v>-41.135156891062699</v>
      </c>
      <c r="H103" s="110">
        <v>-2.6770978501813998</v>
      </c>
      <c r="I103" s="110">
        <v>-11.9525212667363</v>
      </c>
      <c r="J103" s="110"/>
      <c r="K103" s="110">
        <v>1809</v>
      </c>
      <c r="L103" s="110">
        <v>91.803726320227696</v>
      </c>
      <c r="M103" s="110">
        <v>-18.8584169651499</v>
      </c>
      <c r="N103" s="194">
        <v>0.93725707940033298</v>
      </c>
      <c r="O103" s="165">
        <v>0.99504300000000001</v>
      </c>
      <c r="P103" s="165">
        <v>1.0106999999999999</v>
      </c>
      <c r="Q103" s="128">
        <v>5.8513750731421901</v>
      </c>
    </row>
    <row r="104" spans="1:17" ht="14.25" customHeight="1" x14ac:dyDescent="0.2">
      <c r="A104" s="18" t="s">
        <v>414</v>
      </c>
      <c r="B104" s="110"/>
      <c r="C104" s="110"/>
      <c r="D104" s="110"/>
      <c r="E104" s="110"/>
      <c r="F104" s="110"/>
      <c r="G104" s="110"/>
      <c r="H104" s="110"/>
      <c r="I104" s="110"/>
      <c r="J104" s="18"/>
      <c r="K104" s="110"/>
      <c r="L104" s="110"/>
      <c r="M104" s="110"/>
      <c r="N104" s="194"/>
      <c r="O104" s="165"/>
      <c r="P104" s="165"/>
      <c r="Q104" s="128"/>
    </row>
    <row r="105" spans="1:17" x14ac:dyDescent="0.2">
      <c r="A105" s="110" t="s">
        <v>415</v>
      </c>
      <c r="B105" s="110">
        <v>32402</v>
      </c>
      <c r="C105" s="110">
        <v>3993</v>
      </c>
      <c r="D105" s="110">
        <v>4083.5659212289802</v>
      </c>
      <c r="E105" s="110">
        <v>-42.266739127873997</v>
      </c>
      <c r="F105" s="110">
        <v>7.19702323461419</v>
      </c>
      <c r="G105" s="110">
        <v>-41.135156891062699</v>
      </c>
      <c r="H105" s="110">
        <v>-2.6770978501813998</v>
      </c>
      <c r="I105" s="110">
        <v>-11.9525212667363</v>
      </c>
      <c r="J105" s="110"/>
      <c r="K105" s="110">
        <v>1069</v>
      </c>
      <c r="L105" s="110">
        <v>-96.316418415906796</v>
      </c>
      <c r="M105" s="110">
        <v>11.1658957461259</v>
      </c>
      <c r="N105" s="194">
        <v>0.91503267973856195</v>
      </c>
      <c r="O105" s="165">
        <v>0.96484999999999999</v>
      </c>
      <c r="P105" s="165">
        <v>1.0007999999999999</v>
      </c>
      <c r="Q105" s="128">
        <v>7.7620967741935498</v>
      </c>
    </row>
    <row r="106" spans="1:17" x14ac:dyDescent="0.2">
      <c r="A106" s="110" t="s">
        <v>416</v>
      </c>
      <c r="B106" s="110">
        <v>66515</v>
      </c>
      <c r="C106" s="110">
        <v>4450</v>
      </c>
      <c r="D106" s="110">
        <v>4466.0679821784597</v>
      </c>
      <c r="E106" s="110">
        <v>-49.190862940436801</v>
      </c>
      <c r="F106" s="110">
        <v>62.435661064168698</v>
      </c>
      <c r="G106" s="110">
        <v>-41.135156891062699</v>
      </c>
      <c r="H106" s="110">
        <v>-2.6770978501813998</v>
      </c>
      <c r="I106" s="110">
        <v>14.2900380209611</v>
      </c>
      <c r="J106" s="110"/>
      <c r="K106" s="110">
        <v>2400</v>
      </c>
      <c r="L106" s="110">
        <v>-15.861322258961099</v>
      </c>
      <c r="M106" s="110">
        <v>-83.137448035945496</v>
      </c>
      <c r="N106" s="194">
        <v>0.95154553049289903</v>
      </c>
      <c r="O106" s="165">
        <v>0.97080900000000003</v>
      </c>
      <c r="P106" s="165">
        <v>1.0130999999999999</v>
      </c>
      <c r="Q106" s="128">
        <v>19.462419113987099</v>
      </c>
    </row>
    <row r="107" spans="1:17" x14ac:dyDescent="0.2">
      <c r="A107" s="110" t="s">
        <v>417</v>
      </c>
      <c r="B107" s="110">
        <v>13311</v>
      </c>
      <c r="C107" s="110">
        <v>4151</v>
      </c>
      <c r="D107" s="110">
        <v>3942.6557301564699</v>
      </c>
      <c r="E107" s="110">
        <v>185.18964664732201</v>
      </c>
      <c r="F107" s="110">
        <v>79.234894943619494</v>
      </c>
      <c r="G107" s="110">
        <v>-41.135156891062699</v>
      </c>
      <c r="H107" s="110">
        <v>-2.6770978501813998</v>
      </c>
      <c r="I107" s="110">
        <v>-11.9525212667363</v>
      </c>
      <c r="J107" s="110"/>
      <c r="K107" s="110">
        <v>424</v>
      </c>
      <c r="L107" s="110">
        <v>116.152430892646</v>
      </c>
      <c r="M107" s="110">
        <v>253.60981798796499</v>
      </c>
      <c r="N107" s="194">
        <v>0.93676814988290402</v>
      </c>
      <c r="O107" s="165">
        <v>0.96977900000000006</v>
      </c>
      <c r="P107" s="165">
        <v>1.0190999999999999</v>
      </c>
      <c r="Q107" s="128">
        <v>0.952380952380952</v>
      </c>
    </row>
    <row r="108" spans="1:17" x14ac:dyDescent="0.2">
      <c r="A108" s="110" t="s">
        <v>418</v>
      </c>
      <c r="B108" s="110">
        <v>29372</v>
      </c>
      <c r="C108" s="110">
        <v>4353</v>
      </c>
      <c r="D108" s="110">
        <v>4205.6265435751102</v>
      </c>
      <c r="E108" s="110">
        <v>207.543254297571</v>
      </c>
      <c r="F108" s="110">
        <v>-4.9016452438763203</v>
      </c>
      <c r="G108" s="110">
        <v>-41.135156891062699</v>
      </c>
      <c r="H108" s="110">
        <v>-2.6770978501813998</v>
      </c>
      <c r="I108" s="110">
        <v>-11.9525212667363</v>
      </c>
      <c r="J108" s="110"/>
      <c r="K108" s="110">
        <v>998</v>
      </c>
      <c r="L108" s="110">
        <v>197.58288889330501</v>
      </c>
      <c r="M108" s="110">
        <v>216.88657528780499</v>
      </c>
      <c r="N108" s="194">
        <v>0.92900000000000005</v>
      </c>
      <c r="O108" s="165">
        <v>0.97069300000000003</v>
      </c>
      <c r="P108" s="165">
        <v>0.99790000000000001</v>
      </c>
      <c r="Q108" s="128">
        <v>10.765815760266401</v>
      </c>
    </row>
    <row r="109" spans="1:17" x14ac:dyDescent="0.2">
      <c r="A109" s="110" t="s">
        <v>419</v>
      </c>
      <c r="B109" s="110">
        <v>17456</v>
      </c>
      <c r="C109" s="110">
        <v>4243</v>
      </c>
      <c r="D109" s="110">
        <v>4169.3300526739804</v>
      </c>
      <c r="E109" s="110">
        <v>68.331066727279904</v>
      </c>
      <c r="F109" s="110">
        <v>61.0499922192651</v>
      </c>
      <c r="G109" s="110">
        <v>-41.135156891062699</v>
      </c>
      <c r="H109" s="110">
        <v>-2.6770978501813998</v>
      </c>
      <c r="I109" s="110">
        <v>-11.9525212667363</v>
      </c>
      <c r="J109" s="110"/>
      <c r="K109" s="110">
        <v>588</v>
      </c>
      <c r="L109" s="110">
        <v>68.758229177389197</v>
      </c>
      <c r="M109" s="110">
        <v>67.286859863137593</v>
      </c>
      <c r="N109" s="194">
        <v>0.94416243654822296</v>
      </c>
      <c r="O109" s="165">
        <v>0.97552400000000006</v>
      </c>
      <c r="P109" s="165">
        <v>1.0137</v>
      </c>
      <c r="Q109" s="128">
        <v>8.2872928176795604</v>
      </c>
    </row>
    <row r="110" spans="1:17" ht="14.25" customHeight="1" x14ac:dyDescent="0.2">
      <c r="A110" s="18" t="s">
        <v>420</v>
      </c>
      <c r="B110" s="110"/>
      <c r="C110" s="110"/>
      <c r="D110" s="110"/>
      <c r="E110" s="110"/>
      <c r="F110" s="110"/>
      <c r="G110" s="110"/>
      <c r="H110" s="110"/>
      <c r="I110" s="110"/>
      <c r="J110" s="18"/>
      <c r="K110" s="110"/>
      <c r="L110" s="110"/>
      <c r="M110" s="110"/>
      <c r="N110" s="194"/>
      <c r="O110" s="165"/>
      <c r="P110" s="165"/>
      <c r="Q110" s="128"/>
    </row>
    <row r="111" spans="1:17" x14ac:dyDescent="0.2">
      <c r="A111" s="110" t="s">
        <v>421</v>
      </c>
      <c r="B111" s="110">
        <v>15697</v>
      </c>
      <c r="C111" s="110">
        <v>5276</v>
      </c>
      <c r="D111" s="110">
        <v>4880.9872593918599</v>
      </c>
      <c r="E111" s="110">
        <v>220.31102813192899</v>
      </c>
      <c r="F111" s="110">
        <v>201.61015450300201</v>
      </c>
      <c r="G111" s="110">
        <v>-41.135156891062699</v>
      </c>
      <c r="H111" s="110">
        <v>-2.6770978501813998</v>
      </c>
      <c r="I111" s="110">
        <v>16.914892700981799</v>
      </c>
      <c r="J111" s="110"/>
      <c r="K111" s="110">
        <v>619</v>
      </c>
      <c r="L111" s="110">
        <v>312.26746049269798</v>
      </c>
      <c r="M111" s="110">
        <v>127.737551357128</v>
      </c>
      <c r="N111" s="194">
        <v>0.88959999999999995</v>
      </c>
      <c r="O111" s="165">
        <v>0.98713499999999998</v>
      </c>
      <c r="P111" s="165">
        <v>1.0405</v>
      </c>
      <c r="Q111" s="128">
        <v>19.498069498069501</v>
      </c>
    </row>
    <row r="112" spans="1:17" x14ac:dyDescent="0.2">
      <c r="A112" s="110" t="s">
        <v>422</v>
      </c>
      <c r="B112" s="110">
        <v>12759</v>
      </c>
      <c r="C112" s="110">
        <v>4575</v>
      </c>
      <c r="D112" s="110">
        <v>4423.66151332973</v>
      </c>
      <c r="E112" s="110">
        <v>133.45806422079701</v>
      </c>
      <c r="F112" s="110">
        <v>73.3816562569084</v>
      </c>
      <c r="G112" s="110">
        <v>-41.135156891062699</v>
      </c>
      <c r="H112" s="110">
        <v>-2.6770978501813998</v>
      </c>
      <c r="I112" s="110">
        <v>-11.9525212667363</v>
      </c>
      <c r="J112" s="110"/>
      <c r="K112" s="110">
        <v>456</v>
      </c>
      <c r="L112" s="110">
        <v>77.405860331769901</v>
      </c>
      <c r="M112" s="110">
        <v>188.89322369579199</v>
      </c>
      <c r="N112" s="194">
        <v>0.92699115044247804</v>
      </c>
      <c r="O112" s="165">
        <v>0.977827</v>
      </c>
      <c r="P112" s="165">
        <v>1.0157</v>
      </c>
      <c r="Q112" s="128">
        <v>7.5471698113207504</v>
      </c>
    </row>
    <row r="113" spans="1:17" x14ac:dyDescent="0.2">
      <c r="A113" s="110" t="s">
        <v>423</v>
      </c>
      <c r="B113" s="110">
        <v>19312</v>
      </c>
      <c r="C113" s="110">
        <v>4143</v>
      </c>
      <c r="D113" s="110">
        <v>4428.7837803289203</v>
      </c>
      <c r="E113" s="110">
        <v>-156.68728266618299</v>
      </c>
      <c r="F113" s="110">
        <v>-93.503072669604904</v>
      </c>
      <c r="G113" s="110">
        <v>-32.684060665287802</v>
      </c>
      <c r="H113" s="110">
        <v>-2.6770978501813998</v>
      </c>
      <c r="I113" s="110">
        <v>-0.24469652389417901</v>
      </c>
      <c r="J113" s="110"/>
      <c r="K113" s="110">
        <v>691</v>
      </c>
      <c r="L113" s="110">
        <v>-158.86679476937601</v>
      </c>
      <c r="M113" s="110">
        <v>-155.12481497702399</v>
      </c>
      <c r="N113" s="194">
        <v>0.91582002902757598</v>
      </c>
      <c r="O113" s="165">
        <v>1.002983</v>
      </c>
      <c r="P113" s="165">
        <v>0.97799999999999998</v>
      </c>
      <c r="Q113" s="128">
        <v>16.5261382799325</v>
      </c>
    </row>
    <row r="114" spans="1:17" x14ac:dyDescent="0.2">
      <c r="A114" s="110" t="s">
        <v>424</v>
      </c>
      <c r="B114" s="110">
        <v>15413</v>
      </c>
      <c r="C114" s="110">
        <v>3962</v>
      </c>
      <c r="D114" s="110">
        <v>3782.3996267787102</v>
      </c>
      <c r="E114" s="110">
        <v>45.719002523723397</v>
      </c>
      <c r="F114" s="110">
        <v>143.878956688443</v>
      </c>
      <c r="G114" s="110">
        <v>-20.3693239535001</v>
      </c>
      <c r="H114" s="110">
        <v>-2.6770978501813998</v>
      </c>
      <c r="I114" s="110">
        <v>13.0617443370503</v>
      </c>
      <c r="J114" s="110"/>
      <c r="K114" s="110">
        <v>471</v>
      </c>
      <c r="L114" s="110">
        <v>18.202302725330402</v>
      </c>
      <c r="M114" s="110">
        <v>72.618657908083605</v>
      </c>
      <c r="N114" s="194">
        <v>0.91702127659574495</v>
      </c>
      <c r="O114" s="165">
        <v>1.007711</v>
      </c>
      <c r="P114" s="165">
        <v>1.0369999999999999</v>
      </c>
      <c r="Q114" s="128">
        <v>20.1530612244898</v>
      </c>
    </row>
    <row r="115" spans="1:17" x14ac:dyDescent="0.2">
      <c r="A115" s="110" t="s">
        <v>425</v>
      </c>
      <c r="B115" s="110">
        <v>34123</v>
      </c>
      <c r="C115" s="110">
        <v>4682</v>
      </c>
      <c r="D115" s="110">
        <v>4642.9760858791296</v>
      </c>
      <c r="E115" s="110">
        <v>75.396542412613798</v>
      </c>
      <c r="F115" s="110">
        <v>16.466205929504699</v>
      </c>
      <c r="G115" s="110">
        <v>-41.135156891062699</v>
      </c>
      <c r="H115" s="110">
        <v>-2.6770978501813998</v>
      </c>
      <c r="I115" s="110">
        <v>-9.4250249615543904</v>
      </c>
      <c r="J115" s="110"/>
      <c r="K115" s="110">
        <v>1280</v>
      </c>
      <c r="L115" s="110">
        <v>117.624565047267</v>
      </c>
      <c r="M115" s="110">
        <v>32.551475363927203</v>
      </c>
      <c r="N115" s="194">
        <v>0.92529182879377403</v>
      </c>
      <c r="O115" s="165">
        <v>0.985317</v>
      </c>
      <c r="P115" s="165">
        <v>1.0026999999999999</v>
      </c>
      <c r="Q115" s="128">
        <v>14.695340501792099</v>
      </c>
    </row>
    <row r="116" spans="1:17" x14ac:dyDescent="0.2">
      <c r="A116" s="110" t="s">
        <v>426</v>
      </c>
      <c r="B116" s="110">
        <v>149280</v>
      </c>
      <c r="C116" s="110">
        <v>3984</v>
      </c>
      <c r="D116" s="110">
        <v>4144.9108461201704</v>
      </c>
      <c r="E116" s="110">
        <v>-87.424534026361002</v>
      </c>
      <c r="F116" s="110">
        <v>-47.881215078870603</v>
      </c>
      <c r="G116" s="110">
        <v>-18.209943941007101</v>
      </c>
      <c r="H116" s="110">
        <v>-2.6770978501813998</v>
      </c>
      <c r="I116" s="110">
        <v>-5.1850573079958799</v>
      </c>
      <c r="J116" s="110"/>
      <c r="K116" s="110">
        <v>4999</v>
      </c>
      <c r="L116" s="110">
        <v>-57.731172362419798</v>
      </c>
      <c r="M116" s="110">
        <v>-117.734940104335</v>
      </c>
      <c r="N116" s="194">
        <v>0.93716229737842704</v>
      </c>
      <c r="O116" s="165">
        <v>1.0084329999999999</v>
      </c>
      <c r="P116" s="165">
        <v>0.98750000000000004</v>
      </c>
      <c r="Q116" s="128">
        <v>15.6372889197317</v>
      </c>
    </row>
    <row r="117" spans="1:17" x14ac:dyDescent="0.2">
      <c r="A117" s="110" t="s">
        <v>427</v>
      </c>
      <c r="B117" s="110">
        <v>52010</v>
      </c>
      <c r="C117" s="110">
        <v>4368</v>
      </c>
      <c r="D117" s="110">
        <v>4257.5246400700198</v>
      </c>
      <c r="E117" s="110">
        <v>105.127462417676</v>
      </c>
      <c r="F117" s="110">
        <v>60.981000674569898</v>
      </c>
      <c r="G117" s="110">
        <v>-41.135156891062699</v>
      </c>
      <c r="H117" s="110">
        <v>-2.6770978501813998</v>
      </c>
      <c r="I117" s="110">
        <v>-11.9525212667363</v>
      </c>
      <c r="J117" s="110"/>
      <c r="K117" s="110">
        <v>1789</v>
      </c>
      <c r="L117" s="110">
        <v>145.86720290298601</v>
      </c>
      <c r="M117" s="110">
        <v>63.770677518333301</v>
      </c>
      <c r="N117" s="194">
        <v>0.92781197537772797</v>
      </c>
      <c r="O117" s="165">
        <v>0.97267899999999996</v>
      </c>
      <c r="P117" s="165">
        <v>1.0134000000000001</v>
      </c>
      <c r="Q117" s="128">
        <v>3.0529953917050698</v>
      </c>
    </row>
    <row r="118" spans="1:17" x14ac:dyDescent="0.2">
      <c r="A118" s="110" t="s">
        <v>428</v>
      </c>
      <c r="B118" s="110">
        <v>27168</v>
      </c>
      <c r="C118" s="110">
        <v>4151</v>
      </c>
      <c r="D118" s="110">
        <v>4369.1265282897402</v>
      </c>
      <c r="E118" s="110">
        <v>-150.252678283813</v>
      </c>
      <c r="F118" s="110">
        <v>-12.235597657040801</v>
      </c>
      <c r="G118" s="110">
        <v>-41.135156891062699</v>
      </c>
      <c r="H118" s="110">
        <v>-2.6770978501813998</v>
      </c>
      <c r="I118" s="110">
        <v>-11.9525212667363</v>
      </c>
      <c r="J118" s="110"/>
      <c r="K118" s="110">
        <v>959</v>
      </c>
      <c r="L118" s="110">
        <v>-159.77362131655599</v>
      </c>
      <c r="M118" s="110">
        <v>-141.34877966510399</v>
      </c>
      <c r="N118" s="194">
        <v>0.95297805642633204</v>
      </c>
      <c r="O118" s="165">
        <v>0.99921800000000005</v>
      </c>
      <c r="P118" s="165">
        <v>0.99629999999999996</v>
      </c>
      <c r="Q118" s="128">
        <v>8.7301587301587293</v>
      </c>
    </row>
    <row r="119" spans="1:17" x14ac:dyDescent="0.2">
      <c r="A119" s="110" t="s">
        <v>429</v>
      </c>
      <c r="B119" s="110">
        <v>15653</v>
      </c>
      <c r="C119" s="110">
        <v>4140</v>
      </c>
      <c r="D119" s="110">
        <v>3993.2589726269998</v>
      </c>
      <c r="E119" s="110">
        <v>207.106502747359</v>
      </c>
      <c r="F119" s="110">
        <v>-4.8549992421479704</v>
      </c>
      <c r="G119" s="110">
        <v>-41.135156891062699</v>
      </c>
      <c r="H119" s="110">
        <v>-2.6770978501813998</v>
      </c>
      <c r="I119" s="110">
        <v>-11.9525212667363</v>
      </c>
      <c r="J119" s="110"/>
      <c r="K119" s="110">
        <v>505</v>
      </c>
      <c r="L119" s="110">
        <v>148.685524522522</v>
      </c>
      <c r="M119" s="110">
        <v>264.91043655816298</v>
      </c>
      <c r="N119" s="194">
        <v>0.90392156862745099</v>
      </c>
      <c r="O119" s="165">
        <v>0.98519499999999993</v>
      </c>
      <c r="P119" s="165">
        <v>0.99780000000000002</v>
      </c>
      <c r="Q119" s="128">
        <v>7.9059829059829099</v>
      </c>
    </row>
    <row r="120" spans="1:17" x14ac:dyDescent="0.2">
      <c r="A120" s="110" t="s">
        <v>430</v>
      </c>
      <c r="B120" s="110">
        <v>16830</v>
      </c>
      <c r="C120" s="110">
        <v>4721</v>
      </c>
      <c r="D120" s="110">
        <v>4464.1446495247201</v>
      </c>
      <c r="E120" s="110">
        <v>132.15688578177301</v>
      </c>
      <c r="F120" s="110">
        <v>180.71029861881101</v>
      </c>
      <c r="G120" s="110">
        <v>-41.135156891062699</v>
      </c>
      <c r="H120" s="110">
        <v>-2.6770978501813998</v>
      </c>
      <c r="I120" s="110">
        <v>-11.9525212667363</v>
      </c>
      <c r="J120" s="110"/>
      <c r="K120" s="110">
        <v>607</v>
      </c>
      <c r="L120" s="110">
        <v>92.701242307987698</v>
      </c>
      <c r="M120" s="110">
        <v>170.99548484152501</v>
      </c>
      <c r="N120" s="194">
        <v>0.927152317880795</v>
      </c>
      <c r="O120" s="165">
        <v>0.98361399999999999</v>
      </c>
      <c r="P120" s="165">
        <v>1.0396000000000001</v>
      </c>
      <c r="Q120" s="128">
        <v>10.9689213893967</v>
      </c>
    </row>
    <row r="121" spans="1:17" x14ac:dyDescent="0.2">
      <c r="A121" s="110" t="s">
        <v>431</v>
      </c>
      <c r="B121" s="110">
        <v>17738</v>
      </c>
      <c r="C121" s="110">
        <v>4529</v>
      </c>
      <c r="D121" s="110">
        <v>4130.9576193784396</v>
      </c>
      <c r="E121" s="110">
        <v>432.87896533360998</v>
      </c>
      <c r="F121" s="110">
        <v>20.8670967370829</v>
      </c>
      <c r="G121" s="110">
        <v>-41.135156891062699</v>
      </c>
      <c r="H121" s="110">
        <v>-2.6770978501813998</v>
      </c>
      <c r="I121" s="110">
        <v>-11.9525212667363</v>
      </c>
      <c r="J121" s="110"/>
      <c r="K121" s="110">
        <v>592</v>
      </c>
      <c r="L121" s="110">
        <v>379.797893813266</v>
      </c>
      <c r="M121" s="110">
        <v>485.34299243992001</v>
      </c>
      <c r="N121" s="194">
        <v>0.91018998272884299</v>
      </c>
      <c r="O121" s="165">
        <v>0.97977400000000003</v>
      </c>
      <c r="P121" s="165">
        <v>1.0041</v>
      </c>
      <c r="Q121" s="128">
        <v>0.851788756388416</v>
      </c>
    </row>
    <row r="122" spans="1:17" x14ac:dyDescent="0.2">
      <c r="A122" s="110" t="s">
        <v>432</v>
      </c>
      <c r="B122" s="110">
        <v>86217</v>
      </c>
      <c r="C122" s="110">
        <v>4328</v>
      </c>
      <c r="D122" s="110">
        <v>4263.8039295651397</v>
      </c>
      <c r="E122" s="110">
        <v>74.864449589116006</v>
      </c>
      <c r="F122" s="110">
        <v>45.289068614413402</v>
      </c>
      <c r="G122" s="110">
        <v>-41.135156891062699</v>
      </c>
      <c r="H122" s="110">
        <v>-2.6770978501813998</v>
      </c>
      <c r="I122" s="110">
        <v>-11.9525212667363</v>
      </c>
      <c r="J122" s="110"/>
      <c r="K122" s="110">
        <v>2970</v>
      </c>
      <c r="L122" s="110">
        <v>98.113898117602702</v>
      </c>
      <c r="M122" s="110">
        <v>50.9979566465963</v>
      </c>
      <c r="N122" s="194">
        <v>0.93146522619851402</v>
      </c>
      <c r="O122" s="165">
        <v>0.97703699999999993</v>
      </c>
      <c r="P122" s="165">
        <v>1.0097</v>
      </c>
      <c r="Q122" s="128">
        <v>9.9185788304959299</v>
      </c>
    </row>
    <row r="123" spans="1:17" x14ac:dyDescent="0.2">
      <c r="A123" s="110" t="s">
        <v>433</v>
      </c>
      <c r="B123" s="110">
        <v>32020</v>
      </c>
      <c r="C123" s="110">
        <v>5037</v>
      </c>
      <c r="D123" s="110">
        <v>5241.6986004543796</v>
      </c>
      <c r="E123" s="110">
        <v>-296.27309913939001</v>
      </c>
      <c r="F123" s="110">
        <v>29.614493639857301</v>
      </c>
      <c r="G123" s="110">
        <v>-28.880768209166401</v>
      </c>
      <c r="H123" s="110">
        <v>-2.6770978501813998</v>
      </c>
      <c r="I123" s="110">
        <v>93.537130560245899</v>
      </c>
      <c r="J123" s="110"/>
      <c r="K123" s="110">
        <v>1356</v>
      </c>
      <c r="L123" s="110">
        <v>-350.40752021321202</v>
      </c>
      <c r="M123" s="110">
        <v>-242.75572247960201</v>
      </c>
      <c r="N123" s="194">
        <v>0.95213549337260694</v>
      </c>
      <c r="O123" s="165">
        <v>1.003633</v>
      </c>
      <c r="P123" s="165">
        <v>1.0048999999999999</v>
      </c>
      <c r="Q123" s="128">
        <v>34.390485629335998</v>
      </c>
    </row>
    <row r="124" spans="1:17" x14ac:dyDescent="0.2">
      <c r="A124" s="110" t="s">
        <v>434</v>
      </c>
      <c r="B124" s="110">
        <v>46305</v>
      </c>
      <c r="C124" s="110">
        <v>4093</v>
      </c>
      <c r="D124" s="110">
        <v>4140.5421735575301</v>
      </c>
      <c r="E124" s="110">
        <v>48.062203106294596</v>
      </c>
      <c r="F124" s="110">
        <v>-39.545522324722597</v>
      </c>
      <c r="G124" s="110">
        <v>-41.135156891062699</v>
      </c>
      <c r="H124" s="110">
        <v>-2.6770978501813998</v>
      </c>
      <c r="I124" s="110">
        <v>-11.9525212667363</v>
      </c>
      <c r="J124" s="110"/>
      <c r="K124" s="110">
        <v>1549</v>
      </c>
      <c r="L124" s="110">
        <v>63.738601775591199</v>
      </c>
      <c r="M124" s="110">
        <v>31.7687600229651</v>
      </c>
      <c r="N124" s="194">
        <v>0.91055341055341099</v>
      </c>
      <c r="O124" s="165">
        <v>0.99034000000000011</v>
      </c>
      <c r="P124" s="165">
        <v>0.98950000000000005</v>
      </c>
      <c r="Q124" s="128">
        <v>10.014204545454501</v>
      </c>
    </row>
    <row r="125" spans="1:17" x14ac:dyDescent="0.2">
      <c r="A125" s="110" t="s">
        <v>435</v>
      </c>
      <c r="B125" s="110">
        <v>24876</v>
      </c>
      <c r="C125" s="110">
        <v>4803</v>
      </c>
      <c r="D125" s="110">
        <v>5348.8645384807896</v>
      </c>
      <c r="E125" s="110">
        <v>-619.15571680432697</v>
      </c>
      <c r="F125" s="110">
        <v>-59.721317510290099</v>
      </c>
      <c r="G125" s="110">
        <v>23.2917266596749</v>
      </c>
      <c r="H125" s="110">
        <v>-2.6770978501813998</v>
      </c>
      <c r="I125" s="110">
        <v>112.39845139243501</v>
      </c>
      <c r="J125" s="110"/>
      <c r="K125" s="110">
        <v>1075</v>
      </c>
      <c r="L125" s="110">
        <v>-662.99979539189098</v>
      </c>
      <c r="M125" s="110">
        <v>-575.92868263079504</v>
      </c>
      <c r="N125" s="194">
        <v>0.96203703703703702</v>
      </c>
      <c r="O125" s="165">
        <v>1.020348</v>
      </c>
      <c r="P125" s="165">
        <v>0.98809999999999998</v>
      </c>
      <c r="Q125" s="128">
        <v>38.174807197943402</v>
      </c>
    </row>
    <row r="126" spans="1:17" x14ac:dyDescent="0.2">
      <c r="A126" s="110" t="s">
        <v>436</v>
      </c>
      <c r="B126" s="110">
        <v>125941</v>
      </c>
      <c r="C126" s="110">
        <v>3691</v>
      </c>
      <c r="D126" s="110">
        <v>4002.9572865545701</v>
      </c>
      <c r="E126" s="110">
        <v>-268.37398883642402</v>
      </c>
      <c r="F126" s="110">
        <v>-34.498219453292798</v>
      </c>
      <c r="G126" s="110">
        <v>-40.1592890907854</v>
      </c>
      <c r="H126" s="110">
        <v>-2.6770978501813998</v>
      </c>
      <c r="I126" s="110">
        <v>33.7746272013229</v>
      </c>
      <c r="J126" s="110"/>
      <c r="K126" s="110">
        <v>4073</v>
      </c>
      <c r="L126" s="110">
        <v>-252.87872256454401</v>
      </c>
      <c r="M126" s="110">
        <v>-284.48629952233802</v>
      </c>
      <c r="N126" s="194">
        <v>0.937193326790972</v>
      </c>
      <c r="O126" s="165">
        <v>1.000389</v>
      </c>
      <c r="P126" s="165">
        <v>0.99039999999999995</v>
      </c>
      <c r="Q126" s="128">
        <v>24.8620478234212</v>
      </c>
    </row>
    <row r="127" spans="1:17" x14ac:dyDescent="0.2">
      <c r="A127" s="110" t="s">
        <v>437</v>
      </c>
      <c r="B127" s="110">
        <v>347949</v>
      </c>
      <c r="C127" s="110">
        <v>3265</v>
      </c>
      <c r="D127" s="110">
        <v>3491.8263693918202</v>
      </c>
      <c r="E127" s="110">
        <v>-94.150014856196293</v>
      </c>
      <c r="F127" s="110">
        <v>-91.745872023704493</v>
      </c>
      <c r="G127" s="110">
        <v>-25.830735812971</v>
      </c>
      <c r="H127" s="110">
        <v>-2.6770978501813998</v>
      </c>
      <c r="I127" s="110">
        <v>-11.9525212667363</v>
      </c>
      <c r="J127" s="110"/>
      <c r="K127" s="110">
        <v>9816</v>
      </c>
      <c r="L127" s="110">
        <v>-79.147894674236298</v>
      </c>
      <c r="M127" s="110">
        <v>-109.76917945218899</v>
      </c>
      <c r="N127" s="194">
        <v>0.91188796892568702</v>
      </c>
      <c r="O127" s="165">
        <v>1.0068280000000001</v>
      </c>
      <c r="P127" s="165">
        <v>0.97260000000000002</v>
      </c>
      <c r="Q127" s="128">
        <v>12.2341641893437</v>
      </c>
    </row>
    <row r="128" spans="1:17" x14ac:dyDescent="0.2">
      <c r="A128" s="110" t="s">
        <v>438</v>
      </c>
      <c r="B128" s="110">
        <v>13198</v>
      </c>
      <c r="C128" s="110">
        <v>4225</v>
      </c>
      <c r="D128" s="110">
        <v>4295.2756232082802</v>
      </c>
      <c r="E128" s="110">
        <v>-32.744933013377498</v>
      </c>
      <c r="F128" s="110">
        <v>-5.0899083111059902</v>
      </c>
      <c r="G128" s="110">
        <v>-41.135156891062699</v>
      </c>
      <c r="H128" s="110">
        <v>20.321724268268198</v>
      </c>
      <c r="I128" s="110">
        <v>-11.9525212667363</v>
      </c>
      <c r="J128" s="110"/>
      <c r="K128" s="110">
        <v>458</v>
      </c>
      <c r="L128" s="110">
        <v>-40.366367086095998</v>
      </c>
      <c r="M128" s="110">
        <v>-25.740543354691901</v>
      </c>
      <c r="N128" s="194">
        <v>0.92122538293216605</v>
      </c>
      <c r="O128" s="165">
        <v>0.97771299999999994</v>
      </c>
      <c r="P128" s="165">
        <v>0.99790000000000001</v>
      </c>
      <c r="Q128" s="128">
        <v>-5.7613168724279804</v>
      </c>
    </row>
    <row r="129" spans="1:17" x14ac:dyDescent="0.2">
      <c r="A129" s="110" t="s">
        <v>439</v>
      </c>
      <c r="B129" s="110">
        <v>7476</v>
      </c>
      <c r="C129" s="110">
        <v>5236</v>
      </c>
      <c r="D129" s="110">
        <v>4519.8813832511796</v>
      </c>
      <c r="E129" s="110">
        <v>581.84962935647195</v>
      </c>
      <c r="F129" s="110">
        <v>189.69729534925401</v>
      </c>
      <c r="G129" s="110">
        <v>-41.135156891062699</v>
      </c>
      <c r="H129" s="110">
        <v>-2.6770978501813998</v>
      </c>
      <c r="I129" s="110">
        <v>-11.9525212667363</v>
      </c>
      <c r="J129" s="110"/>
      <c r="K129" s="110">
        <v>273</v>
      </c>
      <c r="L129" s="110">
        <v>593.001813316832</v>
      </c>
      <c r="M129" s="110">
        <v>570.08040098207903</v>
      </c>
      <c r="N129" s="194">
        <v>0.92250922509225097</v>
      </c>
      <c r="O129" s="165">
        <v>0.97582499999999994</v>
      </c>
      <c r="P129" s="165">
        <v>1.0410999999999999</v>
      </c>
      <c r="Q129" s="128">
        <v>14.225941422594101</v>
      </c>
    </row>
    <row r="130" spans="1:17" x14ac:dyDescent="0.2">
      <c r="A130" s="110" t="s">
        <v>440</v>
      </c>
      <c r="B130" s="110">
        <v>19227</v>
      </c>
      <c r="C130" s="110">
        <v>3577</v>
      </c>
      <c r="D130" s="110">
        <v>3469.8517683216701</v>
      </c>
      <c r="E130" s="110">
        <v>104.387939919297</v>
      </c>
      <c r="F130" s="110">
        <v>36.199791943023101</v>
      </c>
      <c r="G130" s="110">
        <v>-41.135156891062699</v>
      </c>
      <c r="H130" s="110">
        <v>19.328107425791</v>
      </c>
      <c r="I130" s="110">
        <v>-11.9525212667363</v>
      </c>
      <c r="J130" s="110"/>
      <c r="K130" s="110">
        <v>539</v>
      </c>
      <c r="L130" s="110">
        <v>43.1346914951814</v>
      </c>
      <c r="M130" s="110">
        <v>165.02414392937899</v>
      </c>
      <c r="N130" s="194">
        <v>0.91682070240295699</v>
      </c>
      <c r="O130" s="165">
        <v>0.99525700000000006</v>
      </c>
      <c r="P130" s="165">
        <v>1.0093000000000001</v>
      </c>
      <c r="Q130" s="128">
        <v>-6.4236111111111098</v>
      </c>
    </row>
    <row r="131" spans="1:17" x14ac:dyDescent="0.2">
      <c r="A131" s="110" t="s">
        <v>441</v>
      </c>
      <c r="B131" s="110">
        <v>19412</v>
      </c>
      <c r="C131" s="110">
        <v>4434</v>
      </c>
      <c r="D131" s="110">
        <v>4125.4153607087201</v>
      </c>
      <c r="E131" s="110">
        <v>292.06048638069501</v>
      </c>
      <c r="F131" s="110">
        <v>37.346034919372002</v>
      </c>
      <c r="G131" s="110">
        <v>-41.135156891062699</v>
      </c>
      <c r="H131" s="110">
        <v>-2.6770978501813998</v>
      </c>
      <c r="I131" s="110">
        <v>22.638900430160898</v>
      </c>
      <c r="J131" s="110"/>
      <c r="K131" s="110">
        <v>647</v>
      </c>
      <c r="L131" s="110">
        <v>361.21697126792799</v>
      </c>
      <c r="M131" s="110">
        <v>222.28695707943001</v>
      </c>
      <c r="N131" s="194">
        <v>0.92260061919504599</v>
      </c>
      <c r="O131" s="165">
        <v>0.98516999999999999</v>
      </c>
      <c r="P131" s="165">
        <v>1.0081</v>
      </c>
      <c r="Q131" s="128">
        <v>21.845574387947298</v>
      </c>
    </row>
    <row r="132" spans="1:17" x14ac:dyDescent="0.2">
      <c r="A132" s="110" t="s">
        <v>442</v>
      </c>
      <c r="B132" s="110">
        <v>16042</v>
      </c>
      <c r="C132" s="110">
        <v>4582</v>
      </c>
      <c r="D132" s="110">
        <v>4513.6828175840801</v>
      </c>
      <c r="E132" s="110">
        <v>120.18121638933</v>
      </c>
      <c r="F132" s="110">
        <v>3.9301704976313601</v>
      </c>
      <c r="G132" s="110">
        <v>-41.135156891062699</v>
      </c>
      <c r="H132" s="110">
        <v>-2.6770978501813998</v>
      </c>
      <c r="I132" s="110">
        <v>-11.9525212667363</v>
      </c>
      <c r="J132" s="110"/>
      <c r="K132" s="110">
        <v>585</v>
      </c>
      <c r="L132" s="110">
        <v>112.07583416925399</v>
      </c>
      <c r="M132" s="110">
        <v>127.669554195373</v>
      </c>
      <c r="N132" s="194">
        <v>0.93356047700170397</v>
      </c>
      <c r="O132" s="165">
        <v>0.986819</v>
      </c>
      <c r="P132" s="165">
        <v>1</v>
      </c>
      <c r="Q132" s="128">
        <v>13.813229571984399</v>
      </c>
    </row>
    <row r="133" spans="1:17" x14ac:dyDescent="0.2">
      <c r="A133" s="110" t="s">
        <v>443</v>
      </c>
      <c r="B133" s="110">
        <v>25883</v>
      </c>
      <c r="C133" s="110">
        <v>4577</v>
      </c>
      <c r="D133" s="110">
        <v>4872.9645835660804</v>
      </c>
      <c r="E133" s="110">
        <v>-254.85893742246901</v>
      </c>
      <c r="F133" s="110">
        <v>-45.286771796385999</v>
      </c>
      <c r="G133" s="110">
        <v>-20.232455105435498</v>
      </c>
      <c r="H133" s="110">
        <v>-2.6770978501813998</v>
      </c>
      <c r="I133" s="110">
        <v>26.931712533143301</v>
      </c>
      <c r="J133" s="110"/>
      <c r="K133" s="110">
        <v>1019</v>
      </c>
      <c r="L133" s="110">
        <v>-231.62929708059099</v>
      </c>
      <c r="M133" s="110">
        <v>-278.70562217838102</v>
      </c>
      <c r="N133" s="194">
        <v>0.943359375</v>
      </c>
      <c r="O133" s="165">
        <v>1.006742</v>
      </c>
      <c r="P133" s="165">
        <v>0.9899</v>
      </c>
      <c r="Q133" s="128">
        <v>21.4541120381406</v>
      </c>
    </row>
    <row r="134" spans="1:17" x14ac:dyDescent="0.2">
      <c r="A134" s="110" t="s">
        <v>444</v>
      </c>
      <c r="B134" s="110">
        <v>14276</v>
      </c>
      <c r="C134" s="110">
        <v>5006</v>
      </c>
      <c r="D134" s="110">
        <v>4621.1956199169299</v>
      </c>
      <c r="E134" s="110">
        <v>363.55289698519198</v>
      </c>
      <c r="F134" s="110">
        <v>76.945061292319096</v>
      </c>
      <c r="G134" s="110">
        <v>-41.135156891062699</v>
      </c>
      <c r="H134" s="110">
        <v>-2.6770978501813998</v>
      </c>
      <c r="I134" s="110">
        <v>-11.9525212667363</v>
      </c>
      <c r="J134" s="110"/>
      <c r="K134" s="110">
        <v>533</v>
      </c>
      <c r="L134" s="110">
        <v>253.95594894509799</v>
      </c>
      <c r="M134" s="110">
        <v>472.532800611254</v>
      </c>
      <c r="N134" s="194">
        <v>0.92523364485981296</v>
      </c>
      <c r="O134" s="165">
        <v>0.97900599999999993</v>
      </c>
      <c r="P134" s="165">
        <v>1.0158</v>
      </c>
      <c r="Q134" s="128">
        <v>8.7755102040816304</v>
      </c>
    </row>
    <row r="135" spans="1:17" x14ac:dyDescent="0.2">
      <c r="A135" s="110" t="s">
        <v>445</v>
      </c>
      <c r="B135" s="110">
        <v>22665</v>
      </c>
      <c r="C135" s="110">
        <v>4679</v>
      </c>
      <c r="D135" s="110">
        <v>4854.8936506537202</v>
      </c>
      <c r="E135" s="110">
        <v>-182.935690761594</v>
      </c>
      <c r="F135" s="110">
        <v>13.1544684338735</v>
      </c>
      <c r="G135" s="110">
        <v>-41.135156891062699</v>
      </c>
      <c r="H135" s="110">
        <v>-2.6770978501813998</v>
      </c>
      <c r="I135" s="110">
        <v>37.6365299611426</v>
      </c>
      <c r="J135" s="110"/>
      <c r="K135" s="110">
        <v>889</v>
      </c>
      <c r="L135" s="110">
        <v>-151.96641468202799</v>
      </c>
      <c r="M135" s="110">
        <v>-214.52201125519301</v>
      </c>
      <c r="N135" s="194">
        <v>0.94760312151616499</v>
      </c>
      <c r="O135" s="165">
        <v>0.99936599999999998</v>
      </c>
      <c r="P135" s="165">
        <v>1.0019</v>
      </c>
      <c r="Q135" s="128">
        <v>23.643949930459002</v>
      </c>
    </row>
    <row r="136" spans="1:17" x14ac:dyDescent="0.2">
      <c r="A136" s="110" t="s">
        <v>446</v>
      </c>
      <c r="B136" s="110">
        <v>13663</v>
      </c>
      <c r="C136" s="110">
        <v>4743</v>
      </c>
      <c r="D136" s="110">
        <v>4049.4415815848902</v>
      </c>
      <c r="E136" s="110">
        <v>591.677977468829</v>
      </c>
      <c r="F136" s="110">
        <v>157.80895059785701</v>
      </c>
      <c r="G136" s="110">
        <v>-41.135156891062699</v>
      </c>
      <c r="H136" s="110">
        <v>-2.6770978501813998</v>
      </c>
      <c r="I136" s="110">
        <v>-11.9525212667363</v>
      </c>
      <c r="J136" s="110"/>
      <c r="K136" s="110">
        <v>447</v>
      </c>
      <c r="L136" s="110">
        <v>588.44872571605504</v>
      </c>
      <c r="M136" s="110">
        <v>594.29018480756895</v>
      </c>
      <c r="N136" s="194">
        <v>0.92152466367713004</v>
      </c>
      <c r="O136" s="165">
        <v>0.99110399999999998</v>
      </c>
      <c r="P136" s="165">
        <v>1.038</v>
      </c>
      <c r="Q136" s="128">
        <v>6.4285714285714297</v>
      </c>
    </row>
    <row r="137" spans="1:17" x14ac:dyDescent="0.2">
      <c r="A137" s="110" t="s">
        <v>447</v>
      </c>
      <c r="B137" s="110">
        <v>45877</v>
      </c>
      <c r="C137" s="110">
        <v>4117</v>
      </c>
      <c r="D137" s="110">
        <v>4252.0159579903002</v>
      </c>
      <c r="E137" s="110">
        <v>-92.185573629790994</v>
      </c>
      <c r="F137" s="110">
        <v>-7.9754741847415804</v>
      </c>
      <c r="G137" s="110">
        <v>-41.135156891062699</v>
      </c>
      <c r="H137" s="110">
        <v>-2.6770978501813998</v>
      </c>
      <c r="I137" s="110">
        <v>8.5849330098159005</v>
      </c>
      <c r="J137" s="110"/>
      <c r="K137" s="110">
        <v>1576</v>
      </c>
      <c r="L137" s="110">
        <v>-101.57232764633901</v>
      </c>
      <c r="M137" s="110">
        <v>-83.415864027275802</v>
      </c>
      <c r="N137" s="194">
        <v>0.94917407878017801</v>
      </c>
      <c r="O137" s="165">
        <v>0.99341099999999993</v>
      </c>
      <c r="P137" s="165">
        <v>0.99719999999999998</v>
      </c>
      <c r="Q137" s="128">
        <v>18.4962406015038</v>
      </c>
    </row>
    <row r="138" spans="1:17" x14ac:dyDescent="0.2">
      <c r="A138" s="110" t="s">
        <v>448</v>
      </c>
      <c r="B138" s="110">
        <v>36915</v>
      </c>
      <c r="C138" s="110">
        <v>4598</v>
      </c>
      <c r="D138" s="110">
        <v>5069.7039809237003</v>
      </c>
      <c r="E138" s="110">
        <v>-580.61026117492202</v>
      </c>
      <c r="F138" s="110">
        <v>64.766618268715803</v>
      </c>
      <c r="G138" s="110">
        <v>43.438113910982501</v>
      </c>
      <c r="H138" s="110">
        <v>-2.6770978501813998</v>
      </c>
      <c r="I138" s="110">
        <v>3.7941798242783298</v>
      </c>
      <c r="J138" s="110"/>
      <c r="K138" s="110">
        <v>1512</v>
      </c>
      <c r="L138" s="110">
        <v>-575.46244634418497</v>
      </c>
      <c r="M138" s="110">
        <v>-586.37512041969103</v>
      </c>
      <c r="N138" s="194">
        <v>0.96419098143236104</v>
      </c>
      <c r="O138" s="165">
        <v>1.0273919999999999</v>
      </c>
      <c r="P138" s="165">
        <v>1.012</v>
      </c>
      <c r="Q138" s="128">
        <v>16.9373549883991</v>
      </c>
    </row>
    <row r="139" spans="1:17" x14ac:dyDescent="0.2">
      <c r="A139" s="110" t="s">
        <v>449</v>
      </c>
      <c r="B139" s="110">
        <v>30970</v>
      </c>
      <c r="C139" s="110">
        <v>3860</v>
      </c>
      <c r="D139" s="110">
        <v>3888.7078626502298</v>
      </c>
      <c r="E139" s="110">
        <v>22.895879921646799</v>
      </c>
      <c r="F139" s="110">
        <v>-15.513368815619801</v>
      </c>
      <c r="G139" s="110">
        <v>-41.135156891062699</v>
      </c>
      <c r="H139" s="110">
        <v>-2.6770978501813998</v>
      </c>
      <c r="I139" s="110">
        <v>7.5179856294757599</v>
      </c>
      <c r="J139" s="110"/>
      <c r="K139" s="110">
        <v>973</v>
      </c>
      <c r="L139" s="110">
        <v>-20.516375928828001</v>
      </c>
      <c r="M139" s="110">
        <v>65.691091358088698</v>
      </c>
      <c r="N139" s="194">
        <v>0.95534787123572196</v>
      </c>
      <c r="O139" s="165">
        <v>0.991309</v>
      </c>
      <c r="P139" s="165">
        <v>0.995</v>
      </c>
      <c r="Q139" s="128">
        <v>18.658536585365901</v>
      </c>
    </row>
    <row r="140" spans="1:17" x14ac:dyDescent="0.2">
      <c r="A140" s="110" t="s">
        <v>450</v>
      </c>
      <c r="B140" s="110">
        <v>16063</v>
      </c>
      <c r="C140" s="110">
        <v>5381</v>
      </c>
      <c r="D140" s="110">
        <v>5039.4689332583303</v>
      </c>
      <c r="E140" s="110">
        <v>376.82061030725299</v>
      </c>
      <c r="F140" s="110">
        <v>-17.739545915379299</v>
      </c>
      <c r="G140" s="110">
        <v>-41.135156891062699</v>
      </c>
      <c r="H140" s="110">
        <v>-2.6770978501813998</v>
      </c>
      <c r="I140" s="110">
        <v>26.459539279134301</v>
      </c>
      <c r="J140" s="110"/>
      <c r="K140" s="110">
        <v>654</v>
      </c>
      <c r="L140" s="110">
        <v>333.77410707537098</v>
      </c>
      <c r="M140" s="110">
        <v>419.25006912510298</v>
      </c>
      <c r="N140" s="194">
        <v>0.88379204892966401</v>
      </c>
      <c r="O140" s="165">
        <v>0.98947299999999994</v>
      </c>
      <c r="P140" s="165">
        <v>0.99570000000000003</v>
      </c>
      <c r="Q140" s="128">
        <v>21.1111111111111</v>
      </c>
    </row>
    <row r="141" spans="1:17" x14ac:dyDescent="0.2">
      <c r="A141" s="110" t="s">
        <v>451</v>
      </c>
      <c r="B141" s="110">
        <v>42910</v>
      </c>
      <c r="C141" s="110">
        <v>4110</v>
      </c>
      <c r="D141" s="110">
        <v>4171.0314234525003</v>
      </c>
      <c r="E141" s="110">
        <v>-1.2395320299618</v>
      </c>
      <c r="F141" s="110">
        <v>-3.9947892069284401</v>
      </c>
      <c r="G141" s="110">
        <v>-41.135156891062699</v>
      </c>
      <c r="H141" s="110">
        <v>-2.6770978501813998</v>
      </c>
      <c r="I141" s="110">
        <v>-11.9525212667363</v>
      </c>
      <c r="J141" s="110"/>
      <c r="K141" s="110">
        <v>1446</v>
      </c>
      <c r="L141" s="110">
        <v>30.9768743443597</v>
      </c>
      <c r="M141" s="110">
        <v>-34.072982818316198</v>
      </c>
      <c r="N141" s="194">
        <v>0.95066018068102898</v>
      </c>
      <c r="O141" s="165">
        <v>0.99945200000000001</v>
      </c>
      <c r="P141" s="165">
        <v>0.99809999999999999</v>
      </c>
      <c r="Q141" s="128">
        <v>12.704598597038199</v>
      </c>
    </row>
    <row r="142" spans="1:17" x14ac:dyDescent="0.2">
      <c r="A142" s="110" t="s">
        <v>452</v>
      </c>
      <c r="B142" s="110">
        <v>10451</v>
      </c>
      <c r="C142" s="110">
        <v>4787</v>
      </c>
      <c r="D142" s="110">
        <v>4287.3052532502998</v>
      </c>
      <c r="E142" s="110">
        <v>376.15353556142497</v>
      </c>
      <c r="F142" s="110">
        <v>166.41903959581799</v>
      </c>
      <c r="G142" s="110">
        <v>-41.135156891062699</v>
      </c>
      <c r="H142" s="110">
        <v>-2.6770978501813998</v>
      </c>
      <c r="I142" s="110">
        <v>0.57898970547972595</v>
      </c>
      <c r="J142" s="110"/>
      <c r="K142" s="110">
        <v>362</v>
      </c>
      <c r="L142" s="110">
        <v>446.83398872161098</v>
      </c>
      <c r="M142" s="110">
        <v>304.856037987207</v>
      </c>
      <c r="N142" s="194">
        <v>0.91232876712328803</v>
      </c>
      <c r="O142" s="165">
        <v>0.98037300000000005</v>
      </c>
      <c r="P142" s="165">
        <v>1.0379</v>
      </c>
      <c r="Q142" s="128">
        <v>16.7741935483871</v>
      </c>
    </row>
    <row r="143" spans="1:17" x14ac:dyDescent="0.2">
      <c r="A143" s="110" t="s">
        <v>453</v>
      </c>
      <c r="B143" s="110">
        <v>15017</v>
      </c>
      <c r="C143" s="110">
        <v>5569</v>
      </c>
      <c r="D143" s="110">
        <v>4871.2226835766396</v>
      </c>
      <c r="E143" s="110">
        <v>513.55684326575897</v>
      </c>
      <c r="F143" s="110">
        <v>198.779077840697</v>
      </c>
      <c r="G143" s="110">
        <v>-41.135156891062699</v>
      </c>
      <c r="H143" s="110">
        <v>-2.6770978501813998</v>
      </c>
      <c r="I143" s="110">
        <v>28.943219050586698</v>
      </c>
      <c r="J143" s="110"/>
      <c r="K143" s="110">
        <v>591</v>
      </c>
      <c r="L143" s="110">
        <v>450.21609828161399</v>
      </c>
      <c r="M143" s="110">
        <v>576.28054383587096</v>
      </c>
      <c r="N143" s="194">
        <v>0.89915966386554602</v>
      </c>
      <c r="O143" s="165">
        <v>0.97261300000000006</v>
      </c>
      <c r="P143" s="165">
        <v>1.04</v>
      </c>
      <c r="Q143" s="128">
        <v>21.855670103092798</v>
      </c>
    </row>
    <row r="144" spans="1:17" ht="14.25" customHeight="1" x14ac:dyDescent="0.2">
      <c r="A144" s="18" t="s">
        <v>454</v>
      </c>
      <c r="B144" s="110"/>
      <c r="C144" s="110"/>
      <c r="D144" s="110"/>
      <c r="E144" s="110"/>
      <c r="F144" s="110"/>
      <c r="G144" s="110"/>
      <c r="H144" s="110"/>
      <c r="I144" s="110"/>
      <c r="J144" s="18"/>
      <c r="K144" s="110"/>
      <c r="L144" s="110"/>
      <c r="M144" s="110"/>
      <c r="N144" s="194"/>
      <c r="O144" s="165"/>
      <c r="P144" s="165"/>
      <c r="Q144" s="128"/>
    </row>
    <row r="145" spans="1:17" x14ac:dyDescent="0.2">
      <c r="A145" s="110" t="s">
        <v>455</v>
      </c>
      <c r="B145" s="110">
        <v>46051</v>
      </c>
      <c r="C145" s="110">
        <v>4059</v>
      </c>
      <c r="D145" s="110">
        <v>4034.3661399294201</v>
      </c>
      <c r="E145" s="110">
        <v>50.001794875717202</v>
      </c>
      <c r="F145" s="110">
        <v>15.226395689433399</v>
      </c>
      <c r="G145" s="110">
        <v>-26.286935160502399</v>
      </c>
      <c r="H145" s="110">
        <v>-2.6770978501813998</v>
      </c>
      <c r="I145" s="110">
        <v>-11.9525212667363</v>
      </c>
      <c r="J145" s="110"/>
      <c r="K145" s="110">
        <v>1501</v>
      </c>
      <c r="L145" s="110">
        <v>127.751240168336</v>
      </c>
      <c r="M145" s="110">
        <v>-28.364694830934699</v>
      </c>
      <c r="N145" s="194">
        <v>0.94803464357095302</v>
      </c>
      <c r="O145" s="165">
        <v>1.005342</v>
      </c>
      <c r="P145" s="165">
        <v>1.0027999999999999</v>
      </c>
      <c r="Q145" s="128">
        <v>4.0194040194040204</v>
      </c>
    </row>
    <row r="146" spans="1:17" x14ac:dyDescent="0.2">
      <c r="A146" s="110" t="s">
        <v>456</v>
      </c>
      <c r="B146" s="110">
        <v>103754</v>
      </c>
      <c r="C146" s="110">
        <v>3832</v>
      </c>
      <c r="D146" s="110">
        <v>4028.6533068020099</v>
      </c>
      <c r="E146" s="110">
        <v>-136.20850642805701</v>
      </c>
      <c r="F146" s="110">
        <v>-12.990173390937001</v>
      </c>
      <c r="G146" s="110">
        <v>-41.135156891062699</v>
      </c>
      <c r="H146" s="110">
        <v>-2.6770978501813998</v>
      </c>
      <c r="I146" s="110">
        <v>-3.4848791810147399</v>
      </c>
      <c r="J146" s="110"/>
      <c r="K146" s="110">
        <v>3377</v>
      </c>
      <c r="L146" s="110">
        <v>-146.57535652504399</v>
      </c>
      <c r="M146" s="110">
        <v>-126.458700745104</v>
      </c>
      <c r="N146" s="194">
        <v>0.951320866726031</v>
      </c>
      <c r="O146" s="165">
        <v>0.99576400000000009</v>
      </c>
      <c r="P146" s="165">
        <v>0.99580000000000002</v>
      </c>
      <c r="Q146" s="128">
        <v>16.0481099656357</v>
      </c>
    </row>
    <row r="147" spans="1:17" x14ac:dyDescent="0.2">
      <c r="A147" s="110" t="s">
        <v>457</v>
      </c>
      <c r="B147" s="110">
        <v>10649</v>
      </c>
      <c r="C147" s="110">
        <v>5387</v>
      </c>
      <c r="D147" s="110">
        <v>4765.5026235713103</v>
      </c>
      <c r="E147" s="110">
        <v>474.32899751022899</v>
      </c>
      <c r="F147" s="110">
        <v>195.50337596519799</v>
      </c>
      <c r="G147" s="110">
        <v>-41.135156891062699</v>
      </c>
      <c r="H147" s="110">
        <v>-2.6770978501813998</v>
      </c>
      <c r="I147" s="110">
        <v>-4.9610289687418598</v>
      </c>
      <c r="J147" s="110"/>
      <c r="K147" s="110">
        <v>410</v>
      </c>
      <c r="L147" s="110">
        <v>561.61841254480998</v>
      </c>
      <c r="M147" s="110">
        <v>386.422538061615</v>
      </c>
      <c r="N147" s="194">
        <v>0.88321167883211704</v>
      </c>
      <c r="O147" s="165">
        <v>0.98155900000000007</v>
      </c>
      <c r="P147" s="165">
        <v>1.0402</v>
      </c>
      <c r="Q147" s="128">
        <v>15.492957746478901</v>
      </c>
    </row>
    <row r="148" spans="1:17" x14ac:dyDescent="0.2">
      <c r="A148" s="110" t="s">
        <v>458</v>
      </c>
      <c r="B148" s="110">
        <v>84930</v>
      </c>
      <c r="C148" s="110">
        <v>4897</v>
      </c>
      <c r="D148" s="110">
        <v>5207.2157894002303</v>
      </c>
      <c r="E148" s="110">
        <v>-379.97643258723201</v>
      </c>
      <c r="F148" s="110">
        <v>27.883363128872102</v>
      </c>
      <c r="G148" s="110">
        <v>16.730921985130401</v>
      </c>
      <c r="H148" s="110">
        <v>-2.6770978501813998</v>
      </c>
      <c r="I148" s="110">
        <v>27.555790802278199</v>
      </c>
      <c r="J148" s="110"/>
      <c r="K148" s="110">
        <v>3573</v>
      </c>
      <c r="L148" s="110">
        <v>-360.90620990665798</v>
      </c>
      <c r="M148" s="110">
        <v>-399.66369968184</v>
      </c>
      <c r="N148" s="194">
        <v>0.96055944055944098</v>
      </c>
      <c r="O148" s="165">
        <v>1.017579</v>
      </c>
      <c r="P148" s="165">
        <v>1.0045999999999999</v>
      </c>
      <c r="Q148" s="128">
        <v>21.077600813283599</v>
      </c>
    </row>
    <row r="149" spans="1:17" x14ac:dyDescent="0.2">
      <c r="A149" s="110" t="s">
        <v>459</v>
      </c>
      <c r="B149" s="110">
        <v>25967</v>
      </c>
      <c r="C149" s="110">
        <v>4317</v>
      </c>
      <c r="D149" s="110">
        <v>4361.4711032056603</v>
      </c>
      <c r="E149" s="110">
        <v>-57.1646159219138</v>
      </c>
      <c r="F149" s="110">
        <v>59.320853508342999</v>
      </c>
      <c r="G149" s="110">
        <v>-41.135156891062699</v>
      </c>
      <c r="H149" s="110">
        <v>-2.6770978501813998</v>
      </c>
      <c r="I149" s="110">
        <v>-3.1753408361987598</v>
      </c>
      <c r="J149" s="110"/>
      <c r="K149" s="110">
        <v>915</v>
      </c>
      <c r="L149" s="110">
        <v>-9.2795108981190406</v>
      </c>
      <c r="M149" s="110">
        <v>-105.66676535974101</v>
      </c>
      <c r="N149" s="194">
        <v>0.92826086956521703</v>
      </c>
      <c r="O149" s="165">
        <v>0.99055899999999997</v>
      </c>
      <c r="P149" s="165">
        <v>1.0126999999999999</v>
      </c>
      <c r="Q149" s="128">
        <v>15.9695817490494</v>
      </c>
    </row>
    <row r="150" spans="1:17" x14ac:dyDescent="0.2">
      <c r="A150" s="110" t="s">
        <v>460</v>
      </c>
      <c r="B150" s="110">
        <v>65397</v>
      </c>
      <c r="C150" s="110">
        <v>4046</v>
      </c>
      <c r="D150" s="110">
        <v>4105.2102935993998</v>
      </c>
      <c r="E150" s="110">
        <v>-63.6100709335565</v>
      </c>
      <c r="F150" s="110">
        <v>28.971953288587699</v>
      </c>
      <c r="G150" s="110">
        <v>-28.9255901061792</v>
      </c>
      <c r="H150" s="110">
        <v>-2.6770978501813998</v>
      </c>
      <c r="I150" s="110">
        <v>6.5526334422197401</v>
      </c>
      <c r="J150" s="110"/>
      <c r="K150" s="110">
        <v>2169</v>
      </c>
      <c r="L150" s="110">
        <v>-49.133764080518198</v>
      </c>
      <c r="M150" s="110">
        <v>-78.703422200627799</v>
      </c>
      <c r="N150" s="194">
        <v>0.950668510834486</v>
      </c>
      <c r="O150" s="165">
        <v>1.004424</v>
      </c>
      <c r="P150" s="165">
        <v>1.0061</v>
      </c>
      <c r="Q150" s="128">
        <v>18.201634877384201</v>
      </c>
    </row>
    <row r="151" spans="1:17" ht="14.25" customHeight="1" x14ac:dyDescent="0.2">
      <c r="A151" s="18" t="s">
        <v>461</v>
      </c>
      <c r="B151" s="110"/>
      <c r="C151" s="110"/>
      <c r="D151" s="110"/>
      <c r="E151" s="110"/>
      <c r="F151" s="110"/>
      <c r="G151" s="110"/>
      <c r="H151" s="110"/>
      <c r="I151" s="110"/>
      <c r="J151" s="18"/>
      <c r="K151" s="110"/>
      <c r="L151" s="110"/>
      <c r="M151" s="110"/>
      <c r="N151" s="194"/>
      <c r="O151" s="165"/>
      <c r="P151" s="165"/>
      <c r="Q151" s="128"/>
    </row>
    <row r="152" spans="1:17" x14ac:dyDescent="0.2">
      <c r="A152" s="110" t="s">
        <v>462</v>
      </c>
      <c r="B152" s="110">
        <v>31868</v>
      </c>
      <c r="C152" s="110">
        <v>4823</v>
      </c>
      <c r="D152" s="110">
        <v>4614.1883192584201</v>
      </c>
      <c r="E152" s="110">
        <v>91.018696838553495</v>
      </c>
      <c r="F152" s="110">
        <v>163.581086343972</v>
      </c>
      <c r="G152" s="110">
        <v>-30.6708657861445</v>
      </c>
      <c r="H152" s="110">
        <v>-2.6770978501813998</v>
      </c>
      <c r="I152" s="110">
        <v>-11.9525212667363</v>
      </c>
      <c r="J152" s="110"/>
      <c r="K152" s="110">
        <v>1188</v>
      </c>
      <c r="L152" s="110">
        <v>37.2152676726637</v>
      </c>
      <c r="M152" s="110">
        <v>144.20508159041</v>
      </c>
      <c r="N152" s="194">
        <v>0.95189873417721504</v>
      </c>
      <c r="O152" s="165">
        <v>1.0031699999999999</v>
      </c>
      <c r="P152" s="165">
        <v>1.0346</v>
      </c>
      <c r="Q152" s="128">
        <v>12.9277566539924</v>
      </c>
    </row>
    <row r="153" spans="1:17" x14ac:dyDescent="0.2">
      <c r="A153" s="110" t="s">
        <v>463</v>
      </c>
      <c r="B153" s="110">
        <v>41602</v>
      </c>
      <c r="C153" s="110">
        <v>4128</v>
      </c>
      <c r="D153" s="110">
        <v>4257.5436320701001</v>
      </c>
      <c r="E153" s="110">
        <v>-66.395904804422798</v>
      </c>
      <c r="F153" s="110">
        <v>-7.5651973089580702</v>
      </c>
      <c r="G153" s="110">
        <v>-41.135156891062699</v>
      </c>
      <c r="H153" s="110">
        <v>-2.6770978501813998</v>
      </c>
      <c r="I153" s="110">
        <v>-11.9525212667363</v>
      </c>
      <c r="J153" s="110"/>
      <c r="K153" s="110">
        <v>1431</v>
      </c>
      <c r="L153" s="110">
        <v>-73.287543214577894</v>
      </c>
      <c r="M153" s="110">
        <v>-60.121310808300699</v>
      </c>
      <c r="N153" s="194">
        <v>0.94619147449336105</v>
      </c>
      <c r="O153" s="165">
        <v>0.99613299999999994</v>
      </c>
      <c r="P153" s="165">
        <v>0.99729999999999996</v>
      </c>
      <c r="Q153" s="128">
        <v>14.205905826017601</v>
      </c>
    </row>
    <row r="154" spans="1:17" x14ac:dyDescent="0.2">
      <c r="A154" s="110" t="s">
        <v>464</v>
      </c>
      <c r="B154" s="110">
        <v>9591</v>
      </c>
      <c r="C154" s="110">
        <v>4409</v>
      </c>
      <c r="D154" s="110">
        <v>3897.4157445369501</v>
      </c>
      <c r="E154" s="110">
        <v>388.24880638845099</v>
      </c>
      <c r="F154" s="110">
        <v>178.92413742734001</v>
      </c>
      <c r="G154" s="110">
        <v>-41.135156891062699</v>
      </c>
      <c r="H154" s="110">
        <v>-2.6770978501813998</v>
      </c>
      <c r="I154" s="110">
        <v>-11.9525212667363</v>
      </c>
      <c r="J154" s="110"/>
      <c r="K154" s="110">
        <v>302</v>
      </c>
      <c r="L154" s="110">
        <v>334.69948745959903</v>
      </c>
      <c r="M154" s="110">
        <v>441.18108090327001</v>
      </c>
      <c r="N154" s="194">
        <v>0.91909385113268605</v>
      </c>
      <c r="O154" s="165">
        <v>0.97142099999999998</v>
      </c>
      <c r="P154" s="165">
        <v>1.0448999999999999</v>
      </c>
      <c r="Q154" s="128">
        <v>9.0252707581227405</v>
      </c>
    </row>
    <row r="155" spans="1:17" x14ac:dyDescent="0.2">
      <c r="A155" s="110" t="s">
        <v>465</v>
      </c>
      <c r="B155" s="110">
        <v>9544</v>
      </c>
      <c r="C155" s="110">
        <v>4650</v>
      </c>
      <c r="D155" s="110">
        <v>4513.1783545701001</v>
      </c>
      <c r="E155" s="110">
        <v>7.7509848256238101</v>
      </c>
      <c r="F155" s="110">
        <v>177.236219313123</v>
      </c>
      <c r="G155" s="110">
        <v>-41.135156891062699</v>
      </c>
      <c r="H155" s="110">
        <v>-2.6770978501813998</v>
      </c>
      <c r="I155" s="110">
        <v>-4.70106142452771</v>
      </c>
      <c r="J155" s="110"/>
      <c r="K155" s="110">
        <v>348</v>
      </c>
      <c r="L155" s="110">
        <v>36.244991571800703</v>
      </c>
      <c r="M155" s="110">
        <v>-21.360066334586001</v>
      </c>
      <c r="N155" s="194">
        <v>0.95128939828080195</v>
      </c>
      <c r="O155" s="165">
        <v>0.99722200000000005</v>
      </c>
      <c r="P155" s="165">
        <v>1.0384</v>
      </c>
      <c r="Q155" s="128">
        <v>15.614617940199301</v>
      </c>
    </row>
    <row r="156" spans="1:17" x14ac:dyDescent="0.2">
      <c r="A156" s="110" t="s">
        <v>466</v>
      </c>
      <c r="B156" s="110">
        <v>113714</v>
      </c>
      <c r="C156" s="110">
        <v>4123</v>
      </c>
      <c r="D156" s="110">
        <v>4234.1803084807598</v>
      </c>
      <c r="E156" s="110">
        <v>-60.247102292170901</v>
      </c>
      <c r="F156" s="110">
        <v>5.2004245901754498</v>
      </c>
      <c r="G156" s="110">
        <v>-41.135156891062699</v>
      </c>
      <c r="H156" s="110">
        <v>-2.6770978501813998</v>
      </c>
      <c r="I156" s="110">
        <v>-11.9525212667363</v>
      </c>
      <c r="J156" s="110"/>
      <c r="K156" s="110">
        <v>3890</v>
      </c>
      <c r="L156" s="110">
        <v>-50.672403524149601</v>
      </c>
      <c r="M156" s="110">
        <v>-70.438845474225204</v>
      </c>
      <c r="N156" s="194">
        <v>0.91162071631022901</v>
      </c>
      <c r="O156" s="165">
        <v>0.99177000000000004</v>
      </c>
      <c r="P156" s="165">
        <v>1.0003</v>
      </c>
      <c r="Q156" s="128">
        <v>12.200749927891501</v>
      </c>
    </row>
    <row r="157" spans="1:17" x14ac:dyDescent="0.2">
      <c r="A157" s="110" t="s">
        <v>467</v>
      </c>
      <c r="B157" s="110">
        <v>4761</v>
      </c>
      <c r="C157" s="110">
        <v>4714</v>
      </c>
      <c r="D157" s="110">
        <v>4185.6352311638502</v>
      </c>
      <c r="E157" s="110">
        <v>190.45056811811699</v>
      </c>
      <c r="F157" s="110">
        <v>393.61281051898601</v>
      </c>
      <c r="G157" s="110">
        <v>-41.135156891062699</v>
      </c>
      <c r="H157" s="110">
        <v>-2.6770978501813998</v>
      </c>
      <c r="I157" s="110">
        <v>-11.9525212667363</v>
      </c>
      <c r="J157" s="110"/>
      <c r="K157" s="110">
        <v>161</v>
      </c>
      <c r="L157" s="110">
        <v>309.77051871606102</v>
      </c>
      <c r="M157" s="110">
        <v>70.513573106139106</v>
      </c>
      <c r="N157" s="194">
        <v>0.94409937888198803</v>
      </c>
      <c r="O157" s="165">
        <v>0.97255499999999995</v>
      </c>
      <c r="P157" s="165">
        <v>1.0931</v>
      </c>
      <c r="Q157" s="128">
        <v>7.3333333333333304</v>
      </c>
    </row>
    <row r="158" spans="1:17" x14ac:dyDescent="0.2">
      <c r="A158" s="110" t="s">
        <v>468</v>
      </c>
      <c r="B158" s="110">
        <v>5687</v>
      </c>
      <c r="C158" s="110">
        <v>4243</v>
      </c>
      <c r="D158" s="110">
        <v>3874.0967049527299</v>
      </c>
      <c r="E158" s="110">
        <v>216.39396764436799</v>
      </c>
      <c r="F158" s="110">
        <v>161.218496718712</v>
      </c>
      <c r="G158" s="110">
        <v>-41.135156891062699</v>
      </c>
      <c r="H158" s="110">
        <v>44.156622951892899</v>
      </c>
      <c r="I158" s="110">
        <v>-11.9525212667363</v>
      </c>
      <c r="J158" s="110"/>
      <c r="K158" s="110">
        <v>178</v>
      </c>
      <c r="L158" s="110">
        <v>211.978370369028</v>
      </c>
      <c r="M158" s="110">
        <v>220.19252050567499</v>
      </c>
      <c r="N158" s="194">
        <v>0.90502793296089401</v>
      </c>
      <c r="O158" s="165">
        <v>0.97565999999999997</v>
      </c>
      <c r="P158" s="165">
        <v>1.0406</v>
      </c>
      <c r="Q158" s="128">
        <v>-10.1010101010101</v>
      </c>
    </row>
    <row r="159" spans="1:17" x14ac:dyDescent="0.2">
      <c r="A159" s="110" t="s">
        <v>469</v>
      </c>
      <c r="B159" s="110">
        <v>33238</v>
      </c>
      <c r="C159" s="110">
        <v>4788</v>
      </c>
      <c r="D159" s="110">
        <v>4636.2639302665302</v>
      </c>
      <c r="E159" s="110">
        <v>178.16854775643699</v>
      </c>
      <c r="F159" s="110">
        <v>27.5751165419911</v>
      </c>
      <c r="G159" s="110">
        <v>-41.135156891062699</v>
      </c>
      <c r="H159" s="110">
        <v>-2.6770978501813998</v>
      </c>
      <c r="I159" s="110">
        <v>-10.2935956213101</v>
      </c>
      <c r="J159" s="110"/>
      <c r="K159" s="110">
        <v>1245</v>
      </c>
      <c r="L159" s="110">
        <v>148.123437290922</v>
      </c>
      <c r="M159" s="110">
        <v>207.596613807919</v>
      </c>
      <c r="N159" s="194">
        <v>0.94</v>
      </c>
      <c r="O159" s="165">
        <v>0.97994000000000003</v>
      </c>
      <c r="P159" s="165">
        <v>1.0051000000000001</v>
      </c>
      <c r="Q159" s="128">
        <v>14.5354185832567</v>
      </c>
    </row>
    <row r="160" spans="1:17" x14ac:dyDescent="0.2">
      <c r="A160" s="110" t="s">
        <v>470</v>
      </c>
      <c r="B160" s="110">
        <v>6658</v>
      </c>
      <c r="C160" s="110">
        <v>4966</v>
      </c>
      <c r="D160" s="110">
        <v>4108.4893558780605</v>
      </c>
      <c r="E160" s="110">
        <v>736.15524519888004</v>
      </c>
      <c r="F160" s="110">
        <v>176.89757238009801</v>
      </c>
      <c r="G160" s="110">
        <v>-41.135156891062699</v>
      </c>
      <c r="H160" s="110">
        <v>-2.6770978501813998</v>
      </c>
      <c r="I160" s="110">
        <v>-11.9525212667363</v>
      </c>
      <c r="J160" s="110"/>
      <c r="K160" s="110">
        <v>221</v>
      </c>
      <c r="L160" s="110">
        <v>894.90258021163004</v>
      </c>
      <c r="M160" s="110">
        <v>576.79086577209603</v>
      </c>
      <c r="N160" s="194">
        <v>0.91629955947136599</v>
      </c>
      <c r="O160" s="165">
        <v>0.97345899999999996</v>
      </c>
      <c r="P160" s="165">
        <v>1.0421</v>
      </c>
      <c r="Q160" s="128">
        <v>3.7558685446009399</v>
      </c>
    </row>
    <row r="161" spans="1:17" x14ac:dyDescent="0.2">
      <c r="A161" s="110" t="s">
        <v>471</v>
      </c>
      <c r="B161" s="110">
        <v>5685</v>
      </c>
      <c r="C161" s="110">
        <v>4233</v>
      </c>
      <c r="D161" s="110">
        <v>3766.5983983718802</v>
      </c>
      <c r="E161" s="110">
        <v>332.05506085857098</v>
      </c>
      <c r="F161" s="110">
        <v>151.58082771380899</v>
      </c>
      <c r="G161" s="110">
        <v>-41.135156891062699</v>
      </c>
      <c r="H161" s="110">
        <v>35.877927149527302</v>
      </c>
      <c r="I161" s="110">
        <v>-11.9525212667363</v>
      </c>
      <c r="J161" s="110"/>
      <c r="K161" s="110">
        <v>173</v>
      </c>
      <c r="L161" s="110">
        <v>492.682073855998</v>
      </c>
      <c r="M161" s="110">
        <v>170.81100344711101</v>
      </c>
      <c r="N161" s="194">
        <v>0.95428571428571396</v>
      </c>
      <c r="O161" s="165">
        <v>0.975939</v>
      </c>
      <c r="P161" s="165">
        <v>1.0391999999999999</v>
      </c>
      <c r="Q161" s="128">
        <v>-8.9473684210526301</v>
      </c>
    </row>
    <row r="162" spans="1:17" x14ac:dyDescent="0.2">
      <c r="A162" s="110" t="s">
        <v>472</v>
      </c>
      <c r="B162" s="110">
        <v>5169</v>
      </c>
      <c r="C162" s="110">
        <v>4922</v>
      </c>
      <c r="D162" s="110">
        <v>4334.1678469451399</v>
      </c>
      <c r="E162" s="110">
        <v>471.46472238196799</v>
      </c>
      <c r="F162" s="110">
        <v>172.529299743797</v>
      </c>
      <c r="G162" s="110">
        <v>-41.135156891062699</v>
      </c>
      <c r="H162" s="110">
        <v>-2.6770978501813998</v>
      </c>
      <c r="I162" s="110">
        <v>-11.9525212667363</v>
      </c>
      <c r="J162" s="110"/>
      <c r="K162" s="110">
        <v>181</v>
      </c>
      <c r="L162" s="110">
        <v>464.01731468199802</v>
      </c>
      <c r="M162" s="110">
        <v>478.295085667904</v>
      </c>
      <c r="N162" s="194">
        <v>0.84530386740331498</v>
      </c>
      <c r="O162" s="165">
        <v>0.96878900000000001</v>
      </c>
      <c r="P162" s="165">
        <v>1.0388999999999999</v>
      </c>
      <c r="Q162" s="128">
        <v>-1.0928961748633901</v>
      </c>
    </row>
    <row r="163" spans="1:17" x14ac:dyDescent="0.2">
      <c r="A163" s="110" t="s">
        <v>473</v>
      </c>
      <c r="B163" s="110">
        <v>583056</v>
      </c>
      <c r="C163" s="110">
        <v>3408</v>
      </c>
      <c r="D163" s="110">
        <v>3604.63338209331</v>
      </c>
      <c r="E163" s="110">
        <v>-101.708099780875</v>
      </c>
      <c r="F163" s="110">
        <v>-84.022884025445293</v>
      </c>
      <c r="G163" s="110">
        <v>4.1426444556925297</v>
      </c>
      <c r="H163" s="110">
        <v>-2.6770978501813998</v>
      </c>
      <c r="I163" s="110">
        <v>-11.9525212667363</v>
      </c>
      <c r="J163" s="110"/>
      <c r="K163" s="110">
        <v>16980</v>
      </c>
      <c r="L163" s="110">
        <v>-99.110711471326297</v>
      </c>
      <c r="M163" s="110">
        <v>-104.922532504457</v>
      </c>
      <c r="N163" s="194">
        <v>0.93308199811498604</v>
      </c>
      <c r="O163" s="165">
        <v>1.019533</v>
      </c>
      <c r="P163" s="165">
        <v>0.97560000000000002</v>
      </c>
      <c r="Q163" s="128">
        <v>10.8355091383812</v>
      </c>
    </row>
    <row r="164" spans="1:17" x14ac:dyDescent="0.2">
      <c r="A164" s="110" t="s">
        <v>474</v>
      </c>
      <c r="B164" s="110">
        <v>13194</v>
      </c>
      <c r="C164" s="110">
        <v>4649</v>
      </c>
      <c r="D164" s="110">
        <v>4305.9589880527001</v>
      </c>
      <c r="E164" s="110">
        <v>219.770131501652</v>
      </c>
      <c r="F164" s="110">
        <v>177.02972181735001</v>
      </c>
      <c r="G164" s="110">
        <v>-41.135156891062699</v>
      </c>
      <c r="H164" s="110">
        <v>-0.66346155890718705</v>
      </c>
      <c r="I164" s="110">
        <v>-11.9525212667363</v>
      </c>
      <c r="J164" s="110"/>
      <c r="K164" s="110">
        <v>459</v>
      </c>
      <c r="L164" s="110">
        <v>218.675734629109</v>
      </c>
      <c r="M164" s="110">
        <v>220.24748396016199</v>
      </c>
      <c r="N164" s="194">
        <v>0.947252747252747</v>
      </c>
      <c r="O164" s="165">
        <v>0.98274600000000012</v>
      </c>
      <c r="P164" s="165">
        <v>1.0402</v>
      </c>
      <c r="Q164" s="128">
        <v>-2.3404255319148901</v>
      </c>
    </row>
    <row r="165" spans="1:17" x14ac:dyDescent="0.2">
      <c r="A165" s="110" t="s">
        <v>475</v>
      </c>
      <c r="B165" s="110">
        <v>9444</v>
      </c>
      <c r="C165" s="110">
        <v>4375</v>
      </c>
      <c r="D165" s="110">
        <v>3944.9745015448402</v>
      </c>
      <c r="E165" s="110">
        <v>295.80582082586398</v>
      </c>
      <c r="F165" s="110">
        <v>157.78417605787999</v>
      </c>
      <c r="G165" s="110">
        <v>-41.135156891062699</v>
      </c>
      <c r="H165" s="110">
        <v>29.815431160056001</v>
      </c>
      <c r="I165" s="110">
        <v>-11.9525212667363</v>
      </c>
      <c r="J165" s="110"/>
      <c r="K165" s="110">
        <v>301</v>
      </c>
      <c r="L165" s="110">
        <v>224.554442887341</v>
      </c>
      <c r="M165" s="110">
        <v>366.44015435035499</v>
      </c>
      <c r="N165" s="194">
        <v>0.94966442953020103</v>
      </c>
      <c r="O165" s="165">
        <v>0.98263199999999995</v>
      </c>
      <c r="P165" s="165">
        <v>1.0389999999999999</v>
      </c>
      <c r="Q165" s="128">
        <v>-7.6687116564417197</v>
      </c>
    </row>
    <row r="166" spans="1:17" x14ac:dyDescent="0.2">
      <c r="A166" s="110" t="s">
        <v>476</v>
      </c>
      <c r="B166" s="110">
        <v>9229</v>
      </c>
      <c r="C166" s="110">
        <v>4366</v>
      </c>
      <c r="D166" s="110">
        <v>3956.4078354104399</v>
      </c>
      <c r="E166" s="110">
        <v>308.91908616562301</v>
      </c>
      <c r="F166" s="110">
        <v>156.251872160933</v>
      </c>
      <c r="G166" s="110">
        <v>-41.135156891062699</v>
      </c>
      <c r="H166" s="110">
        <v>-2.6770978501813998</v>
      </c>
      <c r="I166" s="110">
        <v>-11.9525212667363</v>
      </c>
      <c r="J166" s="110"/>
      <c r="K166" s="110">
        <v>295</v>
      </c>
      <c r="L166" s="110">
        <v>404.74608935965301</v>
      </c>
      <c r="M166" s="110">
        <v>212.47503855756</v>
      </c>
      <c r="N166" s="194">
        <v>0.94949494949494995</v>
      </c>
      <c r="O166" s="165">
        <v>0.97644699999999995</v>
      </c>
      <c r="P166" s="165">
        <v>1.0385</v>
      </c>
      <c r="Q166" s="128">
        <v>0.68259385665529004</v>
      </c>
    </row>
    <row r="167" spans="1:17" x14ac:dyDescent="0.2">
      <c r="A167" s="110" t="s">
        <v>477</v>
      </c>
      <c r="B167" s="110">
        <v>38246</v>
      </c>
      <c r="C167" s="110">
        <v>4826</v>
      </c>
      <c r="D167" s="110">
        <v>4993.5981296604896</v>
      </c>
      <c r="E167" s="110">
        <v>-224.992248150721</v>
      </c>
      <c r="F167" s="110">
        <v>43.878955534915299</v>
      </c>
      <c r="G167" s="110">
        <v>9.7198506244048701</v>
      </c>
      <c r="H167" s="110">
        <v>-2.6770978501813998</v>
      </c>
      <c r="I167" s="110">
        <v>6.7863390278424598</v>
      </c>
      <c r="J167" s="110"/>
      <c r="K167" s="110">
        <v>1543</v>
      </c>
      <c r="L167" s="110">
        <v>-255.43464467072801</v>
      </c>
      <c r="M167" s="110">
        <v>-195.16689604474701</v>
      </c>
      <c r="N167" s="194">
        <v>0.96163849154746395</v>
      </c>
      <c r="O167" s="165">
        <v>1.0155859999999999</v>
      </c>
      <c r="P167" s="165">
        <v>1.008</v>
      </c>
      <c r="Q167" s="128">
        <v>17.5171363290175</v>
      </c>
    </row>
    <row r="168" spans="1:17" x14ac:dyDescent="0.2">
      <c r="A168" s="110" t="s">
        <v>478</v>
      </c>
      <c r="B168" s="110">
        <v>6962</v>
      </c>
      <c r="C168" s="110">
        <v>4032</v>
      </c>
      <c r="D168" s="110">
        <v>3662.4093554251499</v>
      </c>
      <c r="E168" s="110">
        <v>294.73387729918602</v>
      </c>
      <c r="F168" s="110">
        <v>130.283293259799</v>
      </c>
      <c r="G168" s="110">
        <v>-41.135156891062699</v>
      </c>
      <c r="H168" s="110">
        <v>-2.6770978501813998</v>
      </c>
      <c r="I168" s="110">
        <v>-11.9525212667363</v>
      </c>
      <c r="J168" s="110"/>
      <c r="K168" s="110">
        <v>206</v>
      </c>
      <c r="L168" s="110">
        <v>242.19059012022799</v>
      </c>
      <c r="M168" s="110">
        <v>346.66012006411103</v>
      </c>
      <c r="N168" s="194">
        <v>0.93658536585365904</v>
      </c>
      <c r="O168" s="165">
        <v>0.97944199999999992</v>
      </c>
      <c r="P168" s="165">
        <v>1.0345</v>
      </c>
      <c r="Q168" s="128">
        <v>4.0404040404040398</v>
      </c>
    </row>
    <row r="169" spans="1:17" x14ac:dyDescent="0.2">
      <c r="A169" s="110" t="s">
        <v>479</v>
      </c>
      <c r="B169" s="110">
        <v>47050</v>
      </c>
      <c r="C169" s="110">
        <v>4189</v>
      </c>
      <c r="D169" s="110">
        <v>4259.13008023572</v>
      </c>
      <c r="E169" s="110">
        <v>-87.708307008857005</v>
      </c>
      <c r="F169" s="110">
        <v>19.263038786480202</v>
      </c>
      <c r="G169" s="110">
        <v>-10.9749252074013</v>
      </c>
      <c r="H169" s="110">
        <v>-2.6770978501813998</v>
      </c>
      <c r="I169" s="110">
        <v>11.557420535597201</v>
      </c>
      <c r="J169" s="110"/>
      <c r="K169" s="110">
        <v>1619</v>
      </c>
      <c r="L169" s="110">
        <v>-104.716417815234</v>
      </c>
      <c r="M169" s="110">
        <v>-71.317240616513104</v>
      </c>
      <c r="N169" s="194">
        <v>0.95356037151702799</v>
      </c>
      <c r="O169" s="165">
        <v>1.010615</v>
      </c>
      <c r="P169" s="165">
        <v>1.0036</v>
      </c>
      <c r="Q169" s="128">
        <v>19.131714495952899</v>
      </c>
    </row>
    <row r="170" spans="1:17" x14ac:dyDescent="0.2">
      <c r="A170" s="110" t="s">
        <v>480</v>
      </c>
      <c r="B170" s="110">
        <v>43020</v>
      </c>
      <c r="C170" s="110">
        <v>4865</v>
      </c>
      <c r="D170" s="110">
        <v>5078.1787868827396</v>
      </c>
      <c r="E170" s="110">
        <v>-289.81675225283999</v>
      </c>
      <c r="F170" s="110">
        <v>58.774501395964599</v>
      </c>
      <c r="G170" s="110">
        <v>-10.5884551727373</v>
      </c>
      <c r="H170" s="110">
        <v>-2.6770978501813998</v>
      </c>
      <c r="I170" s="110">
        <v>30.8724242604222</v>
      </c>
      <c r="J170" s="110"/>
      <c r="K170" s="110">
        <v>1765</v>
      </c>
      <c r="L170" s="110">
        <v>-288.03967887070502</v>
      </c>
      <c r="M170" s="110">
        <v>-292.21087004900897</v>
      </c>
      <c r="N170" s="194">
        <v>0.951080773606371</v>
      </c>
      <c r="O170" s="165">
        <v>1.0092950000000001</v>
      </c>
      <c r="P170" s="165">
        <v>1.0107999999999999</v>
      </c>
      <c r="Q170" s="128">
        <v>21.8922651933702</v>
      </c>
    </row>
    <row r="171" spans="1:17" x14ac:dyDescent="0.2">
      <c r="A171" s="110" t="s">
        <v>481</v>
      </c>
      <c r="B171" s="110">
        <v>40328</v>
      </c>
      <c r="C171" s="110">
        <v>4122</v>
      </c>
      <c r="D171" s="110">
        <v>4158.7833260584403</v>
      </c>
      <c r="E171" s="110">
        <v>32.419239858210602</v>
      </c>
      <c r="F171" s="110">
        <v>-13.120841139208199</v>
      </c>
      <c r="G171" s="110">
        <v>-41.135156891062699</v>
      </c>
      <c r="H171" s="110">
        <v>-2.6770978501813998</v>
      </c>
      <c r="I171" s="110">
        <v>-11.9525212667363</v>
      </c>
      <c r="J171" s="110"/>
      <c r="K171" s="110">
        <v>1355</v>
      </c>
      <c r="L171" s="110">
        <v>86.036337243579993</v>
      </c>
      <c r="M171" s="110">
        <v>-21.8149019411917</v>
      </c>
      <c r="N171" s="194">
        <v>0.94104642593957299</v>
      </c>
      <c r="O171" s="165">
        <v>0.98693299999999995</v>
      </c>
      <c r="P171" s="165">
        <v>0.99590000000000001</v>
      </c>
      <c r="Q171" s="128">
        <v>9.0104585679806899</v>
      </c>
    </row>
    <row r="172" spans="1:17" x14ac:dyDescent="0.2">
      <c r="A172" s="110" t="s">
        <v>482</v>
      </c>
      <c r="B172" s="110">
        <v>14282</v>
      </c>
      <c r="C172" s="110">
        <v>4284</v>
      </c>
      <c r="D172" s="110">
        <v>3873.9336457915101</v>
      </c>
      <c r="E172" s="110">
        <v>315.16134975439098</v>
      </c>
      <c r="F172" s="110">
        <v>150.75225567313001</v>
      </c>
      <c r="G172" s="110">
        <v>-41.135156891062699</v>
      </c>
      <c r="H172" s="110">
        <v>-2.6770978501813998</v>
      </c>
      <c r="I172" s="110">
        <v>-11.9525212667363</v>
      </c>
      <c r="J172" s="110"/>
      <c r="K172" s="110">
        <v>447</v>
      </c>
      <c r="L172" s="110">
        <v>367.17354774827999</v>
      </c>
      <c r="M172" s="110">
        <v>262.53210734647001</v>
      </c>
      <c r="N172" s="194">
        <v>0.93333333333333302</v>
      </c>
      <c r="O172" s="165">
        <v>0.98885999999999996</v>
      </c>
      <c r="P172" s="165">
        <v>1.0379</v>
      </c>
      <c r="Q172" s="128">
        <v>0.90293453724605</v>
      </c>
    </row>
    <row r="173" spans="1:17" x14ac:dyDescent="0.2">
      <c r="A173" s="110" t="s">
        <v>483</v>
      </c>
      <c r="B173" s="110">
        <v>14366</v>
      </c>
      <c r="C173" s="110">
        <v>3965</v>
      </c>
      <c r="D173" s="110">
        <v>3541.1118370928102</v>
      </c>
      <c r="E173" s="110">
        <v>328.52873619500298</v>
      </c>
      <c r="F173" s="110">
        <v>104.851857854776</v>
      </c>
      <c r="G173" s="110">
        <v>-41.135156891062699</v>
      </c>
      <c r="H173" s="110">
        <v>43.325752005270097</v>
      </c>
      <c r="I173" s="110">
        <v>-11.9525212667363</v>
      </c>
      <c r="J173" s="110"/>
      <c r="K173" s="110">
        <v>411</v>
      </c>
      <c r="L173" s="110">
        <v>365.86890867215101</v>
      </c>
      <c r="M173" s="110">
        <v>290.57151930382298</v>
      </c>
      <c r="N173" s="194">
        <v>0.94230769230769196</v>
      </c>
      <c r="O173" s="165">
        <v>0.99053299999999989</v>
      </c>
      <c r="P173" s="165">
        <v>1.0285</v>
      </c>
      <c r="Q173" s="128">
        <v>-10.6521739130435</v>
      </c>
    </row>
    <row r="174" spans="1:17" x14ac:dyDescent="0.2">
      <c r="A174" s="110" t="s">
        <v>484</v>
      </c>
      <c r="B174" s="110">
        <v>24513</v>
      </c>
      <c r="C174" s="110">
        <v>4288</v>
      </c>
      <c r="D174" s="110">
        <v>4226.3229103870099</v>
      </c>
      <c r="E174" s="110">
        <v>146.01419762680101</v>
      </c>
      <c r="F174" s="110">
        <v>-28.189883621310202</v>
      </c>
      <c r="G174" s="110">
        <v>-41.135156891062699</v>
      </c>
      <c r="H174" s="110">
        <v>-2.6770978501813998</v>
      </c>
      <c r="I174" s="110">
        <v>-11.9525212667363</v>
      </c>
      <c r="J174" s="110"/>
      <c r="K174" s="110">
        <v>837</v>
      </c>
      <c r="L174" s="110">
        <v>152.38498254164401</v>
      </c>
      <c r="M174" s="110">
        <v>139.02636829792499</v>
      </c>
      <c r="N174" s="194">
        <v>0.94026284348864997</v>
      </c>
      <c r="O174" s="165">
        <v>0.97357399999999994</v>
      </c>
      <c r="P174" s="165">
        <v>0.99239999999999995</v>
      </c>
      <c r="Q174" s="128">
        <v>7.7220077220077199</v>
      </c>
    </row>
    <row r="175" spans="1:17" x14ac:dyDescent="0.2">
      <c r="A175" s="110" t="s">
        <v>485</v>
      </c>
      <c r="B175" s="110">
        <v>34896</v>
      </c>
      <c r="C175" s="110">
        <v>4467</v>
      </c>
      <c r="D175" s="110">
        <v>4426.62385814971</v>
      </c>
      <c r="E175" s="110">
        <v>46.980413374990498</v>
      </c>
      <c r="F175" s="110">
        <v>49.081733850758297</v>
      </c>
      <c r="G175" s="110">
        <v>-41.135156891062699</v>
      </c>
      <c r="H175" s="110">
        <v>-2.6770978501813998</v>
      </c>
      <c r="I175" s="110">
        <v>-11.9525212667363</v>
      </c>
      <c r="J175" s="110"/>
      <c r="K175" s="110">
        <v>1248</v>
      </c>
      <c r="L175" s="110">
        <v>3.4163765838684399</v>
      </c>
      <c r="M175" s="110">
        <v>89.927405752079693</v>
      </c>
      <c r="N175" s="194">
        <v>0.95272435897435903</v>
      </c>
      <c r="O175" s="165">
        <v>0.98239199999999993</v>
      </c>
      <c r="P175" s="165">
        <v>1.0102</v>
      </c>
      <c r="Q175" s="128">
        <v>3.8269550748752099</v>
      </c>
    </row>
    <row r="176" spans="1:17" x14ac:dyDescent="0.2">
      <c r="A176" s="110" t="s">
        <v>486</v>
      </c>
      <c r="B176" s="110">
        <v>9312</v>
      </c>
      <c r="C176" s="110">
        <v>4616</v>
      </c>
      <c r="D176" s="110">
        <v>4107.23162572002</v>
      </c>
      <c r="E176" s="110">
        <v>404.48456633928902</v>
      </c>
      <c r="F176" s="110">
        <v>159.59424911241999</v>
      </c>
      <c r="G176" s="110">
        <v>-41.135156891062699</v>
      </c>
      <c r="H176" s="110">
        <v>-2.6770978501813998</v>
      </c>
      <c r="I176" s="110">
        <v>-11.9525212667363</v>
      </c>
      <c r="J176" s="110"/>
      <c r="K176" s="110">
        <v>309</v>
      </c>
      <c r="L176" s="110">
        <v>324.08804870893999</v>
      </c>
      <c r="M176" s="110">
        <v>484.264039555605</v>
      </c>
      <c r="N176" s="194">
        <v>0.92857142857142905</v>
      </c>
      <c r="O176" s="165">
        <v>0.96543800000000002</v>
      </c>
      <c r="P176" s="165">
        <v>1.0379</v>
      </c>
      <c r="Q176" s="128">
        <v>7.2916666666666696</v>
      </c>
    </row>
    <row r="177" spans="1:17" x14ac:dyDescent="0.2">
      <c r="A177" s="110" t="s">
        <v>487</v>
      </c>
      <c r="B177" s="110">
        <v>10582</v>
      </c>
      <c r="C177" s="110">
        <v>4707</v>
      </c>
      <c r="D177" s="110">
        <v>4128.9595806406296</v>
      </c>
      <c r="E177" s="110">
        <v>449.09410302430803</v>
      </c>
      <c r="F177" s="110">
        <v>166.61117797487299</v>
      </c>
      <c r="G177" s="110">
        <v>-41.135156891062699</v>
      </c>
      <c r="H177" s="110">
        <v>15.4624978751631</v>
      </c>
      <c r="I177" s="110">
        <v>-11.9525212667363</v>
      </c>
      <c r="J177" s="110"/>
      <c r="K177" s="110">
        <v>353</v>
      </c>
      <c r="L177" s="110">
        <v>390.50012901136103</v>
      </c>
      <c r="M177" s="110">
        <v>507.07103262322198</v>
      </c>
      <c r="N177" s="194">
        <v>0.94632768361581898</v>
      </c>
      <c r="O177" s="165">
        <v>0.97577600000000009</v>
      </c>
      <c r="P177" s="165">
        <v>1.0394000000000001</v>
      </c>
      <c r="Q177" s="128">
        <v>-5.10752688172043</v>
      </c>
    </row>
    <row r="178" spans="1:17" x14ac:dyDescent="0.2">
      <c r="A178" s="110" t="s">
        <v>488</v>
      </c>
      <c r="B178" s="110">
        <v>69901</v>
      </c>
      <c r="C178" s="110">
        <v>4066</v>
      </c>
      <c r="D178" s="110">
        <v>4334.7265714552304</v>
      </c>
      <c r="E178" s="110">
        <v>-196.99115492761001</v>
      </c>
      <c r="F178" s="110">
        <v>-66.292399959943396</v>
      </c>
      <c r="G178" s="110">
        <v>8.7432019658820508</v>
      </c>
      <c r="H178" s="110">
        <v>-2.6770978501813998</v>
      </c>
      <c r="I178" s="110">
        <v>-11.9525212667363</v>
      </c>
      <c r="J178" s="110"/>
      <c r="K178" s="110">
        <v>2448</v>
      </c>
      <c r="L178" s="110">
        <v>-215.65314976721501</v>
      </c>
      <c r="M178" s="110">
        <v>-178.946204502038</v>
      </c>
      <c r="N178" s="194">
        <v>0.95441478439425098</v>
      </c>
      <c r="O178" s="165">
        <v>1.0180689999999999</v>
      </c>
      <c r="P178" s="165">
        <v>0.98380000000000001</v>
      </c>
      <c r="Q178" s="128">
        <v>10.3697024346258</v>
      </c>
    </row>
    <row r="179" spans="1:17" x14ac:dyDescent="0.2">
      <c r="A179" s="110" t="s">
        <v>489</v>
      </c>
      <c r="B179" s="110">
        <v>15315</v>
      </c>
      <c r="C179" s="110">
        <v>3873</v>
      </c>
      <c r="D179" s="110">
        <v>3596.4720798345102</v>
      </c>
      <c r="E179" s="110">
        <v>147.56179058256899</v>
      </c>
      <c r="F179" s="110">
        <v>143.47328719520999</v>
      </c>
      <c r="G179" s="110">
        <v>-41.135156891062699</v>
      </c>
      <c r="H179" s="110">
        <v>38.6753492213386</v>
      </c>
      <c r="I179" s="110">
        <v>-11.9525212667363</v>
      </c>
      <c r="J179" s="110"/>
      <c r="K179" s="110">
        <v>445</v>
      </c>
      <c r="L179" s="110">
        <v>78.605242938701394</v>
      </c>
      <c r="M179" s="110">
        <v>215.90129381240399</v>
      </c>
      <c r="N179" s="194">
        <v>0.94090909090909103</v>
      </c>
      <c r="O179" s="165">
        <v>0.99723299999999993</v>
      </c>
      <c r="P179" s="165">
        <v>1.0387999999999999</v>
      </c>
      <c r="Q179" s="128">
        <v>-9.7363083164300193</v>
      </c>
    </row>
    <row r="180" spans="1:17" x14ac:dyDescent="0.2">
      <c r="A180" s="110" t="s">
        <v>490</v>
      </c>
      <c r="B180" s="110">
        <v>39512</v>
      </c>
      <c r="C180" s="110">
        <v>4289</v>
      </c>
      <c r="D180" s="110">
        <v>4626.8472866861603</v>
      </c>
      <c r="E180" s="110">
        <v>-247.371154049675</v>
      </c>
      <c r="F180" s="110">
        <v>-90.920198879434807</v>
      </c>
      <c r="G180" s="110">
        <v>15.3922880683562</v>
      </c>
      <c r="H180" s="110">
        <v>-2.6770978501813998</v>
      </c>
      <c r="I180" s="110">
        <v>-11.9525212667363</v>
      </c>
      <c r="J180" s="110"/>
      <c r="K180" s="110">
        <v>1477</v>
      </c>
      <c r="L180" s="110">
        <v>-230.741992542426</v>
      </c>
      <c r="M180" s="110">
        <v>-264.61735997095701</v>
      </c>
      <c r="N180" s="194">
        <v>0.95121951219512202</v>
      </c>
      <c r="O180" s="165">
        <v>1.019441</v>
      </c>
      <c r="P180" s="165">
        <v>0.97950000000000004</v>
      </c>
      <c r="Q180" s="128">
        <v>11.8092354277063</v>
      </c>
    </row>
    <row r="181" spans="1:17" x14ac:dyDescent="0.2">
      <c r="A181" s="110" t="s">
        <v>491</v>
      </c>
      <c r="B181" s="110">
        <v>18695</v>
      </c>
      <c r="C181" s="110">
        <v>4547</v>
      </c>
      <c r="D181" s="110">
        <v>4435.9129653468399</v>
      </c>
      <c r="E181" s="110">
        <v>174.29711595802101</v>
      </c>
      <c r="F181" s="110">
        <v>-7.6032032122706399</v>
      </c>
      <c r="G181" s="110">
        <v>-41.135156891062699</v>
      </c>
      <c r="H181" s="110">
        <v>-2.6770978501813998</v>
      </c>
      <c r="I181" s="110">
        <v>-11.9525212667363</v>
      </c>
      <c r="J181" s="110"/>
      <c r="K181" s="110">
        <v>670</v>
      </c>
      <c r="L181" s="110">
        <v>209.723893596675</v>
      </c>
      <c r="M181" s="110">
        <v>138.253293905334</v>
      </c>
      <c r="N181" s="194">
        <v>0.93562874251496997</v>
      </c>
      <c r="O181" s="165">
        <v>0.98284899999999997</v>
      </c>
      <c r="P181" s="165">
        <v>0.99739999999999995</v>
      </c>
      <c r="Q181" s="128">
        <v>3.3950617283950599</v>
      </c>
    </row>
    <row r="182" spans="1:17" x14ac:dyDescent="0.2">
      <c r="A182" s="110" t="s">
        <v>492</v>
      </c>
      <c r="B182" s="110">
        <v>56791</v>
      </c>
      <c r="C182" s="110">
        <v>3829</v>
      </c>
      <c r="D182" s="110">
        <v>3907.8191506242101</v>
      </c>
      <c r="E182" s="110">
        <v>-24.089299406129399</v>
      </c>
      <c r="F182" s="110">
        <v>0.80391517713190497</v>
      </c>
      <c r="G182" s="110">
        <v>-41.135156891062699</v>
      </c>
      <c r="H182" s="110">
        <v>-2.6770978501813998</v>
      </c>
      <c r="I182" s="110">
        <v>-11.9525212667363</v>
      </c>
      <c r="J182" s="110"/>
      <c r="K182" s="110">
        <v>1793</v>
      </c>
      <c r="L182" s="110">
        <v>-33.634409775468598</v>
      </c>
      <c r="M182" s="110">
        <v>-15.161233450823101</v>
      </c>
      <c r="N182" s="194">
        <v>0.93557422969187698</v>
      </c>
      <c r="O182" s="165">
        <v>0.98686300000000005</v>
      </c>
      <c r="P182" s="165">
        <v>0.99919999999999998</v>
      </c>
      <c r="Q182" s="128">
        <v>8.3383685800604201</v>
      </c>
    </row>
    <row r="183" spans="1:17" x14ac:dyDescent="0.2">
      <c r="A183" s="110" t="s">
        <v>493</v>
      </c>
      <c r="B183" s="110">
        <v>9100</v>
      </c>
      <c r="C183" s="110">
        <v>3440</v>
      </c>
      <c r="D183" s="110">
        <v>2978.76612141838</v>
      </c>
      <c r="E183" s="110">
        <v>287.31690111610402</v>
      </c>
      <c r="F183" s="110">
        <v>117.42115972367201</v>
      </c>
      <c r="G183" s="110">
        <v>-24.9692279344852</v>
      </c>
      <c r="H183" s="110">
        <v>93.047691829227702</v>
      </c>
      <c r="I183" s="110">
        <v>-11.9525212667363</v>
      </c>
      <c r="J183" s="110"/>
      <c r="K183" s="110">
        <v>219</v>
      </c>
      <c r="L183" s="110">
        <v>309.31494565957701</v>
      </c>
      <c r="M183" s="110">
        <v>264.70181215859799</v>
      </c>
      <c r="N183" s="194">
        <v>0.93607305936073104</v>
      </c>
      <c r="O183" s="165">
        <v>1.007047</v>
      </c>
      <c r="P183" s="165">
        <v>1.0381</v>
      </c>
      <c r="Q183" s="128">
        <v>-20.9386281588448</v>
      </c>
    </row>
    <row r="184" spans="1:17" x14ac:dyDescent="0.2">
      <c r="A184" s="110" t="s">
        <v>494</v>
      </c>
      <c r="B184" s="110">
        <v>27044</v>
      </c>
      <c r="C184" s="110">
        <v>4873</v>
      </c>
      <c r="D184" s="110">
        <v>4846.8403655900502</v>
      </c>
      <c r="E184" s="110">
        <v>-12.984290859421201</v>
      </c>
      <c r="F184" s="110">
        <v>53.852626263208798</v>
      </c>
      <c r="G184" s="110">
        <v>-15.9597140876089</v>
      </c>
      <c r="H184" s="110">
        <v>-2.6770978501813998</v>
      </c>
      <c r="I184" s="110">
        <v>3.53196255901543</v>
      </c>
      <c r="J184" s="110"/>
      <c r="K184" s="110">
        <v>1059</v>
      </c>
      <c r="L184" s="110">
        <v>12.3245052476132</v>
      </c>
      <c r="M184" s="110">
        <v>-38.9101313804886</v>
      </c>
      <c r="N184" s="194">
        <v>0.95463137996219305</v>
      </c>
      <c r="O184" s="165">
        <v>1.0075969999999999</v>
      </c>
      <c r="P184" s="165">
        <v>1.0103</v>
      </c>
      <c r="Q184" s="128">
        <v>17.0165745856354</v>
      </c>
    </row>
    <row r="185" spans="1:17" x14ac:dyDescent="0.2">
      <c r="A185" s="110" t="s">
        <v>495</v>
      </c>
      <c r="B185" s="110">
        <v>13244</v>
      </c>
      <c r="C185" s="110">
        <v>3871</v>
      </c>
      <c r="D185" s="110">
        <v>3635.4996949454999</v>
      </c>
      <c r="E185" s="110">
        <v>-71.582594247662001</v>
      </c>
      <c r="F185" s="110">
        <v>333.669992829188</v>
      </c>
      <c r="G185" s="110">
        <v>-12.2572180964472</v>
      </c>
      <c r="H185" s="110">
        <v>-2.6770978501813998</v>
      </c>
      <c r="I185" s="110">
        <v>-11.9525212667363</v>
      </c>
      <c r="J185" s="110"/>
      <c r="K185" s="110">
        <v>389</v>
      </c>
      <c r="L185" s="110">
        <v>-49.7176868186612</v>
      </c>
      <c r="M185" s="110">
        <v>-94.064546090695799</v>
      </c>
      <c r="N185" s="194">
        <v>0.89922480620154999</v>
      </c>
      <c r="O185" s="165">
        <v>1.010928</v>
      </c>
      <c r="P185" s="165">
        <v>1.0907</v>
      </c>
      <c r="Q185" s="128">
        <v>12.103746397694501</v>
      </c>
    </row>
    <row r="186" spans="1:17" x14ac:dyDescent="0.2">
      <c r="A186" s="110" t="s">
        <v>496</v>
      </c>
      <c r="B186" s="110">
        <v>10751</v>
      </c>
      <c r="C186" s="110">
        <v>4308</v>
      </c>
      <c r="D186" s="110">
        <v>3868.3351927117501</v>
      </c>
      <c r="E186" s="110">
        <v>298.28448730302</v>
      </c>
      <c r="F186" s="110">
        <v>158.66357820610199</v>
      </c>
      <c r="G186" s="110">
        <v>-41.135156891062699</v>
      </c>
      <c r="H186" s="110">
        <v>35.379448080142197</v>
      </c>
      <c r="I186" s="110">
        <v>-11.9525212667363</v>
      </c>
      <c r="J186" s="110"/>
      <c r="K186" s="110">
        <v>336</v>
      </c>
      <c r="L186" s="110">
        <v>289.06550888785802</v>
      </c>
      <c r="M186" s="110">
        <v>306.886421304149</v>
      </c>
      <c r="N186" s="194">
        <v>0.89552238805970197</v>
      </c>
      <c r="O186" s="165">
        <v>0.97956500000000002</v>
      </c>
      <c r="P186" s="165">
        <v>1.04</v>
      </c>
      <c r="Q186" s="128">
        <v>-8.6956521739130395</v>
      </c>
    </row>
    <row r="187" spans="1:17" x14ac:dyDescent="0.2">
      <c r="A187" s="110" t="s">
        <v>497</v>
      </c>
      <c r="B187" s="110">
        <v>12912</v>
      </c>
      <c r="C187" s="110">
        <v>4258</v>
      </c>
      <c r="D187" s="110">
        <v>3748.14965817743</v>
      </c>
      <c r="E187" s="110">
        <v>278.66000365079202</v>
      </c>
      <c r="F187" s="110">
        <v>286.91546969002701</v>
      </c>
      <c r="G187" s="110">
        <v>-41.135156891062699</v>
      </c>
      <c r="H187" s="110">
        <v>-2.6770978501813998</v>
      </c>
      <c r="I187" s="110">
        <v>-11.9525212667363</v>
      </c>
      <c r="J187" s="110"/>
      <c r="K187" s="110">
        <v>391</v>
      </c>
      <c r="L187" s="110">
        <v>251.378998503974</v>
      </c>
      <c r="M187" s="110">
        <v>305.32396438357802</v>
      </c>
      <c r="N187" s="194">
        <v>0.925449871465296</v>
      </c>
      <c r="O187" s="165">
        <v>0.99429500000000004</v>
      </c>
      <c r="P187" s="165">
        <v>1.0754999999999999</v>
      </c>
      <c r="Q187" s="128">
        <v>6.8306010928961802</v>
      </c>
    </row>
    <row r="188" spans="1:17" x14ac:dyDescent="0.2">
      <c r="A188" s="110" t="s">
        <v>498</v>
      </c>
      <c r="B188" s="110">
        <v>11297</v>
      </c>
      <c r="C188" s="110">
        <v>4508</v>
      </c>
      <c r="D188" s="110">
        <v>4163.4576472053104</v>
      </c>
      <c r="E188" s="110">
        <v>434.47345099623101</v>
      </c>
      <c r="F188" s="110">
        <v>-52.276507739640202</v>
      </c>
      <c r="G188" s="110">
        <v>-41.135156891062699</v>
      </c>
      <c r="H188" s="110">
        <v>14.961158253478001</v>
      </c>
      <c r="I188" s="110">
        <v>-11.9525212667363</v>
      </c>
      <c r="J188" s="110"/>
      <c r="K188" s="110">
        <v>380</v>
      </c>
      <c r="L188" s="110">
        <v>373.31548243999401</v>
      </c>
      <c r="M188" s="110">
        <v>495.01437513843501</v>
      </c>
      <c r="N188" s="194">
        <v>0.94225721784776895</v>
      </c>
      <c r="O188" s="165">
        <v>0.97715400000000008</v>
      </c>
      <c r="P188" s="165">
        <v>0.98650000000000004</v>
      </c>
      <c r="Q188" s="128">
        <v>-5</v>
      </c>
    </row>
    <row r="189" spans="1:17" x14ac:dyDescent="0.2">
      <c r="A189" s="110" t="s">
        <v>499</v>
      </c>
      <c r="B189" s="110">
        <v>12790</v>
      </c>
      <c r="C189" s="110">
        <v>4213</v>
      </c>
      <c r="D189" s="110">
        <v>3987.1296219655801</v>
      </c>
      <c r="E189" s="110">
        <v>192.04570043363501</v>
      </c>
      <c r="F189" s="110">
        <v>79.685633314976897</v>
      </c>
      <c r="G189" s="110">
        <v>-41.135156891062699</v>
      </c>
      <c r="H189" s="110">
        <v>6.9820745584100496</v>
      </c>
      <c r="I189" s="110">
        <v>-11.9525212667363</v>
      </c>
      <c r="J189" s="110"/>
      <c r="K189" s="110">
        <v>412</v>
      </c>
      <c r="L189" s="110">
        <v>160.82768769939801</v>
      </c>
      <c r="M189" s="110">
        <v>222.64666875384</v>
      </c>
      <c r="N189" s="194">
        <v>0.91304347826086996</v>
      </c>
      <c r="O189" s="165">
        <v>0.9785680000000001</v>
      </c>
      <c r="P189" s="165">
        <v>1.0189999999999999</v>
      </c>
      <c r="Q189" s="128">
        <v>-3.7383177570093502</v>
      </c>
    </row>
    <row r="190" spans="1:17" x14ac:dyDescent="0.2">
      <c r="A190" s="110" t="s">
        <v>500</v>
      </c>
      <c r="B190" s="110">
        <v>16147</v>
      </c>
      <c r="C190" s="110">
        <v>3967</v>
      </c>
      <c r="D190" s="110">
        <v>3802.0998191088602</v>
      </c>
      <c r="E190" s="110">
        <v>67.851446082272503</v>
      </c>
      <c r="F190" s="110">
        <v>143.08702387701501</v>
      </c>
      <c r="G190" s="110">
        <v>-31.767305277774</v>
      </c>
      <c r="H190" s="110">
        <v>-2.6770978501813998</v>
      </c>
      <c r="I190" s="110">
        <v>-11.9525212667363</v>
      </c>
      <c r="J190" s="110"/>
      <c r="K190" s="110">
        <v>496</v>
      </c>
      <c r="L190" s="110">
        <v>125.45515300792</v>
      </c>
      <c r="M190" s="110">
        <v>9.6306947425919098</v>
      </c>
      <c r="N190" s="194">
        <v>0.93306288032454399</v>
      </c>
      <c r="O190" s="165">
        <v>1.0034430000000001</v>
      </c>
      <c r="P190" s="165">
        <v>1.0366</v>
      </c>
      <c r="Q190" s="128">
        <v>7.5921908893709302</v>
      </c>
    </row>
    <row r="191" spans="1:17" x14ac:dyDescent="0.2">
      <c r="A191" s="110" t="s">
        <v>501</v>
      </c>
      <c r="B191" s="110">
        <v>11885</v>
      </c>
      <c r="C191" s="110">
        <v>4528</v>
      </c>
      <c r="D191" s="110">
        <v>4290.7352010887398</v>
      </c>
      <c r="E191" s="110">
        <v>77.002700807468699</v>
      </c>
      <c r="F191" s="110">
        <v>183.28290190314101</v>
      </c>
      <c r="G191" s="110">
        <v>-41.135156891062699</v>
      </c>
      <c r="H191" s="110">
        <v>29.6246609997294</v>
      </c>
      <c r="I191" s="110">
        <v>-11.9525212667363</v>
      </c>
      <c r="J191" s="110"/>
      <c r="K191" s="110">
        <v>412</v>
      </c>
      <c r="L191" s="110">
        <v>137.23558175652599</v>
      </c>
      <c r="M191" s="110">
        <v>16.152775444378701</v>
      </c>
      <c r="N191" s="194">
        <v>0.95843520782396097</v>
      </c>
      <c r="O191" s="165">
        <v>0.98001800000000006</v>
      </c>
      <c r="P191" s="165">
        <v>1.0418000000000001</v>
      </c>
      <c r="Q191" s="128">
        <v>-7.20720720720721</v>
      </c>
    </row>
    <row r="192" spans="1:17" x14ac:dyDescent="0.2">
      <c r="A192" s="110" t="s">
        <v>502</v>
      </c>
      <c r="B192" s="110">
        <v>59249</v>
      </c>
      <c r="C192" s="110">
        <v>4347</v>
      </c>
      <c r="D192" s="110">
        <v>4472.6954311316003</v>
      </c>
      <c r="E192" s="110">
        <v>-20.394639091507401</v>
      </c>
      <c r="F192" s="110">
        <v>-49.742174675947901</v>
      </c>
      <c r="G192" s="110">
        <v>-41.135156891062699</v>
      </c>
      <c r="H192" s="110">
        <v>-2.6770978501813998</v>
      </c>
      <c r="I192" s="110">
        <v>-11.9525212667363</v>
      </c>
      <c r="J192" s="110"/>
      <c r="K192" s="110">
        <v>2141</v>
      </c>
      <c r="L192" s="110">
        <v>49.137132039658397</v>
      </c>
      <c r="M192" s="110">
        <v>-90.543454636706002</v>
      </c>
      <c r="N192" s="194">
        <v>0.930438842203548</v>
      </c>
      <c r="O192" s="165">
        <v>0.98679300000000003</v>
      </c>
      <c r="P192" s="165">
        <v>0.98799999999999999</v>
      </c>
      <c r="Q192" s="128">
        <v>7.8046324269889196</v>
      </c>
    </row>
    <row r="193" spans="1:17" x14ac:dyDescent="0.2">
      <c r="A193" s="110" t="s">
        <v>503</v>
      </c>
      <c r="B193" s="110">
        <v>9281</v>
      </c>
      <c r="C193" s="110">
        <v>4660</v>
      </c>
      <c r="D193" s="110">
        <v>4147.6232437489098</v>
      </c>
      <c r="E193" s="110">
        <v>393.40714413871802</v>
      </c>
      <c r="F193" s="110">
        <v>171.908911869462</v>
      </c>
      <c r="G193" s="110">
        <v>-41.135156891062699</v>
      </c>
      <c r="H193" s="110">
        <v>0.221298464053095</v>
      </c>
      <c r="I193" s="110">
        <v>-11.9525212667363</v>
      </c>
      <c r="J193" s="110"/>
      <c r="K193" s="110">
        <v>311</v>
      </c>
      <c r="L193" s="110">
        <v>253.17894930207899</v>
      </c>
      <c r="M193" s="110">
        <v>533.01829456132305</v>
      </c>
      <c r="N193" s="194">
        <v>0.89423076923076905</v>
      </c>
      <c r="O193" s="165">
        <v>0.97033100000000005</v>
      </c>
      <c r="P193" s="165">
        <v>1.0405</v>
      </c>
      <c r="Q193" s="128">
        <v>-2.5078369905956102</v>
      </c>
    </row>
    <row r="194" spans="1:17" x14ac:dyDescent="0.2">
      <c r="A194" s="110" t="s">
        <v>504</v>
      </c>
      <c r="B194" s="110">
        <v>56787</v>
      </c>
      <c r="C194" s="110">
        <v>4325</v>
      </c>
      <c r="D194" s="110">
        <v>4180.5494046375297</v>
      </c>
      <c r="E194" s="110">
        <v>190.66167566920299</v>
      </c>
      <c r="F194" s="110">
        <v>9.3648847236604809</v>
      </c>
      <c r="G194" s="110">
        <v>-41.135156891062699</v>
      </c>
      <c r="H194" s="110">
        <v>-2.6770978501813998</v>
      </c>
      <c r="I194" s="110">
        <v>-11.9525212667363</v>
      </c>
      <c r="J194" s="110"/>
      <c r="K194" s="110">
        <v>1918</v>
      </c>
      <c r="L194" s="110">
        <v>222.664774115814</v>
      </c>
      <c r="M194" s="110">
        <v>158.04153280855999</v>
      </c>
      <c r="N194" s="194">
        <v>0.95193312434691701</v>
      </c>
      <c r="O194" s="165">
        <v>0.98524100000000003</v>
      </c>
      <c r="P194" s="165">
        <v>1.0013000000000001</v>
      </c>
      <c r="Q194" s="128">
        <v>7.2107322526551103</v>
      </c>
    </row>
    <row r="195" spans="1:17" x14ac:dyDescent="0.2">
      <c r="A195" s="110" t="s">
        <v>505</v>
      </c>
      <c r="B195" s="110">
        <v>24704</v>
      </c>
      <c r="C195" s="110">
        <v>4333</v>
      </c>
      <c r="D195" s="110">
        <v>4288.8432057294704</v>
      </c>
      <c r="E195" s="110">
        <v>59.764368238323797</v>
      </c>
      <c r="F195" s="110">
        <v>39.956453425758703</v>
      </c>
      <c r="G195" s="110">
        <v>-41.135156891062699</v>
      </c>
      <c r="H195" s="110">
        <v>-2.6770978501813998</v>
      </c>
      <c r="I195" s="110">
        <v>-11.9525212667363</v>
      </c>
      <c r="J195" s="110"/>
      <c r="K195" s="110">
        <v>856</v>
      </c>
      <c r="L195" s="110">
        <v>73.874536937249104</v>
      </c>
      <c r="M195" s="110">
        <v>45.037155125365601</v>
      </c>
      <c r="N195" s="194">
        <v>0.92388758782201397</v>
      </c>
      <c r="O195" s="165">
        <v>0.98668499999999992</v>
      </c>
      <c r="P195" s="165">
        <v>1.0084</v>
      </c>
      <c r="Q195" s="128">
        <v>9.6030729833546697</v>
      </c>
    </row>
    <row r="196" spans="1:17" x14ac:dyDescent="0.2">
      <c r="A196" s="110" t="s">
        <v>506</v>
      </c>
      <c r="B196" s="110">
        <v>16096</v>
      </c>
      <c r="C196" s="110">
        <v>4775</v>
      </c>
      <c r="D196" s="110">
        <v>4498.5399950101801</v>
      </c>
      <c r="E196" s="110">
        <v>157.40072967817201</v>
      </c>
      <c r="F196" s="110">
        <v>174.424836308517</v>
      </c>
      <c r="G196" s="110">
        <v>-41.135156891062699</v>
      </c>
      <c r="H196" s="110">
        <v>-2.6770978501813998</v>
      </c>
      <c r="I196" s="110">
        <v>-11.9525212667363</v>
      </c>
      <c r="J196" s="110"/>
      <c r="K196" s="110">
        <v>585</v>
      </c>
      <c r="L196" s="110">
        <v>220.13942983773401</v>
      </c>
      <c r="M196" s="110">
        <v>94.044985104576895</v>
      </c>
      <c r="N196" s="194">
        <v>0.91130434782608705</v>
      </c>
      <c r="O196" s="165">
        <v>0.984545</v>
      </c>
      <c r="P196" s="165">
        <v>1.0379</v>
      </c>
      <c r="Q196" s="128">
        <v>13.813229571984399</v>
      </c>
    </row>
    <row r="197" spans="1:17" x14ac:dyDescent="0.2">
      <c r="A197" s="110" t="s">
        <v>507</v>
      </c>
      <c r="B197" s="110">
        <v>11946</v>
      </c>
      <c r="C197" s="110">
        <v>4672</v>
      </c>
      <c r="D197" s="110">
        <v>4154.8518766977304</v>
      </c>
      <c r="E197" s="110">
        <v>393.74840674433898</v>
      </c>
      <c r="F197" s="110">
        <v>170.95521594088001</v>
      </c>
      <c r="G197" s="110">
        <v>-41.135156891062699</v>
      </c>
      <c r="H197" s="110">
        <v>5.2459060943560196</v>
      </c>
      <c r="I197" s="110">
        <v>-11.9525212667363</v>
      </c>
      <c r="J197" s="110"/>
      <c r="K197" s="110">
        <v>401</v>
      </c>
      <c r="L197" s="110">
        <v>353.03462139112798</v>
      </c>
      <c r="M197" s="110">
        <v>433.84514768351801</v>
      </c>
      <c r="N197" s="194">
        <v>0.9425</v>
      </c>
      <c r="O197" s="165">
        <v>0.98532799999999998</v>
      </c>
      <c r="P197" s="165">
        <v>1.0402</v>
      </c>
      <c r="Q197" s="128">
        <v>-3.3734939759036102</v>
      </c>
    </row>
    <row r="198" spans="1:17" x14ac:dyDescent="0.2">
      <c r="A198" s="110" t="s">
        <v>508</v>
      </c>
      <c r="B198" s="110">
        <v>39624</v>
      </c>
      <c r="C198" s="110">
        <v>4438</v>
      </c>
      <c r="D198" s="110">
        <v>4348.2509808214299</v>
      </c>
      <c r="E198" s="110">
        <v>170.20157670775399</v>
      </c>
      <c r="F198" s="110">
        <v>-24.768285975790299</v>
      </c>
      <c r="G198" s="110">
        <v>-41.135156891062699</v>
      </c>
      <c r="H198" s="110">
        <v>-2.6770978501813998</v>
      </c>
      <c r="I198" s="110">
        <v>-11.9525212667363</v>
      </c>
      <c r="J198" s="110"/>
      <c r="K198" s="110">
        <v>1392</v>
      </c>
      <c r="L198" s="110">
        <v>184.144910481316</v>
      </c>
      <c r="M198" s="110">
        <v>155.64119852015901</v>
      </c>
      <c r="N198" s="194">
        <v>0.94320632638389601</v>
      </c>
      <c r="O198" s="165">
        <v>0.97328800000000004</v>
      </c>
      <c r="P198" s="165">
        <v>0.99339999999999995</v>
      </c>
      <c r="Q198" s="128">
        <v>5.2950075642965198</v>
      </c>
    </row>
    <row r="199" spans="1:17" x14ac:dyDescent="0.2">
      <c r="A199" s="110" t="s">
        <v>509</v>
      </c>
      <c r="B199" s="110">
        <v>12441</v>
      </c>
      <c r="C199" s="110">
        <v>4710</v>
      </c>
      <c r="D199" s="110">
        <v>4576.5290653188404</v>
      </c>
      <c r="E199" s="110">
        <v>79.982703531518098</v>
      </c>
      <c r="F199" s="110">
        <v>109.190338999964</v>
      </c>
      <c r="G199" s="110">
        <v>-41.135156891062699</v>
      </c>
      <c r="H199" s="110">
        <v>-2.6770978501813998</v>
      </c>
      <c r="I199" s="110">
        <v>-11.9525212667363</v>
      </c>
      <c r="J199" s="110"/>
      <c r="K199" s="110">
        <v>460</v>
      </c>
      <c r="L199" s="110">
        <v>20.596845333401699</v>
      </c>
      <c r="M199" s="110">
        <v>138.751517315602</v>
      </c>
      <c r="N199" s="194">
        <v>0.94310722100656497</v>
      </c>
      <c r="O199" s="165">
        <v>0.968943</v>
      </c>
      <c r="P199" s="165">
        <v>1.0229999999999999</v>
      </c>
      <c r="Q199" s="128">
        <v>6.7285382830626403</v>
      </c>
    </row>
    <row r="200" spans="1:17" x14ac:dyDescent="0.2">
      <c r="A200" s="110" t="s">
        <v>510</v>
      </c>
      <c r="B200" s="110">
        <v>12934</v>
      </c>
      <c r="C200" s="110">
        <v>4902</v>
      </c>
      <c r="D200" s="110">
        <v>4861.4356222610004</v>
      </c>
      <c r="E200" s="110">
        <v>-3.67094430662454</v>
      </c>
      <c r="F200" s="110">
        <v>38.932506977910997</v>
      </c>
      <c r="G200" s="110">
        <v>19.733000027494001</v>
      </c>
      <c r="H200" s="110">
        <v>-2.6770978501813998</v>
      </c>
      <c r="I200" s="110">
        <v>-11.9525212667363</v>
      </c>
      <c r="J200" s="110"/>
      <c r="K200" s="110">
        <v>508</v>
      </c>
      <c r="L200" s="110">
        <v>-144.190929327221</v>
      </c>
      <c r="M200" s="110">
        <v>136.231996299939</v>
      </c>
      <c r="N200" s="194">
        <v>0.94716242661448102</v>
      </c>
      <c r="O200" s="165">
        <v>1.0183340000000001</v>
      </c>
      <c r="P200" s="165">
        <v>1.0072000000000001</v>
      </c>
      <c r="Q200" s="128">
        <v>12.8888888888889</v>
      </c>
    </row>
    <row r="201" spans="1:17" ht="14.25" customHeight="1" x14ac:dyDescent="0.2">
      <c r="A201" s="18" t="s">
        <v>511</v>
      </c>
      <c r="B201" s="110"/>
      <c r="C201" s="110"/>
      <c r="D201" s="110"/>
      <c r="E201" s="110"/>
      <c r="F201" s="110"/>
      <c r="G201" s="110"/>
      <c r="H201" s="110"/>
      <c r="I201" s="110"/>
      <c r="J201" s="18"/>
      <c r="K201" s="110"/>
      <c r="L201" s="110"/>
      <c r="M201" s="110"/>
      <c r="N201" s="194"/>
      <c r="O201" s="165"/>
      <c r="P201" s="165"/>
      <c r="Q201" s="128"/>
    </row>
    <row r="202" spans="1:17" x14ac:dyDescent="0.2">
      <c r="A202" s="110" t="s">
        <v>512</v>
      </c>
      <c r="B202" s="110">
        <v>25932</v>
      </c>
      <c r="C202" s="110">
        <v>3844</v>
      </c>
      <c r="D202" s="110">
        <v>3742.08573188735</v>
      </c>
      <c r="E202" s="110">
        <v>132.61316426355799</v>
      </c>
      <c r="F202" s="110">
        <v>8.0464648027078205</v>
      </c>
      <c r="G202" s="110">
        <v>-41.135156891062699</v>
      </c>
      <c r="H202" s="110">
        <v>14.2659428386472</v>
      </c>
      <c r="I202" s="110">
        <v>-11.9525212667363</v>
      </c>
      <c r="J202" s="110"/>
      <c r="K202" s="110">
        <v>784</v>
      </c>
      <c r="L202" s="110">
        <v>233.33886467916301</v>
      </c>
      <c r="M202" s="110">
        <v>31.270419433921202</v>
      </c>
      <c r="N202" s="194">
        <v>0.96942675159235703</v>
      </c>
      <c r="O202" s="165">
        <v>0.96387400000000001</v>
      </c>
      <c r="P202" s="165">
        <v>1.0011000000000001</v>
      </c>
      <c r="Q202" s="128">
        <v>-5.1995163240628797</v>
      </c>
    </row>
    <row r="203" spans="1:17" x14ac:dyDescent="0.2">
      <c r="A203" s="110" t="s">
        <v>513</v>
      </c>
      <c r="B203" s="110">
        <v>8550</v>
      </c>
      <c r="C203" s="110">
        <v>3834</v>
      </c>
      <c r="D203" s="110">
        <v>3474.3919512818802</v>
      </c>
      <c r="E203" s="110">
        <v>293.41645471496901</v>
      </c>
      <c r="F203" s="110">
        <v>122.406936036343</v>
      </c>
      <c r="G203" s="110">
        <v>-41.135156891062699</v>
      </c>
      <c r="H203" s="110">
        <v>-2.6770978501813998</v>
      </c>
      <c r="I203" s="110">
        <v>-11.9525212667363</v>
      </c>
      <c r="J203" s="110"/>
      <c r="K203" s="110">
        <v>240</v>
      </c>
      <c r="L203" s="110">
        <v>420.42849993139998</v>
      </c>
      <c r="M203" s="110">
        <v>165.78736508450501</v>
      </c>
      <c r="N203" s="194">
        <v>0.87603305785123997</v>
      </c>
      <c r="O203" s="165">
        <v>0.97082499999999994</v>
      </c>
      <c r="P203" s="165">
        <v>1.0341</v>
      </c>
      <c r="Q203" s="128">
        <v>3.8961038961039001</v>
      </c>
    </row>
    <row r="204" spans="1:17" x14ac:dyDescent="0.2">
      <c r="A204" s="110" t="s">
        <v>514</v>
      </c>
      <c r="B204" s="110">
        <v>10503</v>
      </c>
      <c r="C204" s="110">
        <v>5558</v>
      </c>
      <c r="D204" s="110">
        <v>4336.7874399033999</v>
      </c>
      <c r="E204" s="110">
        <v>876.928069985707</v>
      </c>
      <c r="F204" s="110">
        <v>399.87886376081099</v>
      </c>
      <c r="G204" s="110">
        <v>-41.135156891062699</v>
      </c>
      <c r="H204" s="110">
        <v>-2.6770978501813998</v>
      </c>
      <c r="I204" s="110">
        <v>-11.9525212667363</v>
      </c>
      <c r="J204" s="110"/>
      <c r="K204" s="110">
        <v>368</v>
      </c>
      <c r="L204" s="110">
        <v>958.130917379538</v>
      </c>
      <c r="M204" s="110">
        <v>795.10817817784198</v>
      </c>
      <c r="N204" s="194">
        <v>0.87027027027027004</v>
      </c>
      <c r="O204" s="165">
        <v>0.95238900000000004</v>
      </c>
      <c r="P204" s="165">
        <v>1.0912999999999999</v>
      </c>
      <c r="Q204" s="128">
        <v>-1.6042780748663099</v>
      </c>
    </row>
    <row r="205" spans="1:17" x14ac:dyDescent="0.2">
      <c r="A205" s="110" t="s">
        <v>515</v>
      </c>
      <c r="B205" s="110">
        <v>11524</v>
      </c>
      <c r="C205" s="110">
        <v>5211</v>
      </c>
      <c r="D205" s="110">
        <v>4564.7748730802796</v>
      </c>
      <c r="E205" s="110">
        <v>507.90568232937602</v>
      </c>
      <c r="F205" s="110">
        <v>193.824805217771</v>
      </c>
      <c r="G205" s="110">
        <v>-41.135156891062699</v>
      </c>
      <c r="H205" s="110">
        <v>-2.6770978501813998</v>
      </c>
      <c r="I205" s="110">
        <v>-11.9525212667363</v>
      </c>
      <c r="J205" s="110"/>
      <c r="K205" s="110">
        <v>425</v>
      </c>
      <c r="L205" s="110">
        <v>501.26276882527497</v>
      </c>
      <c r="M205" s="110">
        <v>513.93155141944396</v>
      </c>
      <c r="N205" s="194">
        <v>0.95138888888888895</v>
      </c>
      <c r="O205" s="165">
        <v>0.95718900000000007</v>
      </c>
      <c r="P205" s="165">
        <v>1.0416000000000001</v>
      </c>
      <c r="Q205" s="128">
        <v>0</v>
      </c>
    </row>
    <row r="206" spans="1:17" x14ac:dyDescent="0.2">
      <c r="A206" s="110" t="s">
        <v>516</v>
      </c>
      <c r="B206" s="110">
        <v>9043</v>
      </c>
      <c r="C206" s="110">
        <v>4026</v>
      </c>
      <c r="D206" s="110">
        <v>3668.2248318991201</v>
      </c>
      <c r="E206" s="110">
        <v>265.31243268596899</v>
      </c>
      <c r="F206" s="110">
        <v>136.35308692919</v>
      </c>
      <c r="G206" s="110">
        <v>-41.135156891062699</v>
      </c>
      <c r="H206" s="110">
        <v>9.0747177981972307</v>
      </c>
      <c r="I206" s="110">
        <v>-11.9525212667363</v>
      </c>
      <c r="J206" s="110"/>
      <c r="K206" s="110">
        <v>268</v>
      </c>
      <c r="L206" s="110">
        <v>168.100336425347</v>
      </c>
      <c r="M206" s="110">
        <v>361.90748453255901</v>
      </c>
      <c r="N206" s="194">
        <v>0.90601503759398505</v>
      </c>
      <c r="O206" s="165">
        <v>0.96862099999999995</v>
      </c>
      <c r="P206" s="165">
        <v>1.0361</v>
      </c>
      <c r="Q206" s="128">
        <v>-4.28571428571429</v>
      </c>
    </row>
    <row r="207" spans="1:17" x14ac:dyDescent="0.2">
      <c r="A207" s="110" t="s">
        <v>517</v>
      </c>
      <c r="B207" s="110">
        <v>11517</v>
      </c>
      <c r="C207" s="110">
        <v>4195</v>
      </c>
      <c r="D207" s="110">
        <v>3578.8092399974598</v>
      </c>
      <c r="E207" s="110">
        <v>269.72393175227398</v>
      </c>
      <c r="F207" s="110">
        <v>339.62247720939399</v>
      </c>
      <c r="G207" s="110">
        <v>-41.135156891062699</v>
      </c>
      <c r="H207" s="110">
        <v>59.780691411169101</v>
      </c>
      <c r="I207" s="110">
        <v>-11.9525212667363</v>
      </c>
      <c r="J207" s="110"/>
      <c r="K207" s="110">
        <v>333</v>
      </c>
      <c r="L207" s="110">
        <v>275.317378507591</v>
      </c>
      <c r="M207" s="110">
        <v>263.51344058292398</v>
      </c>
      <c r="N207" s="194">
        <v>0.94626865671641802</v>
      </c>
      <c r="O207" s="165">
        <v>0.95625899999999997</v>
      </c>
      <c r="P207" s="165">
        <v>1.0938000000000001</v>
      </c>
      <c r="Q207" s="128">
        <v>-13.28125</v>
      </c>
    </row>
    <row r="208" spans="1:17" x14ac:dyDescent="0.2">
      <c r="A208" s="110" t="s">
        <v>518</v>
      </c>
      <c r="B208" s="110">
        <v>16668</v>
      </c>
      <c r="C208" s="110">
        <v>4035</v>
      </c>
      <c r="D208" s="110">
        <v>4403.5698023637597</v>
      </c>
      <c r="E208" s="110">
        <v>-276.198496011293</v>
      </c>
      <c r="F208" s="110">
        <v>-51.9951659923886</v>
      </c>
      <c r="G208" s="110">
        <v>-41.135156891062699</v>
      </c>
      <c r="H208" s="110">
        <v>-2.6770978501813998</v>
      </c>
      <c r="I208" s="110">
        <v>2.9873030580219502</v>
      </c>
      <c r="J208" s="110"/>
      <c r="K208" s="110">
        <v>593</v>
      </c>
      <c r="L208" s="110">
        <v>-275.92959938701398</v>
      </c>
      <c r="M208" s="110">
        <v>-277.08443704960501</v>
      </c>
      <c r="N208" s="194">
        <v>0.95959595959596</v>
      </c>
      <c r="O208" s="165">
        <v>0.97760199999999997</v>
      </c>
      <c r="P208" s="165">
        <v>0.98729999999999996</v>
      </c>
      <c r="Q208" s="128">
        <v>17.193675889328102</v>
      </c>
    </row>
    <row r="209" spans="1:17" x14ac:dyDescent="0.2">
      <c r="A209" s="110" t="s">
        <v>519</v>
      </c>
      <c r="B209" s="110">
        <v>94828</v>
      </c>
      <c r="C209" s="110">
        <v>3600</v>
      </c>
      <c r="D209" s="110">
        <v>3683.44425520083</v>
      </c>
      <c r="E209" s="110">
        <v>-28.360888298122099</v>
      </c>
      <c r="F209" s="110">
        <v>0.61507066795056997</v>
      </c>
      <c r="G209" s="110">
        <v>-41.135156891062699</v>
      </c>
      <c r="H209" s="110">
        <v>-2.6770978501813998</v>
      </c>
      <c r="I209" s="110">
        <v>-11.9525212667363</v>
      </c>
      <c r="J209" s="110"/>
      <c r="K209" s="110">
        <v>2822</v>
      </c>
      <c r="L209" s="110">
        <v>-15.813808233169301</v>
      </c>
      <c r="M209" s="110">
        <v>-41.525012777107797</v>
      </c>
      <c r="N209" s="194">
        <v>0.94442465265407904</v>
      </c>
      <c r="O209" s="165">
        <v>0.98159200000000002</v>
      </c>
      <c r="P209" s="165">
        <v>0.99909999999999999</v>
      </c>
      <c r="Q209" s="128">
        <v>9.0838809431774301</v>
      </c>
    </row>
    <row r="210" spans="1:17" x14ac:dyDescent="0.2">
      <c r="A210" s="110" t="s">
        <v>520</v>
      </c>
      <c r="B210" s="110">
        <v>12115</v>
      </c>
      <c r="C210" s="110">
        <v>4507</v>
      </c>
      <c r="D210" s="110">
        <v>4004.9429302229801</v>
      </c>
      <c r="E210" s="110">
        <v>395.48374451842199</v>
      </c>
      <c r="F210" s="110">
        <v>159.321956190283</v>
      </c>
      <c r="G210" s="110">
        <v>-41.135156891062699</v>
      </c>
      <c r="H210" s="110">
        <v>9.2990629975653293E-3</v>
      </c>
      <c r="I210" s="110">
        <v>-11.9525212667363</v>
      </c>
      <c r="J210" s="110"/>
      <c r="K210" s="110">
        <v>392</v>
      </c>
      <c r="L210" s="110">
        <v>455.86276226784997</v>
      </c>
      <c r="M210" s="110">
        <v>334.48768235496198</v>
      </c>
      <c r="N210" s="194">
        <v>0.92346938775510201</v>
      </c>
      <c r="O210" s="165">
        <v>0.965889</v>
      </c>
      <c r="P210" s="165">
        <v>1.0387999999999999</v>
      </c>
      <c r="Q210" s="128">
        <v>-2.4875621890547301</v>
      </c>
    </row>
    <row r="211" spans="1:17" x14ac:dyDescent="0.2">
      <c r="A211" s="110" t="s">
        <v>521</v>
      </c>
      <c r="B211" s="110">
        <v>24190</v>
      </c>
      <c r="C211" s="110">
        <v>3928</v>
      </c>
      <c r="D211" s="110">
        <v>3863.17842144005</v>
      </c>
      <c r="E211" s="110">
        <v>159.25755967723299</v>
      </c>
      <c r="F211" s="110">
        <v>-38.178474296065197</v>
      </c>
      <c r="G211" s="110">
        <v>-41.135156891062699</v>
      </c>
      <c r="H211" s="110">
        <v>-2.6770978501813998</v>
      </c>
      <c r="I211" s="110">
        <v>-11.9525212667363</v>
      </c>
      <c r="J211" s="110"/>
      <c r="K211" s="110">
        <v>755</v>
      </c>
      <c r="L211" s="110">
        <v>173.79728421357601</v>
      </c>
      <c r="M211" s="110">
        <v>144.10079072685599</v>
      </c>
      <c r="N211" s="194">
        <v>0.92143808255659099</v>
      </c>
      <c r="O211" s="165">
        <v>0.96021800000000002</v>
      </c>
      <c r="P211" s="165">
        <v>0.98909999999999998</v>
      </c>
      <c r="Q211" s="128">
        <v>-1.82054616384915</v>
      </c>
    </row>
    <row r="212" spans="1:17" x14ac:dyDescent="0.2">
      <c r="A212" s="110" t="s">
        <v>522</v>
      </c>
      <c r="B212" s="110">
        <v>3725</v>
      </c>
      <c r="C212" s="110">
        <v>3897</v>
      </c>
      <c r="D212" s="110">
        <v>3455.7374978521698</v>
      </c>
      <c r="E212" s="110">
        <v>180.72211468049201</v>
      </c>
      <c r="F212" s="110">
        <v>316.32884030346798</v>
      </c>
      <c r="G212" s="110">
        <v>-41.135156891062699</v>
      </c>
      <c r="H212" s="110">
        <v>-2.6770978501813998</v>
      </c>
      <c r="I212" s="110">
        <v>-11.9525212667363</v>
      </c>
      <c r="J212" s="110"/>
      <c r="K212" s="110">
        <v>104</v>
      </c>
      <c r="L212" s="110">
        <v>21.9411536952666</v>
      </c>
      <c r="M212" s="110">
        <v>338.88603125168402</v>
      </c>
      <c r="N212" s="194">
        <v>0.97058823529411797</v>
      </c>
      <c r="O212" s="165">
        <v>0.95930099999999996</v>
      </c>
      <c r="P212" s="165">
        <v>1.0904</v>
      </c>
      <c r="Q212" s="128">
        <v>0</v>
      </c>
    </row>
    <row r="213" spans="1:17" x14ac:dyDescent="0.2">
      <c r="A213" s="110" t="s">
        <v>523</v>
      </c>
      <c r="B213" s="110">
        <v>3990</v>
      </c>
      <c r="C213" s="110">
        <v>4961</v>
      </c>
      <c r="D213" s="110">
        <v>4249.9258689787202</v>
      </c>
      <c r="E213" s="110">
        <v>588.11142318316899</v>
      </c>
      <c r="F213" s="110">
        <v>169.67727938780101</v>
      </c>
      <c r="G213" s="110">
        <v>-41.135156891062699</v>
      </c>
      <c r="H213" s="110">
        <v>6.3120470762715302</v>
      </c>
      <c r="I213" s="110">
        <v>-11.9525212667363</v>
      </c>
      <c r="J213" s="110"/>
      <c r="K213" s="110">
        <v>137</v>
      </c>
      <c r="L213" s="110">
        <v>523.55636331411404</v>
      </c>
      <c r="M213" s="110">
        <v>652.04943863819096</v>
      </c>
      <c r="N213" s="194">
        <v>0.89130434782608703</v>
      </c>
      <c r="O213" s="165">
        <v>0.95975399999999988</v>
      </c>
      <c r="P213" s="165">
        <v>1.0389999999999999</v>
      </c>
      <c r="Q213" s="128">
        <v>-3.52112676056338</v>
      </c>
    </row>
    <row r="214" spans="1:17" x14ac:dyDescent="0.2">
      <c r="A214" s="110" t="s">
        <v>524</v>
      </c>
      <c r="B214" s="110">
        <v>13335</v>
      </c>
      <c r="C214" s="110">
        <v>4649</v>
      </c>
      <c r="D214" s="110">
        <v>3777.7661641258101</v>
      </c>
      <c r="E214" s="110">
        <v>558.59982801659896</v>
      </c>
      <c r="F214" s="110">
        <v>321.64030490061202</v>
      </c>
      <c r="G214" s="110">
        <v>-41.135156891062699</v>
      </c>
      <c r="H214" s="110">
        <v>44.5414726996203</v>
      </c>
      <c r="I214" s="110">
        <v>-11.9525212667363</v>
      </c>
      <c r="J214" s="110"/>
      <c r="K214" s="110">
        <v>407</v>
      </c>
      <c r="L214" s="110">
        <v>447.00267910580698</v>
      </c>
      <c r="M214" s="110">
        <v>669.57993251335802</v>
      </c>
      <c r="N214" s="194">
        <v>0.92383292383292404</v>
      </c>
      <c r="O214" s="165">
        <v>0.96366799999999997</v>
      </c>
      <c r="P214" s="165">
        <v>1.0841000000000001</v>
      </c>
      <c r="Q214" s="128">
        <v>-10.352422907489</v>
      </c>
    </row>
    <row r="215" spans="1:17" x14ac:dyDescent="0.2">
      <c r="A215" s="110" t="s">
        <v>525</v>
      </c>
      <c r="B215" s="110">
        <v>15420</v>
      </c>
      <c r="C215" s="110">
        <v>4444</v>
      </c>
      <c r="D215" s="110">
        <v>4149.92122293797</v>
      </c>
      <c r="E215" s="110">
        <v>272.55497365340898</v>
      </c>
      <c r="F215" s="110">
        <v>76.9687840213399</v>
      </c>
      <c r="G215" s="110">
        <v>-41.135156891062699</v>
      </c>
      <c r="H215" s="110">
        <v>-2.6770978501813998</v>
      </c>
      <c r="I215" s="110">
        <v>-11.9525212667363</v>
      </c>
      <c r="J215" s="110"/>
      <c r="K215" s="110">
        <v>517</v>
      </c>
      <c r="L215" s="110">
        <v>279.04341389735902</v>
      </c>
      <c r="M215" s="110">
        <v>265.44948899542601</v>
      </c>
      <c r="N215" s="194">
        <v>0.92884615384615399</v>
      </c>
      <c r="O215" s="165">
        <v>0.96362499999999995</v>
      </c>
      <c r="P215" s="165">
        <v>1.0176000000000001</v>
      </c>
      <c r="Q215" s="128">
        <v>-1.7110266159695799</v>
      </c>
    </row>
    <row r="216" spans="1:17" x14ac:dyDescent="0.2">
      <c r="A216" s="110" t="s">
        <v>526</v>
      </c>
      <c r="B216" s="110">
        <v>11549</v>
      </c>
      <c r="C216" s="110">
        <v>3718</v>
      </c>
      <c r="D216" s="110">
        <v>3043.7406327036401</v>
      </c>
      <c r="E216" s="110">
        <v>304.10788927967297</v>
      </c>
      <c r="F216" s="110">
        <v>292.17240841466599</v>
      </c>
      <c r="G216" s="110">
        <v>-41.135156891062699</v>
      </c>
      <c r="H216" s="110">
        <v>131.46799465164901</v>
      </c>
      <c r="I216" s="110">
        <v>-11.9525212667363</v>
      </c>
      <c r="J216" s="110"/>
      <c r="K216" s="110">
        <v>284</v>
      </c>
      <c r="L216" s="110">
        <v>392.57362034844999</v>
      </c>
      <c r="M216" s="110">
        <v>215.025113796863</v>
      </c>
      <c r="N216" s="194">
        <v>0.94755244755244805</v>
      </c>
      <c r="O216" s="165">
        <v>0.95404300000000009</v>
      </c>
      <c r="P216" s="165">
        <v>1.0947</v>
      </c>
      <c r="Q216" s="128">
        <v>-26.2337662337662</v>
      </c>
    </row>
    <row r="217" spans="1:17" x14ac:dyDescent="0.2">
      <c r="A217" s="110" t="s">
        <v>527</v>
      </c>
      <c r="B217" s="110">
        <v>9996</v>
      </c>
      <c r="C217" s="110">
        <v>5057</v>
      </c>
      <c r="D217" s="110">
        <v>4222.4237418133398</v>
      </c>
      <c r="E217" s="110">
        <v>504.69288210693298</v>
      </c>
      <c r="F217" s="110">
        <v>370.85879366120997</v>
      </c>
      <c r="G217" s="110">
        <v>-41.135156891062699</v>
      </c>
      <c r="H217" s="110">
        <v>12.040773462834901</v>
      </c>
      <c r="I217" s="110">
        <v>-11.9525212667363</v>
      </c>
      <c r="J217" s="110"/>
      <c r="K217" s="110">
        <v>341</v>
      </c>
      <c r="L217" s="110">
        <v>583.54863040871498</v>
      </c>
      <c r="M217" s="110">
        <v>425.22008939111902</v>
      </c>
      <c r="N217" s="194">
        <v>0.95614035087719296</v>
      </c>
      <c r="O217" s="165">
        <v>0.98039900000000002</v>
      </c>
      <c r="P217" s="165">
        <v>1.0869</v>
      </c>
      <c r="Q217" s="128">
        <v>-4.4817927170868304</v>
      </c>
    </row>
    <row r="218" spans="1:17" ht="14.25" customHeight="1" x14ac:dyDescent="0.2">
      <c r="A218" s="18" t="s">
        <v>528</v>
      </c>
      <c r="B218" s="110"/>
      <c r="C218" s="110"/>
      <c r="D218" s="110"/>
      <c r="E218" s="110"/>
      <c r="F218" s="110"/>
      <c r="G218" s="110"/>
      <c r="H218" s="110"/>
      <c r="I218" s="110"/>
      <c r="J218" s="18"/>
      <c r="K218" s="110"/>
      <c r="L218" s="110"/>
      <c r="M218" s="110"/>
      <c r="N218" s="194"/>
      <c r="O218" s="165"/>
      <c r="P218" s="165"/>
      <c r="Q218" s="128"/>
    </row>
    <row r="219" spans="1:17" x14ac:dyDescent="0.2">
      <c r="A219" s="110" t="s">
        <v>529</v>
      </c>
      <c r="B219" s="110">
        <v>11471</v>
      </c>
      <c r="C219" s="110">
        <v>4042</v>
      </c>
      <c r="D219" s="110">
        <v>3733.43420708641</v>
      </c>
      <c r="E219" s="110">
        <v>196.89108804008899</v>
      </c>
      <c r="F219" s="110">
        <v>153.64088220179701</v>
      </c>
      <c r="G219" s="110">
        <v>-41.135156891062699</v>
      </c>
      <c r="H219" s="110">
        <v>11.4221259419728</v>
      </c>
      <c r="I219" s="110">
        <v>-11.9525212667363</v>
      </c>
      <c r="J219" s="110"/>
      <c r="K219" s="110">
        <v>346</v>
      </c>
      <c r="L219" s="110">
        <v>87.548803235751194</v>
      </c>
      <c r="M219" s="110">
        <v>305.61632843039501</v>
      </c>
      <c r="N219" s="194">
        <v>0.94476744186046502</v>
      </c>
      <c r="O219" s="165">
        <v>0.97345100000000007</v>
      </c>
      <c r="P219" s="165">
        <v>1.0401</v>
      </c>
      <c r="Q219" s="128">
        <v>-4.6831955922865003</v>
      </c>
    </row>
    <row r="220" spans="1:17" x14ac:dyDescent="0.2">
      <c r="A220" s="110" t="s">
        <v>530</v>
      </c>
      <c r="B220" s="110">
        <v>9631</v>
      </c>
      <c r="C220" s="110">
        <v>4869</v>
      </c>
      <c r="D220" s="110">
        <v>4151.1155523213201</v>
      </c>
      <c r="E220" s="110">
        <v>547.94596587286696</v>
      </c>
      <c r="F220" s="110">
        <v>208.16505567184001</v>
      </c>
      <c r="G220" s="110">
        <v>-41.135156891062699</v>
      </c>
      <c r="H220" s="110">
        <v>14.9088716568879</v>
      </c>
      <c r="I220" s="110">
        <v>-11.9525212667363</v>
      </c>
      <c r="J220" s="110"/>
      <c r="K220" s="110">
        <v>323</v>
      </c>
      <c r="L220" s="110">
        <v>406.817350428758</v>
      </c>
      <c r="M220" s="110">
        <v>688.45753690294305</v>
      </c>
      <c r="N220" s="194">
        <v>0.91588785046729004</v>
      </c>
      <c r="O220" s="165">
        <v>0.962032</v>
      </c>
      <c r="P220" s="165">
        <v>1.0491999999999999</v>
      </c>
      <c r="Q220" s="128">
        <v>-5</v>
      </c>
    </row>
    <row r="221" spans="1:17" x14ac:dyDescent="0.2">
      <c r="A221" s="110" t="s">
        <v>531</v>
      </c>
      <c r="B221" s="110">
        <v>15990</v>
      </c>
      <c r="C221" s="110">
        <v>4319</v>
      </c>
      <c r="D221" s="110">
        <v>4133.5812309692701</v>
      </c>
      <c r="E221" s="110">
        <v>75.717797887322604</v>
      </c>
      <c r="F221" s="110">
        <v>165.13983850543201</v>
      </c>
      <c r="G221" s="110">
        <v>-41.135156891062699</v>
      </c>
      <c r="H221" s="110">
        <v>-2.6770978501813998</v>
      </c>
      <c r="I221" s="110">
        <v>-11.9525212667363</v>
      </c>
      <c r="J221" s="110"/>
      <c r="K221" s="110">
        <v>534</v>
      </c>
      <c r="L221" s="110">
        <v>135.90762041656399</v>
      </c>
      <c r="M221" s="110">
        <v>14.910930944048699</v>
      </c>
      <c r="N221" s="194">
        <v>0.93984962406015005</v>
      </c>
      <c r="O221" s="165">
        <v>0.976468</v>
      </c>
      <c r="P221" s="165">
        <v>1.0389999999999999</v>
      </c>
      <c r="Q221" s="128">
        <v>-0.37313432835820898</v>
      </c>
    </row>
    <row r="222" spans="1:17" x14ac:dyDescent="0.2">
      <c r="A222" s="110" t="s">
        <v>532</v>
      </c>
      <c r="B222" s="110">
        <v>6896</v>
      </c>
      <c r="C222" s="110">
        <v>4737</v>
      </c>
      <c r="D222" s="110">
        <v>3715.4102589521899</v>
      </c>
      <c r="E222" s="110">
        <v>798.02783325899395</v>
      </c>
      <c r="F222" s="110">
        <v>240.23026296699101</v>
      </c>
      <c r="G222" s="110">
        <v>-41.135156891062699</v>
      </c>
      <c r="H222" s="110">
        <v>36.908944711907402</v>
      </c>
      <c r="I222" s="110">
        <v>-11.9525212667363</v>
      </c>
      <c r="J222" s="110"/>
      <c r="K222" s="110">
        <v>207</v>
      </c>
      <c r="L222" s="110">
        <v>681.77806976863405</v>
      </c>
      <c r="M222" s="110">
        <v>913.66055233531995</v>
      </c>
      <c r="N222" s="194">
        <v>0.961165048543689</v>
      </c>
      <c r="O222" s="165">
        <v>0.96369699999999991</v>
      </c>
      <c r="P222" s="165">
        <v>1.0636000000000001</v>
      </c>
      <c r="Q222" s="128">
        <v>-9.2105263157894708</v>
      </c>
    </row>
    <row r="223" spans="1:17" x14ac:dyDescent="0.2">
      <c r="A223" s="110" t="s">
        <v>533</v>
      </c>
      <c r="B223" s="110">
        <v>30263</v>
      </c>
      <c r="C223" s="110">
        <v>4500</v>
      </c>
      <c r="D223" s="110">
        <v>4474.4434891211004</v>
      </c>
      <c r="E223" s="110">
        <v>140.604883471048</v>
      </c>
      <c r="F223" s="110">
        <v>-59.606927047888298</v>
      </c>
      <c r="G223" s="110">
        <v>-41.135156891062699</v>
      </c>
      <c r="H223" s="110">
        <v>-2.6770978501813998</v>
      </c>
      <c r="I223" s="110">
        <v>-11.9525212667363</v>
      </c>
      <c r="J223" s="110"/>
      <c r="K223" s="110">
        <v>1094</v>
      </c>
      <c r="L223" s="110">
        <v>230.97115149004901</v>
      </c>
      <c r="M223" s="110">
        <v>49.621571038013798</v>
      </c>
      <c r="N223" s="194">
        <v>0.92167577413479096</v>
      </c>
      <c r="O223" s="165">
        <v>0.96862399999999993</v>
      </c>
      <c r="P223" s="165">
        <v>0.98580000000000001</v>
      </c>
      <c r="Q223" s="128">
        <v>2.7230046948356801</v>
      </c>
    </row>
    <row r="224" spans="1:17" x14ac:dyDescent="0.2">
      <c r="A224" s="110" t="s">
        <v>534</v>
      </c>
      <c r="B224" s="110">
        <v>21862</v>
      </c>
      <c r="C224" s="110">
        <v>4435</v>
      </c>
      <c r="D224" s="110">
        <v>4574.6213666475496</v>
      </c>
      <c r="E224" s="110">
        <v>-27.257936556210399</v>
      </c>
      <c r="F224" s="110">
        <v>-56.454831542116303</v>
      </c>
      <c r="G224" s="110">
        <v>-41.135156891062699</v>
      </c>
      <c r="H224" s="110">
        <v>-2.6770978501813998</v>
      </c>
      <c r="I224" s="110">
        <v>-11.9525212667363</v>
      </c>
      <c r="J224" s="110"/>
      <c r="K224" s="110">
        <v>808</v>
      </c>
      <c r="L224" s="110">
        <v>-5.2783552405626297</v>
      </c>
      <c r="M224" s="110">
        <v>-49.854562285890999</v>
      </c>
      <c r="N224" s="194">
        <v>0.94458128078817705</v>
      </c>
      <c r="O224" s="165">
        <v>0.97774100000000008</v>
      </c>
      <c r="P224" s="165">
        <v>0.98680000000000001</v>
      </c>
      <c r="Q224" s="128">
        <v>4.39276485788114</v>
      </c>
    </row>
    <row r="225" spans="1:17" x14ac:dyDescent="0.2">
      <c r="A225" s="110" t="s">
        <v>535</v>
      </c>
      <c r="B225" s="110">
        <v>5659</v>
      </c>
      <c r="C225" s="110">
        <v>4648</v>
      </c>
      <c r="D225" s="110">
        <v>4068.2434471075298</v>
      </c>
      <c r="E225" s="110">
        <v>349.69405617120299</v>
      </c>
      <c r="F225" s="110">
        <v>176.01686831027999</v>
      </c>
      <c r="G225" s="110">
        <v>-41.135156891062699</v>
      </c>
      <c r="H225" s="110">
        <v>107.181404202034</v>
      </c>
      <c r="I225" s="110">
        <v>-11.9525212667363</v>
      </c>
      <c r="J225" s="110"/>
      <c r="K225" s="110">
        <v>186</v>
      </c>
      <c r="L225" s="110">
        <v>340.052058745088</v>
      </c>
      <c r="M225" s="110">
        <v>358.71900918328498</v>
      </c>
      <c r="N225" s="194">
        <v>0.94148936170212805</v>
      </c>
      <c r="O225" s="165">
        <v>0.96890600000000004</v>
      </c>
      <c r="P225" s="165">
        <v>1.0423</v>
      </c>
      <c r="Q225" s="128">
        <v>-18.421052631578899</v>
      </c>
    </row>
    <row r="226" spans="1:17" x14ac:dyDescent="0.2">
      <c r="A226" s="110" t="s">
        <v>536</v>
      </c>
      <c r="B226" s="110">
        <v>8472</v>
      </c>
      <c r="C226" s="110">
        <v>3938</v>
      </c>
      <c r="D226" s="110">
        <v>3857.0179770781401</v>
      </c>
      <c r="E226" s="110">
        <v>-61.969017467332598</v>
      </c>
      <c r="F226" s="110">
        <v>140.08290508849001</v>
      </c>
      <c r="G226" s="110">
        <v>-41.135156891062699</v>
      </c>
      <c r="H226" s="110">
        <v>-2.6770978501813998</v>
      </c>
      <c r="I226" s="110">
        <v>46.511014637715</v>
      </c>
      <c r="J226" s="110"/>
      <c r="K226" s="110">
        <v>264</v>
      </c>
      <c r="L226" s="110">
        <v>-76.885890454267596</v>
      </c>
      <c r="M226" s="110">
        <v>-47.669188894430597</v>
      </c>
      <c r="N226" s="194">
        <v>0.97318007662835204</v>
      </c>
      <c r="O226" s="165">
        <v>0.97503399999999996</v>
      </c>
      <c r="P226" s="165">
        <v>1.0353000000000001</v>
      </c>
      <c r="Q226" s="128">
        <v>28.780487804878</v>
      </c>
    </row>
    <row r="227" spans="1:17" x14ac:dyDescent="0.2">
      <c r="A227" s="110" t="s">
        <v>537</v>
      </c>
      <c r="B227" s="110">
        <v>23658</v>
      </c>
      <c r="C227" s="110">
        <v>4233</v>
      </c>
      <c r="D227" s="110">
        <v>4065.1509301907099</v>
      </c>
      <c r="E227" s="110">
        <v>140.10906491410199</v>
      </c>
      <c r="F227" s="110">
        <v>52.7119816599199</v>
      </c>
      <c r="G227" s="110">
        <v>-41.135156891062699</v>
      </c>
      <c r="H227" s="110">
        <v>27.685995480909899</v>
      </c>
      <c r="I227" s="110">
        <v>-11.9525212667363</v>
      </c>
      <c r="J227" s="110"/>
      <c r="K227" s="110">
        <v>777</v>
      </c>
      <c r="L227" s="110">
        <v>171.45384117813501</v>
      </c>
      <c r="M227" s="110">
        <v>108.147244236036</v>
      </c>
      <c r="N227" s="194">
        <v>0.92755498059508401</v>
      </c>
      <c r="O227" s="165">
        <v>0.96690299999999996</v>
      </c>
      <c r="P227" s="165">
        <v>1.012</v>
      </c>
      <c r="Q227" s="128">
        <v>-7.16845878136201</v>
      </c>
    </row>
    <row r="228" spans="1:17" x14ac:dyDescent="0.2">
      <c r="A228" s="110" t="s">
        <v>538</v>
      </c>
      <c r="B228" s="110">
        <v>4674</v>
      </c>
      <c r="C228" s="110">
        <v>4257</v>
      </c>
      <c r="D228" s="110">
        <v>3627.9854979086699</v>
      </c>
      <c r="E228" s="110">
        <v>410.60741219834802</v>
      </c>
      <c r="F228" s="110">
        <v>147.96119476460601</v>
      </c>
      <c r="G228" s="110">
        <v>-41.135156891062699</v>
      </c>
      <c r="H228" s="110">
        <v>123.369877868758</v>
      </c>
      <c r="I228" s="110">
        <v>-11.9525212667363</v>
      </c>
      <c r="J228" s="110"/>
      <c r="K228" s="110">
        <v>137</v>
      </c>
      <c r="L228" s="110">
        <v>480.28771464065898</v>
      </c>
      <c r="M228" s="110">
        <v>340.31006534200401</v>
      </c>
      <c r="N228" s="194">
        <v>0.89051094890510996</v>
      </c>
      <c r="O228" s="165">
        <v>0.96878699999999995</v>
      </c>
      <c r="P228" s="165">
        <v>1.0397000000000001</v>
      </c>
      <c r="Q228" s="128">
        <v>-22.159090909090899</v>
      </c>
    </row>
    <row r="229" spans="1:17" x14ac:dyDescent="0.2">
      <c r="A229" s="110" t="s">
        <v>539</v>
      </c>
      <c r="B229" s="110">
        <v>10686</v>
      </c>
      <c r="C229" s="110">
        <v>4267</v>
      </c>
      <c r="D229" s="110">
        <v>3729.7041616266301</v>
      </c>
      <c r="E229" s="110">
        <v>383.92131179871097</v>
      </c>
      <c r="F229" s="110">
        <v>143.04813572630499</v>
      </c>
      <c r="G229" s="110">
        <v>-41.135156891062699</v>
      </c>
      <c r="H229" s="110">
        <v>63.456778084697397</v>
      </c>
      <c r="I229" s="110">
        <v>-11.9525212667363</v>
      </c>
      <c r="J229" s="110"/>
      <c r="K229" s="110">
        <v>322</v>
      </c>
      <c r="L229" s="110">
        <v>332.39398022599698</v>
      </c>
      <c r="M229" s="110">
        <v>434.83159895739198</v>
      </c>
      <c r="N229" s="194">
        <v>0.94461538461538497</v>
      </c>
      <c r="O229" s="165">
        <v>0.9685720000000001</v>
      </c>
      <c r="P229" s="165">
        <v>1.0373000000000001</v>
      </c>
      <c r="Q229" s="128">
        <v>-13.440860215053799</v>
      </c>
    </row>
    <row r="230" spans="1:17" x14ac:dyDescent="0.2">
      <c r="A230" s="110" t="s">
        <v>528</v>
      </c>
      <c r="B230" s="110">
        <v>156381</v>
      </c>
      <c r="C230" s="110">
        <v>3839</v>
      </c>
      <c r="D230" s="110">
        <v>4015.2682032368798</v>
      </c>
      <c r="E230" s="110">
        <v>-68.236130594074496</v>
      </c>
      <c r="F230" s="110">
        <v>-52.685111168008703</v>
      </c>
      <c r="G230" s="110">
        <v>-41.135156891062699</v>
      </c>
      <c r="H230" s="110">
        <v>-2.6770978501813998</v>
      </c>
      <c r="I230" s="110">
        <v>-11.9525212667363</v>
      </c>
      <c r="J230" s="110"/>
      <c r="K230" s="110">
        <v>5073</v>
      </c>
      <c r="L230" s="110">
        <v>-63.699920160928698</v>
      </c>
      <c r="M230" s="110">
        <v>-73.389385441253097</v>
      </c>
      <c r="N230" s="194">
        <v>0.93191656828020497</v>
      </c>
      <c r="O230" s="165">
        <v>0.98588200000000004</v>
      </c>
      <c r="P230" s="165">
        <v>0.9859</v>
      </c>
      <c r="Q230" s="128">
        <v>9.0498710232158199</v>
      </c>
    </row>
    <row r="231" spans="1:17" ht="14.25" customHeight="1" x14ac:dyDescent="0.2">
      <c r="A231" s="18" t="s">
        <v>540</v>
      </c>
      <c r="B231" s="110"/>
      <c r="C231" s="110"/>
      <c r="D231" s="110"/>
      <c r="E231" s="110"/>
      <c r="F231" s="110"/>
      <c r="G231" s="110"/>
      <c r="H231" s="110"/>
      <c r="I231" s="110"/>
      <c r="J231" s="18"/>
      <c r="K231" s="110"/>
      <c r="L231" s="110"/>
      <c r="M231" s="110"/>
      <c r="N231" s="194"/>
      <c r="O231" s="165"/>
      <c r="P231" s="165"/>
      <c r="Q231" s="128"/>
    </row>
    <row r="232" spans="1:17" x14ac:dyDescent="0.2">
      <c r="A232" s="110" t="s">
        <v>541</v>
      </c>
      <c r="B232" s="110">
        <v>14039</v>
      </c>
      <c r="C232" s="110">
        <v>4553</v>
      </c>
      <c r="D232" s="110">
        <v>4461.1623272166798</v>
      </c>
      <c r="E232" s="110">
        <v>163.97817776896599</v>
      </c>
      <c r="F232" s="110">
        <v>-16.591176207565599</v>
      </c>
      <c r="G232" s="110">
        <v>-41.135156891062699</v>
      </c>
      <c r="H232" s="110">
        <v>-2.6770978501813998</v>
      </c>
      <c r="I232" s="110">
        <v>-11.9525212667363</v>
      </c>
      <c r="J232" s="110"/>
      <c r="K232" s="110">
        <v>506</v>
      </c>
      <c r="L232" s="110">
        <v>124.008432093498</v>
      </c>
      <c r="M232" s="110">
        <v>203.330879030402</v>
      </c>
      <c r="N232" s="194">
        <v>0.93069306930693096</v>
      </c>
      <c r="O232" s="165">
        <v>0.97095699999999996</v>
      </c>
      <c r="P232" s="165">
        <v>0.99539999999999995</v>
      </c>
      <c r="Q232" s="128">
        <v>8.8172043010752699</v>
      </c>
    </row>
    <row r="233" spans="1:17" x14ac:dyDescent="0.2">
      <c r="A233" s="110" t="s">
        <v>542</v>
      </c>
      <c r="B233" s="110">
        <v>13267</v>
      </c>
      <c r="C233" s="110">
        <v>4149</v>
      </c>
      <c r="D233" s="110">
        <v>4132.9931013896603</v>
      </c>
      <c r="E233" s="110">
        <v>146.39217050319101</v>
      </c>
      <c r="F233" s="110">
        <v>-74.183399118633403</v>
      </c>
      <c r="G233" s="110">
        <v>-41.135156891062699</v>
      </c>
      <c r="H233" s="110">
        <v>-2.6770978501813998</v>
      </c>
      <c r="I233" s="110">
        <v>-11.9525212667363</v>
      </c>
      <c r="J233" s="110"/>
      <c r="K233" s="110">
        <v>443</v>
      </c>
      <c r="L233" s="110">
        <v>33.972087635304</v>
      </c>
      <c r="M233" s="110">
        <v>258.195208957045</v>
      </c>
      <c r="N233" s="194">
        <v>0.87358916478555304</v>
      </c>
      <c r="O233" s="165">
        <v>0.97200500000000001</v>
      </c>
      <c r="P233" s="165">
        <v>0.98109999999999997</v>
      </c>
      <c r="Q233" s="128">
        <v>6.7469879518072302</v>
      </c>
    </row>
    <row r="234" spans="1:17" x14ac:dyDescent="0.2">
      <c r="A234" s="110" t="s">
        <v>543</v>
      </c>
      <c r="B234" s="110">
        <v>16400</v>
      </c>
      <c r="C234" s="110">
        <v>4236</v>
      </c>
      <c r="D234" s="110">
        <v>4067.9780457024799</v>
      </c>
      <c r="E234" s="110">
        <v>265.22301008047799</v>
      </c>
      <c r="F234" s="110">
        <v>-41.224385809666202</v>
      </c>
      <c r="G234" s="110">
        <v>-41.135156891062699</v>
      </c>
      <c r="H234" s="110">
        <v>-2.6770978501813998</v>
      </c>
      <c r="I234" s="110">
        <v>-11.9525212667363</v>
      </c>
      <c r="J234" s="110"/>
      <c r="K234" s="110">
        <v>539</v>
      </c>
      <c r="L234" s="110">
        <v>256.31950397974202</v>
      </c>
      <c r="M234" s="110">
        <v>273.50947176718</v>
      </c>
      <c r="N234" s="194">
        <v>0.93843283582089598</v>
      </c>
      <c r="O234" s="165">
        <v>0.97496399999999994</v>
      </c>
      <c r="P234" s="165">
        <v>0.9889</v>
      </c>
      <c r="Q234" s="128">
        <v>8.0160320641282592</v>
      </c>
    </row>
    <row r="235" spans="1:17" x14ac:dyDescent="0.2">
      <c r="A235" s="110" t="s">
        <v>544</v>
      </c>
      <c r="B235" s="110">
        <v>8745</v>
      </c>
      <c r="C235" s="110">
        <v>5204</v>
      </c>
      <c r="D235" s="110">
        <v>4557.53215221752</v>
      </c>
      <c r="E235" s="110">
        <v>514.20595233102995</v>
      </c>
      <c r="F235" s="110">
        <v>188.51022266244101</v>
      </c>
      <c r="G235" s="110">
        <v>-41.135156891062699</v>
      </c>
      <c r="H235" s="110">
        <v>-2.6770978501813998</v>
      </c>
      <c r="I235" s="110">
        <v>-11.9525212667363</v>
      </c>
      <c r="J235" s="110"/>
      <c r="K235" s="110">
        <v>322</v>
      </c>
      <c r="L235" s="110">
        <v>640.71902403906802</v>
      </c>
      <c r="M235" s="110">
        <v>387.075836208959</v>
      </c>
      <c r="N235" s="194">
        <v>0.92879256965944301</v>
      </c>
      <c r="O235" s="165">
        <v>0.97017300000000006</v>
      </c>
      <c r="P235" s="165">
        <v>1.0405</v>
      </c>
      <c r="Q235" s="128">
        <v>8.0536912751677807</v>
      </c>
    </row>
    <row r="236" spans="1:17" x14ac:dyDescent="0.2">
      <c r="A236" s="110" t="s">
        <v>545</v>
      </c>
      <c r="B236" s="110">
        <v>26085</v>
      </c>
      <c r="C236" s="110">
        <v>4460</v>
      </c>
      <c r="D236" s="110">
        <v>4256.3299328419398</v>
      </c>
      <c r="E236" s="110">
        <v>286.86493736007702</v>
      </c>
      <c r="F236" s="110">
        <v>-27.141038012114699</v>
      </c>
      <c r="G236" s="110">
        <v>-41.135156891062699</v>
      </c>
      <c r="H236" s="110">
        <v>-2.6770978501813998</v>
      </c>
      <c r="I236" s="110">
        <v>-11.9525212667363</v>
      </c>
      <c r="J236" s="110"/>
      <c r="K236" s="110">
        <v>897</v>
      </c>
      <c r="L236" s="110">
        <v>294.51060253044301</v>
      </c>
      <c r="M236" s="110">
        <v>278.60222777567799</v>
      </c>
      <c r="N236" s="194">
        <v>0.90111111111111097</v>
      </c>
      <c r="O236" s="165">
        <v>0.97373799999999999</v>
      </c>
      <c r="P236" s="165">
        <v>0.99270000000000003</v>
      </c>
      <c r="Q236" s="128">
        <v>6.78571428571429</v>
      </c>
    </row>
    <row r="237" spans="1:17" x14ac:dyDescent="0.2">
      <c r="A237" s="110" t="s">
        <v>546</v>
      </c>
      <c r="B237" s="110">
        <v>5729</v>
      </c>
      <c r="C237" s="110">
        <v>4737</v>
      </c>
      <c r="D237" s="110">
        <v>4104.95558042227</v>
      </c>
      <c r="E237" s="110">
        <v>515.17699528309004</v>
      </c>
      <c r="F237" s="110">
        <v>173.05434041102899</v>
      </c>
      <c r="G237" s="110">
        <v>-41.135156891062699</v>
      </c>
      <c r="H237" s="110">
        <v>-2.6770978501813998</v>
      </c>
      <c r="I237" s="110">
        <v>-11.9525212667363</v>
      </c>
      <c r="J237" s="110"/>
      <c r="K237" s="110">
        <v>190</v>
      </c>
      <c r="L237" s="110">
        <v>479.56714089354898</v>
      </c>
      <c r="M237" s="110">
        <v>550.16980525859901</v>
      </c>
      <c r="N237" s="194">
        <v>0.86979166666666696</v>
      </c>
      <c r="O237" s="165">
        <v>0.96422399999999997</v>
      </c>
      <c r="P237" s="165">
        <v>1.0411999999999999</v>
      </c>
      <c r="Q237" s="128">
        <v>4.3956043956044004</v>
      </c>
    </row>
    <row r="238" spans="1:17" x14ac:dyDescent="0.2">
      <c r="A238" s="110" t="s">
        <v>547</v>
      </c>
      <c r="B238" s="110">
        <v>22867</v>
      </c>
      <c r="C238" s="110">
        <v>4201</v>
      </c>
      <c r="D238" s="110">
        <v>3832.2845581496099</v>
      </c>
      <c r="E238" s="110">
        <v>417.74568985192599</v>
      </c>
      <c r="F238" s="110">
        <v>2.7804851301865998</v>
      </c>
      <c r="G238" s="110">
        <v>-41.135156891062699</v>
      </c>
      <c r="H238" s="110">
        <v>1.27317628162621</v>
      </c>
      <c r="I238" s="110">
        <v>-11.9525212667363</v>
      </c>
      <c r="J238" s="110"/>
      <c r="K238" s="110">
        <v>708</v>
      </c>
      <c r="L238" s="110">
        <v>459.47210373770901</v>
      </c>
      <c r="M238" s="110">
        <v>375.40223155210901</v>
      </c>
      <c r="N238" s="194">
        <v>0.92613636363636398</v>
      </c>
      <c r="O238" s="165">
        <v>0.97604500000000005</v>
      </c>
      <c r="P238" s="165">
        <v>0.99970000000000003</v>
      </c>
      <c r="Q238" s="128">
        <v>-2.7472527472527499</v>
      </c>
    </row>
    <row r="239" spans="1:17" x14ac:dyDescent="0.2">
      <c r="A239" s="110" t="s">
        <v>548</v>
      </c>
      <c r="B239" s="110">
        <v>4366</v>
      </c>
      <c r="C239" s="110">
        <v>3862</v>
      </c>
      <c r="D239" s="110">
        <v>3685.4735969707199</v>
      </c>
      <c r="E239" s="110">
        <v>98.728162326350898</v>
      </c>
      <c r="F239" s="110">
        <v>133.65884111099999</v>
      </c>
      <c r="G239" s="110">
        <v>-41.135156891062699</v>
      </c>
      <c r="H239" s="110">
        <v>-2.6770978501813998</v>
      </c>
      <c r="I239" s="110">
        <v>-11.9525212667363</v>
      </c>
      <c r="J239" s="110"/>
      <c r="K239" s="110">
        <v>130</v>
      </c>
      <c r="L239" s="110">
        <v>-103.25570821612401</v>
      </c>
      <c r="M239" s="110">
        <v>300.094988454793</v>
      </c>
      <c r="N239" s="194">
        <v>0.90076335877862601</v>
      </c>
      <c r="O239" s="165">
        <v>0.967615</v>
      </c>
      <c r="P239" s="165">
        <v>1.0351999999999999</v>
      </c>
      <c r="Q239" s="128">
        <v>0.775193798449612</v>
      </c>
    </row>
    <row r="240" spans="1:17" x14ac:dyDescent="0.2">
      <c r="A240" s="110" t="s">
        <v>549</v>
      </c>
      <c r="B240" s="110">
        <v>10092</v>
      </c>
      <c r="C240" s="110">
        <v>4273</v>
      </c>
      <c r="D240" s="110">
        <v>3986.02301931584</v>
      </c>
      <c r="E240" s="110">
        <v>182.25873863189801</v>
      </c>
      <c r="F240" s="110">
        <v>160.58087515674401</v>
      </c>
      <c r="G240" s="110">
        <v>-41.135156891062699</v>
      </c>
      <c r="H240" s="110">
        <v>-2.6770978501813998</v>
      </c>
      <c r="I240" s="110">
        <v>-11.9525212667363</v>
      </c>
      <c r="J240" s="110"/>
      <c r="K240" s="110">
        <v>325</v>
      </c>
      <c r="L240" s="110">
        <v>199.934548419669</v>
      </c>
      <c r="M240" s="110">
        <v>163.965884430095</v>
      </c>
      <c r="N240" s="194">
        <v>0.91566265060241003</v>
      </c>
      <c r="O240" s="165">
        <v>0.97377199999999997</v>
      </c>
      <c r="P240" s="165">
        <v>1.0392999999999999</v>
      </c>
      <c r="Q240" s="128">
        <v>7.9734219269102997</v>
      </c>
    </row>
    <row r="241" spans="1:17" x14ac:dyDescent="0.2">
      <c r="A241" s="110" t="s">
        <v>550</v>
      </c>
      <c r="B241" s="110">
        <v>155551</v>
      </c>
      <c r="C241" s="110">
        <v>4168</v>
      </c>
      <c r="D241" s="110">
        <v>4324.7441938149204</v>
      </c>
      <c r="E241" s="110">
        <v>-55.612023097081902</v>
      </c>
      <c r="F241" s="110">
        <v>-53.156452860725601</v>
      </c>
      <c r="G241" s="110">
        <v>-39.382938428071903</v>
      </c>
      <c r="H241" s="110">
        <v>-2.6770978501813998</v>
      </c>
      <c r="I241" s="110">
        <v>-6.1058355480623803</v>
      </c>
      <c r="J241" s="110"/>
      <c r="K241" s="110">
        <v>5435</v>
      </c>
      <c r="L241" s="110">
        <v>-88.467779440983605</v>
      </c>
      <c r="M241" s="110">
        <v>-23.373311167213199</v>
      </c>
      <c r="N241" s="194">
        <v>0.91872465904902301</v>
      </c>
      <c r="O241" s="165">
        <v>1.000613</v>
      </c>
      <c r="P241" s="165">
        <v>0.98680000000000001</v>
      </c>
      <c r="Q241" s="128">
        <v>15.3927813163482</v>
      </c>
    </row>
    <row r="242" spans="1:17" ht="14.25" customHeight="1" x14ac:dyDescent="0.2">
      <c r="A242" s="18" t="s">
        <v>551</v>
      </c>
      <c r="B242" s="110"/>
      <c r="C242" s="110"/>
      <c r="D242" s="110"/>
      <c r="E242" s="110"/>
      <c r="F242" s="110"/>
      <c r="G242" s="110"/>
      <c r="H242" s="110"/>
      <c r="I242" s="110"/>
      <c r="J242" s="18"/>
      <c r="K242" s="110"/>
      <c r="L242" s="110"/>
      <c r="M242" s="110"/>
      <c r="N242" s="194"/>
      <c r="O242" s="165"/>
      <c r="P242" s="165"/>
      <c r="Q242" s="128"/>
    </row>
    <row r="243" spans="1:17" x14ac:dyDescent="0.2">
      <c r="A243" s="110" t="s">
        <v>552</v>
      </c>
      <c r="B243" s="110">
        <v>23067</v>
      </c>
      <c r="C243" s="110">
        <v>3959</v>
      </c>
      <c r="D243" s="110">
        <v>3697.1050391981298</v>
      </c>
      <c r="E243" s="110">
        <v>309.31255739119803</v>
      </c>
      <c r="F243" s="110">
        <v>5.7787230172302202</v>
      </c>
      <c r="G243" s="110">
        <v>-41.135156891062699</v>
      </c>
      <c r="H243" s="110">
        <v>-0.60390883519334504</v>
      </c>
      <c r="I243" s="110">
        <v>-11.9525212667363</v>
      </c>
      <c r="J243" s="110"/>
      <c r="K243" s="110">
        <v>689</v>
      </c>
      <c r="L243" s="110">
        <v>371.56141737656401</v>
      </c>
      <c r="M243" s="110">
        <v>246.446652991798</v>
      </c>
      <c r="N243" s="194">
        <v>0.916063675832127</v>
      </c>
      <c r="O243" s="165">
        <v>0.96598099999999998</v>
      </c>
      <c r="P243" s="165">
        <v>1.0004999999999999</v>
      </c>
      <c r="Q243" s="128">
        <v>-2.40793201133144</v>
      </c>
    </row>
    <row r="244" spans="1:17" x14ac:dyDescent="0.2">
      <c r="A244" s="110" t="s">
        <v>553</v>
      </c>
      <c r="B244" s="110">
        <v>52394</v>
      </c>
      <c r="C244" s="110">
        <v>4778</v>
      </c>
      <c r="D244" s="110">
        <v>4679.9003221133999</v>
      </c>
      <c r="E244" s="110">
        <v>188.23597724003801</v>
      </c>
      <c r="F244" s="110">
        <v>-40.060892530234497</v>
      </c>
      <c r="G244" s="110">
        <v>-41.135156891062699</v>
      </c>
      <c r="H244" s="110">
        <v>-2.6770978501813998</v>
      </c>
      <c r="I244" s="110">
        <v>-6.4419944428011897</v>
      </c>
      <c r="J244" s="110"/>
      <c r="K244" s="110">
        <v>1981</v>
      </c>
      <c r="L244" s="110">
        <v>210.68776988873299</v>
      </c>
      <c r="M244" s="110">
        <v>165.16714017731101</v>
      </c>
      <c r="N244" s="194">
        <v>0.896621280887544</v>
      </c>
      <c r="O244" s="165">
        <v>0.97910399999999997</v>
      </c>
      <c r="P244" s="165">
        <v>0.99060000000000004</v>
      </c>
      <c r="Q244" s="128">
        <v>15.2414194299011</v>
      </c>
    </row>
    <row r="245" spans="1:17" x14ac:dyDescent="0.2">
      <c r="A245" s="110" t="s">
        <v>554</v>
      </c>
      <c r="B245" s="110">
        <v>59528</v>
      </c>
      <c r="C245" s="110">
        <v>4215</v>
      </c>
      <c r="D245" s="110">
        <v>4195.9813930854898</v>
      </c>
      <c r="E245" s="110">
        <v>71.988609171308994</v>
      </c>
      <c r="F245" s="110">
        <v>2.6713760797058499</v>
      </c>
      <c r="G245" s="110">
        <v>-41.135156891062699</v>
      </c>
      <c r="H245" s="110">
        <v>-2.6770978501813998</v>
      </c>
      <c r="I245" s="110">
        <v>-11.9525212667363</v>
      </c>
      <c r="J245" s="110"/>
      <c r="K245" s="110">
        <v>2018</v>
      </c>
      <c r="L245" s="110">
        <v>37.399032869550901</v>
      </c>
      <c r="M245" s="110">
        <v>105.96114105903401</v>
      </c>
      <c r="N245" s="194">
        <v>0.95</v>
      </c>
      <c r="O245" s="165">
        <v>0.97348100000000004</v>
      </c>
      <c r="P245" s="165">
        <v>0.99970000000000003</v>
      </c>
      <c r="Q245" s="128">
        <v>10.879120879120901</v>
      </c>
    </row>
    <row r="246" spans="1:17" x14ac:dyDescent="0.2">
      <c r="A246" s="110" t="s">
        <v>555</v>
      </c>
      <c r="B246" s="110">
        <v>10378</v>
      </c>
      <c r="C246" s="110">
        <v>4418</v>
      </c>
      <c r="D246" s="110">
        <v>4138.5622473263302</v>
      </c>
      <c r="E246" s="110">
        <v>124.310816211876</v>
      </c>
      <c r="F246" s="110">
        <v>176.922072435872</v>
      </c>
      <c r="G246" s="110">
        <v>-41.135156891062699</v>
      </c>
      <c r="H246" s="110">
        <v>31.6912090271978</v>
      </c>
      <c r="I246" s="110">
        <v>-11.9525212667363</v>
      </c>
      <c r="J246" s="110"/>
      <c r="K246" s="110">
        <v>347</v>
      </c>
      <c r="L246" s="110">
        <v>108.110472476083</v>
      </c>
      <c r="M246" s="110">
        <v>139.89411553363601</v>
      </c>
      <c r="N246" s="194">
        <v>0.90201729106628203</v>
      </c>
      <c r="O246" s="165">
        <v>0.96693399999999996</v>
      </c>
      <c r="P246" s="165">
        <v>1.0418000000000001</v>
      </c>
      <c r="Q246" s="128">
        <v>-7.7127659574468099</v>
      </c>
    </row>
    <row r="247" spans="1:17" x14ac:dyDescent="0.2">
      <c r="A247" s="110" t="s">
        <v>556</v>
      </c>
      <c r="B247" s="110">
        <v>15462</v>
      </c>
      <c r="C247" s="110">
        <v>4704</v>
      </c>
      <c r="D247" s="110">
        <v>4074.6076543518402</v>
      </c>
      <c r="E247" s="110">
        <v>525.71285999577503</v>
      </c>
      <c r="F247" s="110">
        <v>159.58018289387201</v>
      </c>
      <c r="G247" s="110">
        <v>-41.135156891062699</v>
      </c>
      <c r="H247" s="110">
        <v>-2.6770978501813998</v>
      </c>
      <c r="I247" s="110">
        <v>-11.9525212667363</v>
      </c>
      <c r="J247" s="110"/>
      <c r="K247" s="110">
        <v>509</v>
      </c>
      <c r="L247" s="110">
        <v>488.25781115782399</v>
      </c>
      <c r="M247" s="110">
        <v>562.55086441969399</v>
      </c>
      <c r="N247" s="194">
        <v>0.91666666666666696</v>
      </c>
      <c r="O247" s="165">
        <v>0.96694199999999997</v>
      </c>
      <c r="P247" s="165">
        <v>1.0382</v>
      </c>
      <c r="Q247" s="128">
        <v>3.87755102040816</v>
      </c>
    </row>
    <row r="248" spans="1:17" x14ac:dyDescent="0.2">
      <c r="A248" s="110" t="s">
        <v>557</v>
      </c>
      <c r="B248" s="110">
        <v>15801</v>
      </c>
      <c r="C248" s="110">
        <v>3978</v>
      </c>
      <c r="D248" s="110">
        <v>3995.02302163487</v>
      </c>
      <c r="E248" s="110">
        <v>-33.769002100994001</v>
      </c>
      <c r="F248" s="110">
        <v>43.880400713980102</v>
      </c>
      <c r="G248" s="110">
        <v>-41.135156891062699</v>
      </c>
      <c r="H248" s="110">
        <v>25.73868603296</v>
      </c>
      <c r="I248" s="110">
        <v>-11.9525212667363</v>
      </c>
      <c r="J248" s="110"/>
      <c r="K248" s="110">
        <v>510</v>
      </c>
      <c r="L248" s="110">
        <v>4.1875769571638601</v>
      </c>
      <c r="M248" s="110">
        <v>-72.342625573184705</v>
      </c>
      <c r="N248" s="194">
        <v>0.935420743639922</v>
      </c>
      <c r="O248" s="165">
        <v>0.97670199999999996</v>
      </c>
      <c r="P248" s="165">
        <v>1.01</v>
      </c>
      <c r="Q248" s="128">
        <v>-6.9343065693430699</v>
      </c>
    </row>
    <row r="249" spans="1:17" x14ac:dyDescent="0.2">
      <c r="A249" s="110" t="s">
        <v>558</v>
      </c>
      <c r="B249" s="110">
        <v>26604</v>
      </c>
      <c r="C249" s="110">
        <v>4119</v>
      </c>
      <c r="D249" s="110">
        <v>3963.9333070697298</v>
      </c>
      <c r="E249" s="110">
        <v>203.66067276215099</v>
      </c>
      <c r="F249" s="110">
        <v>7.1013171432868001</v>
      </c>
      <c r="G249" s="110">
        <v>-41.135156891062699</v>
      </c>
      <c r="H249" s="110">
        <v>-2.6770978501813998</v>
      </c>
      <c r="I249" s="110">
        <v>-11.9525212667363</v>
      </c>
      <c r="J249" s="110"/>
      <c r="K249" s="110">
        <v>852</v>
      </c>
      <c r="L249" s="110">
        <v>144.85097657225199</v>
      </c>
      <c r="M249" s="110">
        <v>261.85332453801698</v>
      </c>
      <c r="N249" s="194">
        <v>0.93442622950819698</v>
      </c>
      <c r="O249" s="165">
        <v>0.97249700000000006</v>
      </c>
      <c r="P249" s="165">
        <v>1.0007999999999999</v>
      </c>
      <c r="Q249" s="128">
        <v>2.5270758122743699</v>
      </c>
    </row>
    <row r="250" spans="1:17" x14ac:dyDescent="0.2">
      <c r="A250" s="110" t="s">
        <v>559</v>
      </c>
      <c r="B250" s="110">
        <v>10177</v>
      </c>
      <c r="C250" s="110">
        <v>3966</v>
      </c>
      <c r="D250" s="110">
        <v>3490.5656094023402</v>
      </c>
      <c r="E250" s="110">
        <v>190.37982447938899</v>
      </c>
      <c r="F250" s="110">
        <v>328.20371561110898</v>
      </c>
      <c r="G250" s="110">
        <v>-41.135156891062699</v>
      </c>
      <c r="H250" s="110">
        <v>10.3431917410559</v>
      </c>
      <c r="I250" s="110">
        <v>-11.9525212667363</v>
      </c>
      <c r="J250" s="110"/>
      <c r="K250" s="110">
        <v>287</v>
      </c>
      <c r="L250" s="110">
        <v>142.48828608601801</v>
      </c>
      <c r="M250" s="110">
        <v>237.654318458728</v>
      </c>
      <c r="N250" s="194">
        <v>0.92682926829268297</v>
      </c>
      <c r="O250" s="165">
        <v>0.96394499999999994</v>
      </c>
      <c r="P250" s="165">
        <v>1.0929</v>
      </c>
      <c r="Q250" s="128">
        <v>-4.6511627906976702</v>
      </c>
    </row>
    <row r="251" spans="1:17" x14ac:dyDescent="0.2">
      <c r="A251" s="110" t="s">
        <v>560</v>
      </c>
      <c r="B251" s="110">
        <v>20492</v>
      </c>
      <c r="C251" s="110">
        <v>3942</v>
      </c>
      <c r="D251" s="110">
        <v>3853.6300050116101</v>
      </c>
      <c r="E251" s="110">
        <v>163.402992777289</v>
      </c>
      <c r="F251" s="110">
        <v>-18.806246531937202</v>
      </c>
      <c r="G251" s="110">
        <v>-41.135156891062699</v>
      </c>
      <c r="H251" s="110">
        <v>-2.6770978501813998</v>
      </c>
      <c r="I251" s="110">
        <v>-11.9525212667363</v>
      </c>
      <c r="J251" s="110"/>
      <c r="K251" s="110">
        <v>638</v>
      </c>
      <c r="L251" s="110">
        <v>127.63672882602501</v>
      </c>
      <c r="M251" s="110">
        <v>198.552212314521</v>
      </c>
      <c r="N251" s="194">
        <v>0.92185007974481703</v>
      </c>
      <c r="O251" s="165">
        <v>0.96672799999999992</v>
      </c>
      <c r="P251" s="165">
        <v>0.99409999999999998</v>
      </c>
      <c r="Q251" s="128">
        <v>9.4339622641509404</v>
      </c>
    </row>
    <row r="252" spans="1:17" x14ac:dyDescent="0.2">
      <c r="A252" s="110" t="s">
        <v>561</v>
      </c>
      <c r="B252" s="110">
        <v>6877</v>
      </c>
      <c r="C252" s="110">
        <v>4716</v>
      </c>
      <c r="D252" s="110">
        <v>4157.63767108918</v>
      </c>
      <c r="E252" s="110">
        <v>438.11692658910999</v>
      </c>
      <c r="F252" s="110">
        <v>163.58345706745601</v>
      </c>
      <c r="G252" s="110">
        <v>-41.135156891062699</v>
      </c>
      <c r="H252" s="110">
        <v>9.8303373719569596</v>
      </c>
      <c r="I252" s="110">
        <v>-11.9525212667363</v>
      </c>
      <c r="J252" s="110"/>
      <c r="K252" s="110">
        <v>231</v>
      </c>
      <c r="L252" s="110">
        <v>614.90606817823505</v>
      </c>
      <c r="M252" s="110">
        <v>260.71074058595099</v>
      </c>
      <c r="N252" s="194">
        <v>0.87553648068669498</v>
      </c>
      <c r="O252" s="165">
        <v>0.96405399999999997</v>
      </c>
      <c r="P252" s="165">
        <v>1.0384</v>
      </c>
      <c r="Q252" s="128">
        <v>-4.1493775933609998</v>
      </c>
    </row>
    <row r="253" spans="1:17" x14ac:dyDescent="0.2">
      <c r="A253" s="110" t="s">
        <v>562</v>
      </c>
      <c r="B253" s="110">
        <v>11047</v>
      </c>
      <c r="C253" s="110">
        <v>4670</v>
      </c>
      <c r="D253" s="110">
        <v>4089.6128217174</v>
      </c>
      <c r="E253" s="110">
        <v>463.33246653369298</v>
      </c>
      <c r="F253" s="110">
        <v>166.28779951981201</v>
      </c>
      <c r="G253" s="110">
        <v>-41.135156891062699</v>
      </c>
      <c r="H253" s="110">
        <v>-2.6770978501813998</v>
      </c>
      <c r="I253" s="110">
        <v>-5.88981273912428</v>
      </c>
      <c r="J253" s="110"/>
      <c r="K253" s="110">
        <v>365</v>
      </c>
      <c r="L253" s="110">
        <v>472.19415407203201</v>
      </c>
      <c r="M253" s="110">
        <v>453.85373458132199</v>
      </c>
      <c r="N253" s="194">
        <v>0.91899441340782095</v>
      </c>
      <c r="O253" s="165">
        <v>0.967754</v>
      </c>
      <c r="P253" s="165">
        <v>1.0397000000000001</v>
      </c>
      <c r="Q253" s="128">
        <v>15.506329113924</v>
      </c>
    </row>
    <row r="254" spans="1:17" x14ac:dyDescent="0.2">
      <c r="A254" s="110" t="s">
        <v>563</v>
      </c>
      <c r="B254" s="110">
        <v>10854</v>
      </c>
      <c r="C254" s="110">
        <v>3959</v>
      </c>
      <c r="D254" s="110">
        <v>3603.5532883320202</v>
      </c>
      <c r="E254" s="110">
        <v>291.993749749514</v>
      </c>
      <c r="F254" s="110">
        <v>118.88352039542301</v>
      </c>
      <c r="G254" s="110">
        <v>-41.135156891062699</v>
      </c>
      <c r="H254" s="110">
        <v>-2.6770978501813998</v>
      </c>
      <c r="I254" s="110">
        <v>-11.9525212667363</v>
      </c>
      <c r="J254" s="110"/>
      <c r="K254" s="110">
        <v>316</v>
      </c>
      <c r="L254" s="110">
        <v>221.070646329402</v>
      </c>
      <c r="M254" s="110">
        <v>362.29980875559301</v>
      </c>
      <c r="N254" s="194">
        <v>0.933544303797468</v>
      </c>
      <c r="O254" s="165">
        <v>0.96629299999999996</v>
      </c>
      <c r="P254" s="165">
        <v>1.0319</v>
      </c>
      <c r="Q254" s="128">
        <v>2.2653721682847898</v>
      </c>
    </row>
    <row r="255" spans="1:17" x14ac:dyDescent="0.2">
      <c r="A255" s="110" t="s">
        <v>564</v>
      </c>
      <c r="B255" s="110">
        <v>11161</v>
      </c>
      <c r="C255" s="110">
        <v>4209</v>
      </c>
      <c r="D255" s="110">
        <v>3992.3910738455402</v>
      </c>
      <c r="E255" s="110">
        <v>249.327920692937</v>
      </c>
      <c r="F255" s="110">
        <v>23.4928867594741</v>
      </c>
      <c r="G255" s="110">
        <v>-41.135156891062699</v>
      </c>
      <c r="H255" s="110">
        <v>-2.6770978501813998</v>
      </c>
      <c r="I255" s="110">
        <v>-11.9525212667363</v>
      </c>
      <c r="J255" s="110"/>
      <c r="K255" s="110">
        <v>360</v>
      </c>
      <c r="L255" s="110">
        <v>232.071610557789</v>
      </c>
      <c r="M255" s="110">
        <v>265.96718641405198</v>
      </c>
      <c r="N255" s="194">
        <v>0.939393939393939</v>
      </c>
      <c r="O255" s="165">
        <v>0.96164000000000005</v>
      </c>
      <c r="P255" s="165">
        <v>1.0048999999999999</v>
      </c>
      <c r="Q255" s="128">
        <v>10.429447852760701</v>
      </c>
    </row>
    <row r="256" spans="1:17" x14ac:dyDescent="0.2">
      <c r="A256" s="110" t="s">
        <v>565</v>
      </c>
      <c r="B256" s="110">
        <v>6801</v>
      </c>
      <c r="C256" s="110">
        <v>4689</v>
      </c>
      <c r="D256" s="110">
        <v>3894.7060194949599</v>
      </c>
      <c r="E256" s="110">
        <v>457.427505027905</v>
      </c>
      <c r="F256" s="110">
        <v>354.84318285412701</v>
      </c>
      <c r="G256" s="110">
        <v>-41.135156891062699</v>
      </c>
      <c r="H256" s="110">
        <v>34.727373176022702</v>
      </c>
      <c r="I256" s="110">
        <v>-11.9525212667363</v>
      </c>
      <c r="J256" s="110"/>
      <c r="K256" s="110">
        <v>214</v>
      </c>
      <c r="L256" s="110">
        <v>397.00786038879301</v>
      </c>
      <c r="M256" s="110">
        <v>517.23010525298503</v>
      </c>
      <c r="N256" s="194">
        <v>0.90047393364928896</v>
      </c>
      <c r="O256" s="165">
        <v>0.96166600000000002</v>
      </c>
      <c r="P256" s="165">
        <v>1.0901000000000001</v>
      </c>
      <c r="Q256" s="128">
        <v>-8.5470085470085504</v>
      </c>
    </row>
    <row r="257" spans="1:17" x14ac:dyDescent="0.2">
      <c r="A257" s="110" t="s">
        <v>566</v>
      </c>
      <c r="B257" s="110">
        <v>7033</v>
      </c>
      <c r="C257" s="110">
        <v>5269</v>
      </c>
      <c r="D257" s="110">
        <v>4399.8014099394604</v>
      </c>
      <c r="E257" s="110">
        <v>674.58552363251897</v>
      </c>
      <c r="F257" s="110">
        <v>249.87906931324699</v>
      </c>
      <c r="G257" s="110">
        <v>-41.135156891062699</v>
      </c>
      <c r="H257" s="110">
        <v>-2.6770978501813998</v>
      </c>
      <c r="I257" s="110">
        <v>-11.9525212667363</v>
      </c>
      <c r="J257" s="110"/>
      <c r="K257" s="110">
        <v>250</v>
      </c>
      <c r="L257" s="110">
        <v>794.95837287590302</v>
      </c>
      <c r="M257" s="110">
        <v>553.59562997510102</v>
      </c>
      <c r="N257" s="194">
        <v>0.89105058365758805</v>
      </c>
      <c r="O257" s="165">
        <v>0.96904499999999993</v>
      </c>
      <c r="P257" s="165">
        <v>1.0559000000000001</v>
      </c>
      <c r="Q257" s="128">
        <v>12.1076233183857</v>
      </c>
    </row>
    <row r="258" spans="1:17" ht="14.25" customHeight="1" x14ac:dyDescent="0.2">
      <c r="A258" s="18" t="s">
        <v>567</v>
      </c>
      <c r="B258" s="110"/>
      <c r="C258" s="110"/>
      <c r="D258" s="110"/>
      <c r="E258" s="110"/>
      <c r="F258" s="110"/>
      <c r="G258" s="110"/>
      <c r="H258" s="110"/>
      <c r="I258" s="110"/>
      <c r="J258" s="18"/>
      <c r="K258" s="110"/>
      <c r="L258" s="110"/>
      <c r="M258" s="110"/>
      <c r="N258" s="194"/>
      <c r="O258" s="165"/>
      <c r="P258" s="165"/>
      <c r="Q258" s="128"/>
    </row>
    <row r="259" spans="1:17" x14ac:dyDescent="0.2">
      <c r="A259" s="110" t="s">
        <v>568</v>
      </c>
      <c r="B259" s="110">
        <v>26809</v>
      </c>
      <c r="C259" s="110">
        <v>4450</v>
      </c>
      <c r="D259" s="110">
        <v>4182.9364473707201</v>
      </c>
      <c r="E259" s="110">
        <v>298.77056493584098</v>
      </c>
      <c r="F259" s="110">
        <v>24.426559089747499</v>
      </c>
      <c r="G259" s="110">
        <v>-41.135156891062699</v>
      </c>
      <c r="H259" s="110">
        <v>-2.6770978501813998</v>
      </c>
      <c r="I259" s="110">
        <v>-11.9525212667363</v>
      </c>
      <c r="J259" s="110"/>
      <c r="K259" s="110">
        <v>906</v>
      </c>
      <c r="L259" s="110">
        <v>309.79395928543801</v>
      </c>
      <c r="M259" s="110">
        <v>287.13012617221102</v>
      </c>
      <c r="N259" s="194">
        <v>0.92079207920792105</v>
      </c>
      <c r="O259" s="165">
        <v>0.97155600000000009</v>
      </c>
      <c r="P259" s="165">
        <v>1.0048999999999999</v>
      </c>
      <c r="Q259" s="128">
        <v>6.9657615112160602</v>
      </c>
    </row>
    <row r="260" spans="1:17" x14ac:dyDescent="0.2">
      <c r="A260" s="110" t="s">
        <v>569</v>
      </c>
      <c r="B260" s="110">
        <v>102904</v>
      </c>
      <c r="C260" s="110">
        <v>4334</v>
      </c>
      <c r="D260" s="110">
        <v>4344.5937020045203</v>
      </c>
      <c r="E260" s="110">
        <v>49.5766163092132</v>
      </c>
      <c r="F260" s="110">
        <v>-9.9725293487830307</v>
      </c>
      <c r="G260" s="110">
        <v>-41.135156891062699</v>
      </c>
      <c r="H260" s="110">
        <v>-2.6770978501813998</v>
      </c>
      <c r="I260" s="110">
        <v>-6.4147544198270401</v>
      </c>
      <c r="J260" s="110"/>
      <c r="K260" s="110">
        <v>3612</v>
      </c>
      <c r="L260" s="110">
        <v>55.208938876470697</v>
      </c>
      <c r="M260" s="110">
        <v>43.3272493279228</v>
      </c>
      <c r="N260" s="194">
        <v>0.92540210759844699</v>
      </c>
      <c r="O260" s="165">
        <v>0.98585099999999992</v>
      </c>
      <c r="P260" s="165">
        <v>0.99680000000000002</v>
      </c>
      <c r="Q260" s="128">
        <v>15.3256704980843</v>
      </c>
    </row>
    <row r="261" spans="1:17" x14ac:dyDescent="0.2">
      <c r="A261" s="110" t="s">
        <v>570</v>
      </c>
      <c r="B261" s="110">
        <v>9570</v>
      </c>
      <c r="C261" s="110">
        <v>4624</v>
      </c>
      <c r="D261" s="110">
        <v>3582.6263400463399</v>
      </c>
      <c r="E261" s="110">
        <v>803.993486309741</v>
      </c>
      <c r="F261" s="110">
        <v>181.986699597935</v>
      </c>
      <c r="G261" s="110">
        <v>-41.135156891062699</v>
      </c>
      <c r="H261" s="110">
        <v>108.438982297526</v>
      </c>
      <c r="I261" s="110">
        <v>-11.9525212667363</v>
      </c>
      <c r="J261" s="110"/>
      <c r="K261" s="110">
        <v>277</v>
      </c>
      <c r="L261" s="110">
        <v>826.12789929922997</v>
      </c>
      <c r="M261" s="110">
        <v>781.24202890621905</v>
      </c>
      <c r="N261" s="194">
        <v>0.92831541218638003</v>
      </c>
      <c r="O261" s="165">
        <v>0.96242000000000005</v>
      </c>
      <c r="P261" s="165">
        <v>1.0497000000000001</v>
      </c>
      <c r="Q261" s="128">
        <v>-20.402298850574699</v>
      </c>
    </row>
    <row r="262" spans="1:17" x14ac:dyDescent="0.2">
      <c r="A262" s="110" t="s">
        <v>571</v>
      </c>
      <c r="B262" s="110">
        <v>37531</v>
      </c>
      <c r="C262" s="110">
        <v>4720</v>
      </c>
      <c r="D262" s="110">
        <v>4511.5901986550398</v>
      </c>
      <c r="E262" s="110">
        <v>193.89681229500599</v>
      </c>
      <c r="F262" s="110">
        <v>47.241436404719998</v>
      </c>
      <c r="G262" s="110">
        <v>-41.135156891062699</v>
      </c>
      <c r="H262" s="110">
        <v>-2.6770978501813998</v>
      </c>
      <c r="I262" s="110">
        <v>11.0854914350176</v>
      </c>
      <c r="J262" s="110"/>
      <c r="K262" s="110">
        <v>1368</v>
      </c>
      <c r="L262" s="110">
        <v>169.847800740834</v>
      </c>
      <c r="M262" s="110">
        <v>217.32877943514401</v>
      </c>
      <c r="N262" s="194">
        <v>0.91428571428571404</v>
      </c>
      <c r="O262" s="165">
        <v>0.96235699999999991</v>
      </c>
      <c r="P262" s="165">
        <v>1.0096000000000001</v>
      </c>
      <c r="Q262" s="128">
        <v>18.75</v>
      </c>
    </row>
    <row r="263" spans="1:17" x14ac:dyDescent="0.2">
      <c r="A263" s="110" t="s">
        <v>572</v>
      </c>
      <c r="B263" s="110">
        <v>18867</v>
      </c>
      <c r="C263" s="110">
        <v>4775</v>
      </c>
      <c r="D263" s="110">
        <v>4244.5838226574297</v>
      </c>
      <c r="E263" s="110">
        <v>487.26949331784903</v>
      </c>
      <c r="F263" s="110">
        <v>98.584389742891901</v>
      </c>
      <c r="G263" s="110">
        <v>-41.135156891062699</v>
      </c>
      <c r="H263" s="110">
        <v>-2.6770978501813998</v>
      </c>
      <c r="I263" s="110">
        <v>-11.9525212667363</v>
      </c>
      <c r="J263" s="110"/>
      <c r="K263" s="110">
        <v>647</v>
      </c>
      <c r="L263" s="110">
        <v>502.184346782376</v>
      </c>
      <c r="M263" s="110">
        <v>471.73759543928799</v>
      </c>
      <c r="N263" s="194">
        <v>0.92403100775193803</v>
      </c>
      <c r="O263" s="165">
        <v>0.96814400000000012</v>
      </c>
      <c r="P263" s="165">
        <v>1.0223</v>
      </c>
      <c r="Q263" s="128">
        <v>3.52</v>
      </c>
    </row>
    <row r="264" spans="1:17" x14ac:dyDescent="0.2">
      <c r="A264" s="110" t="s">
        <v>573</v>
      </c>
      <c r="B264" s="110">
        <v>9483</v>
      </c>
      <c r="C264" s="110">
        <v>4817</v>
      </c>
      <c r="D264" s="110">
        <v>4242.0061489966702</v>
      </c>
      <c r="E264" s="110">
        <v>457.79929174447398</v>
      </c>
      <c r="F264" s="110">
        <v>173.18621584259901</v>
      </c>
      <c r="G264" s="110">
        <v>-41.135156891062699</v>
      </c>
      <c r="H264" s="110">
        <v>-2.6770978501813998</v>
      </c>
      <c r="I264" s="110">
        <v>-11.9525212667363</v>
      </c>
      <c r="J264" s="110"/>
      <c r="K264" s="110">
        <v>325</v>
      </c>
      <c r="L264" s="110">
        <v>483.10869696843702</v>
      </c>
      <c r="M264" s="110">
        <v>431.87284210647698</v>
      </c>
      <c r="N264" s="194">
        <v>0.881987577639752</v>
      </c>
      <c r="O264" s="165">
        <v>0.96451400000000009</v>
      </c>
      <c r="P264" s="165">
        <v>1.0399</v>
      </c>
      <c r="Q264" s="128">
        <v>11.683848797250899</v>
      </c>
    </row>
    <row r="265" spans="1:17" x14ac:dyDescent="0.2">
      <c r="A265" s="110" t="s">
        <v>574</v>
      </c>
      <c r="B265" s="110">
        <v>5884</v>
      </c>
      <c r="C265" s="110">
        <v>4601</v>
      </c>
      <c r="D265" s="110">
        <v>3765.4254205184602</v>
      </c>
      <c r="E265" s="110">
        <v>746.23216601540298</v>
      </c>
      <c r="F265" s="110">
        <v>144.75708122502201</v>
      </c>
      <c r="G265" s="110">
        <v>-41.135156891062699</v>
      </c>
      <c r="H265" s="110">
        <v>-2.6770978501813998</v>
      </c>
      <c r="I265" s="110">
        <v>-11.9525212667363</v>
      </c>
      <c r="J265" s="110"/>
      <c r="K265" s="110">
        <v>179</v>
      </c>
      <c r="L265" s="110">
        <v>713.50729806781396</v>
      </c>
      <c r="M265" s="110">
        <v>778.33998954895901</v>
      </c>
      <c r="N265" s="194">
        <v>0.96685082872928196</v>
      </c>
      <c r="O265" s="165">
        <v>0.96944799999999998</v>
      </c>
      <c r="P265" s="165">
        <v>1.0374000000000001</v>
      </c>
      <c r="Q265" s="128">
        <v>-1.64835164835165</v>
      </c>
    </row>
    <row r="266" spans="1:17" x14ac:dyDescent="0.2">
      <c r="A266" s="110" t="s">
        <v>575</v>
      </c>
      <c r="B266" s="110">
        <v>11672</v>
      </c>
      <c r="C266" s="110">
        <v>3923</v>
      </c>
      <c r="D266" s="110">
        <v>3626.72403499234</v>
      </c>
      <c r="E266" s="110">
        <v>164.62956465267101</v>
      </c>
      <c r="F266" s="110">
        <v>152.62585593231699</v>
      </c>
      <c r="G266" s="110">
        <v>-41.135156891062699</v>
      </c>
      <c r="H266" s="110">
        <v>32.205812662573699</v>
      </c>
      <c r="I266" s="110">
        <v>-11.9525212667363</v>
      </c>
      <c r="J266" s="110"/>
      <c r="K266" s="110">
        <v>342</v>
      </c>
      <c r="L266" s="110">
        <v>139.08777387677301</v>
      </c>
      <c r="M266" s="110">
        <v>189.55431101453601</v>
      </c>
      <c r="N266" s="194">
        <v>0.87755102040816302</v>
      </c>
      <c r="O266" s="165">
        <v>0.96906400000000004</v>
      </c>
      <c r="P266" s="165">
        <v>1.0409999999999999</v>
      </c>
      <c r="Q266" s="128">
        <v>-8.5561497326203195</v>
      </c>
    </row>
    <row r="267" spans="1:17" x14ac:dyDescent="0.2">
      <c r="A267" s="110" t="s">
        <v>576</v>
      </c>
      <c r="B267" s="110">
        <v>39290</v>
      </c>
      <c r="C267" s="110">
        <v>4854</v>
      </c>
      <c r="D267" s="110">
        <v>4482.87422945444</v>
      </c>
      <c r="E267" s="110">
        <v>437.064550009524</v>
      </c>
      <c r="F267" s="110">
        <v>-10.415027036622799</v>
      </c>
      <c r="G267" s="110">
        <v>-41.135156891062699</v>
      </c>
      <c r="H267" s="110">
        <v>-2.6770978501813998</v>
      </c>
      <c r="I267" s="110">
        <v>-11.9525212667363</v>
      </c>
      <c r="J267" s="110"/>
      <c r="K267" s="110">
        <v>1423</v>
      </c>
      <c r="L267" s="110">
        <v>419.65454384181101</v>
      </c>
      <c r="M267" s="110">
        <v>453.857511763204</v>
      </c>
      <c r="N267" s="194">
        <v>0.92751583391977499</v>
      </c>
      <c r="O267" s="165">
        <v>0.9732599999999999</v>
      </c>
      <c r="P267" s="165">
        <v>0.99680000000000002</v>
      </c>
      <c r="Q267" s="128">
        <v>11.5203761755486</v>
      </c>
    </row>
    <row r="268" spans="1:17" x14ac:dyDescent="0.2">
      <c r="A268" s="110" t="s">
        <v>577</v>
      </c>
      <c r="B268" s="110">
        <v>25492</v>
      </c>
      <c r="C268" s="110">
        <v>4098</v>
      </c>
      <c r="D268" s="110">
        <v>3923.2061947924399</v>
      </c>
      <c r="E268" s="110">
        <v>215.23526411416901</v>
      </c>
      <c r="F268" s="110">
        <v>14.9151478430498</v>
      </c>
      <c r="G268" s="110">
        <v>-41.135156891062699</v>
      </c>
      <c r="H268" s="110">
        <v>-2.6770978501813998</v>
      </c>
      <c r="I268" s="110">
        <v>-11.9525212667363</v>
      </c>
      <c r="J268" s="110"/>
      <c r="K268" s="110">
        <v>808</v>
      </c>
      <c r="L268" s="110">
        <v>245.91198555315299</v>
      </c>
      <c r="M268" s="110">
        <v>183.94149826115299</v>
      </c>
      <c r="N268" s="194">
        <v>0.89013732833957504</v>
      </c>
      <c r="O268" s="165">
        <v>0.96474100000000007</v>
      </c>
      <c r="P268" s="165">
        <v>1.0027999999999999</v>
      </c>
      <c r="Q268" s="128">
        <v>1.7632241813602001</v>
      </c>
    </row>
    <row r="269" spans="1:17" ht="14.25" customHeight="1" x14ac:dyDescent="0.2">
      <c r="A269" s="18" t="s">
        <v>578</v>
      </c>
      <c r="B269" s="110"/>
      <c r="C269" s="110"/>
      <c r="D269" s="110"/>
      <c r="E269" s="110"/>
      <c r="F269" s="110"/>
      <c r="G269" s="110"/>
      <c r="H269" s="110"/>
      <c r="I269" s="110"/>
      <c r="J269" s="18"/>
      <c r="K269" s="110"/>
      <c r="L269" s="110"/>
      <c r="M269" s="110"/>
      <c r="N269" s="194"/>
      <c r="O269" s="165"/>
      <c r="P269" s="165"/>
      <c r="Q269" s="128"/>
    </row>
    <row r="270" spans="1:17" x14ac:dyDescent="0.2">
      <c r="A270" s="110" t="s">
        <v>579</v>
      </c>
      <c r="B270" s="110">
        <v>25114</v>
      </c>
      <c r="C270" s="110">
        <v>4725</v>
      </c>
      <c r="D270" s="110">
        <v>4499.75191966284</v>
      </c>
      <c r="E270" s="110">
        <v>316.11679583353202</v>
      </c>
      <c r="F270" s="110">
        <v>-34.767696011469297</v>
      </c>
      <c r="G270" s="110">
        <v>-41.135156891062699</v>
      </c>
      <c r="H270" s="110">
        <v>-2.6770978501813998</v>
      </c>
      <c r="I270" s="110">
        <v>-11.9525212667363</v>
      </c>
      <c r="J270" s="110"/>
      <c r="K270" s="110">
        <v>913</v>
      </c>
      <c r="L270" s="110">
        <v>300.33654373271401</v>
      </c>
      <c r="M270" s="110">
        <v>331.280003520317</v>
      </c>
      <c r="N270" s="194">
        <v>0.93790849673202603</v>
      </c>
      <c r="O270" s="165">
        <v>0.96532499999999999</v>
      </c>
      <c r="P270" s="165">
        <v>0.99139999999999995</v>
      </c>
      <c r="Q270" s="128">
        <v>13.698630136986299</v>
      </c>
    </row>
    <row r="271" spans="1:17" x14ac:dyDescent="0.2">
      <c r="A271" s="110" t="s">
        <v>580</v>
      </c>
      <c r="B271" s="110">
        <v>18133</v>
      </c>
      <c r="C271" s="110">
        <v>4988</v>
      </c>
      <c r="D271" s="110">
        <v>4477.8326753133797</v>
      </c>
      <c r="E271" s="110">
        <v>435.40718021894497</v>
      </c>
      <c r="F271" s="110">
        <v>130.20505194146901</v>
      </c>
      <c r="G271" s="110">
        <v>-41.135156891062699</v>
      </c>
      <c r="H271" s="110">
        <v>-2.6770978501813998</v>
      </c>
      <c r="I271" s="110">
        <v>-11.9525212667363</v>
      </c>
      <c r="J271" s="110"/>
      <c r="K271" s="110">
        <v>656</v>
      </c>
      <c r="L271" s="110">
        <v>310.48014110542198</v>
      </c>
      <c r="M271" s="110">
        <v>559.71717491843401</v>
      </c>
      <c r="N271" s="194">
        <v>0.89755351681957196</v>
      </c>
      <c r="O271" s="165">
        <v>0.95897599999999994</v>
      </c>
      <c r="P271" s="165">
        <v>1.0282</v>
      </c>
      <c r="Q271" s="128">
        <v>11.5646258503401</v>
      </c>
    </row>
    <row r="272" spans="1:17" x14ac:dyDescent="0.2">
      <c r="A272" s="110" t="s">
        <v>581</v>
      </c>
      <c r="B272" s="110">
        <v>18872</v>
      </c>
      <c r="C272" s="110">
        <v>4513</v>
      </c>
      <c r="D272" s="110">
        <v>3771.23503746501</v>
      </c>
      <c r="E272" s="110">
        <v>654.15086834551596</v>
      </c>
      <c r="F272" s="110">
        <v>118.952839140314</v>
      </c>
      <c r="G272" s="110">
        <v>-41.135156891062699</v>
      </c>
      <c r="H272" s="110">
        <v>21.695362249102399</v>
      </c>
      <c r="I272" s="110">
        <v>-11.9525212667363</v>
      </c>
      <c r="J272" s="110"/>
      <c r="K272" s="110">
        <v>575</v>
      </c>
      <c r="L272" s="110">
        <v>636.30196936757397</v>
      </c>
      <c r="M272" s="110">
        <v>671.38272290942496</v>
      </c>
      <c r="N272" s="194">
        <v>0.916521739130435</v>
      </c>
      <c r="O272" s="165">
        <v>0.94676500000000008</v>
      </c>
      <c r="P272" s="165">
        <v>1.0305</v>
      </c>
      <c r="Q272" s="128">
        <v>-6.5040650406504099</v>
      </c>
    </row>
    <row r="273" spans="1:17" x14ac:dyDescent="0.2">
      <c r="A273" s="110" t="s">
        <v>582</v>
      </c>
      <c r="B273" s="110">
        <v>99439</v>
      </c>
      <c r="C273" s="110">
        <v>4476</v>
      </c>
      <c r="D273" s="110">
        <v>4471.0884667563596</v>
      </c>
      <c r="E273" s="110">
        <v>-21.506096267044299</v>
      </c>
      <c r="F273" s="110">
        <v>42.828640158411297</v>
      </c>
      <c r="G273" s="110">
        <v>-41.135156891062699</v>
      </c>
      <c r="H273" s="110">
        <v>-2.6770978501813998</v>
      </c>
      <c r="I273" s="110">
        <v>27.443657613157299</v>
      </c>
      <c r="J273" s="110"/>
      <c r="K273" s="110">
        <v>3592</v>
      </c>
      <c r="L273" s="110">
        <v>7.2970442412952297</v>
      </c>
      <c r="M273" s="110">
        <v>-50.926281189416798</v>
      </c>
      <c r="N273" s="194">
        <v>0.94867503486750304</v>
      </c>
      <c r="O273" s="165">
        <v>0.97856100000000001</v>
      </c>
      <c r="P273" s="165">
        <v>1.0086999999999999</v>
      </c>
      <c r="Q273" s="128">
        <v>22.2600408441116</v>
      </c>
    </row>
    <row r="274" spans="1:17" x14ac:dyDescent="0.2">
      <c r="A274" s="110" t="s">
        <v>583</v>
      </c>
      <c r="B274" s="110">
        <v>17963</v>
      </c>
      <c r="C274" s="110">
        <v>4752</v>
      </c>
      <c r="D274" s="110">
        <v>4527.1009917453603</v>
      </c>
      <c r="E274" s="110">
        <v>284.38580792110503</v>
      </c>
      <c r="F274" s="110">
        <v>-4.2186112875103898</v>
      </c>
      <c r="G274" s="110">
        <v>-41.135156891062699</v>
      </c>
      <c r="H274" s="110">
        <v>-2.6770978501813998</v>
      </c>
      <c r="I274" s="110">
        <v>-11.9525212667363</v>
      </c>
      <c r="J274" s="110"/>
      <c r="K274" s="110">
        <v>657</v>
      </c>
      <c r="L274" s="110">
        <v>274.362160527919</v>
      </c>
      <c r="M274" s="110">
        <v>293.79241090025897</v>
      </c>
      <c r="N274" s="194">
        <v>0.94704992435703494</v>
      </c>
      <c r="O274" s="165">
        <v>0.97125899999999998</v>
      </c>
      <c r="P274" s="165">
        <v>0.99819999999999998</v>
      </c>
      <c r="Q274" s="128">
        <v>0.61255742725880602</v>
      </c>
    </row>
    <row r="275" spans="1:17" x14ac:dyDescent="0.2">
      <c r="A275" s="110" t="s">
        <v>584</v>
      </c>
      <c r="B275" s="110">
        <v>9226</v>
      </c>
      <c r="C275" s="110">
        <v>5015</v>
      </c>
      <c r="D275" s="110">
        <v>4199.1807665036304</v>
      </c>
      <c r="E275" s="110">
        <v>476.27805443003399</v>
      </c>
      <c r="F275" s="110">
        <v>394.87389985911898</v>
      </c>
      <c r="G275" s="110">
        <v>-41.135156891062699</v>
      </c>
      <c r="H275" s="110">
        <v>-2.6770978501813998</v>
      </c>
      <c r="I275" s="110">
        <v>-11.9525212667363</v>
      </c>
      <c r="J275" s="110"/>
      <c r="K275" s="110">
        <v>313</v>
      </c>
      <c r="L275" s="110">
        <v>523.72256367582997</v>
      </c>
      <c r="M275" s="110">
        <v>428.21650077020502</v>
      </c>
      <c r="N275" s="194">
        <v>0.93059936908517304</v>
      </c>
      <c r="O275" s="165">
        <v>0.96319500000000002</v>
      </c>
      <c r="P275" s="165">
        <v>1.0931</v>
      </c>
      <c r="Q275" s="128">
        <v>2.6229508196721301</v>
      </c>
    </row>
    <row r="276" spans="1:17" x14ac:dyDescent="0.2">
      <c r="A276" s="110" t="s">
        <v>585</v>
      </c>
      <c r="B276" s="110">
        <v>55807</v>
      </c>
      <c r="C276" s="110">
        <v>4440</v>
      </c>
      <c r="D276" s="110">
        <v>4214.0395506368704</v>
      </c>
      <c r="E276" s="110">
        <v>217.02467572852899</v>
      </c>
      <c r="F276" s="110">
        <v>64.612340026802201</v>
      </c>
      <c r="G276" s="110">
        <v>-41.135156891062699</v>
      </c>
      <c r="H276" s="110">
        <v>-2.6770978501813998</v>
      </c>
      <c r="I276" s="110">
        <v>-11.9525212667363</v>
      </c>
      <c r="J276" s="110"/>
      <c r="K276" s="110">
        <v>1900</v>
      </c>
      <c r="L276" s="110">
        <v>250.6813049445</v>
      </c>
      <c r="M276" s="110">
        <v>182.75100209852499</v>
      </c>
      <c r="N276" s="194">
        <v>0.94642857142857095</v>
      </c>
      <c r="O276" s="165">
        <v>0.96527299999999994</v>
      </c>
      <c r="P276" s="165">
        <v>1.0144</v>
      </c>
      <c r="Q276" s="128">
        <v>4.6255506607929497</v>
      </c>
    </row>
    <row r="277" spans="1:17" ht="14.25" customHeight="1" x14ac:dyDescent="0.2">
      <c r="A277" s="18" t="s">
        <v>586</v>
      </c>
      <c r="B277" s="110"/>
      <c r="C277" s="110"/>
      <c r="D277" s="110"/>
      <c r="E277" s="110"/>
      <c r="F277" s="110"/>
      <c r="G277" s="110"/>
      <c r="H277" s="110"/>
      <c r="I277" s="110"/>
      <c r="J277" s="18"/>
      <c r="K277" s="110"/>
      <c r="L277" s="110"/>
      <c r="M277" s="110"/>
      <c r="N277" s="194"/>
      <c r="O277" s="165"/>
      <c r="P277" s="165"/>
      <c r="Q277" s="128"/>
    </row>
    <row r="278" spans="1:17" x14ac:dyDescent="0.2">
      <c r="A278" s="110" t="s">
        <v>587</v>
      </c>
      <c r="B278" s="110">
        <v>7120</v>
      </c>
      <c r="C278" s="110">
        <v>4935</v>
      </c>
      <c r="D278" s="110">
        <v>4259.11899575592</v>
      </c>
      <c r="E278" s="110">
        <v>398.76530944943698</v>
      </c>
      <c r="F278" s="110">
        <v>331.45642127126098</v>
      </c>
      <c r="G278" s="110">
        <v>-41.135156891062699</v>
      </c>
      <c r="H278" s="110">
        <v>-2.6770978501813998</v>
      </c>
      <c r="I278" s="110">
        <v>-10.674617922530899</v>
      </c>
      <c r="J278" s="110"/>
      <c r="K278" s="110">
        <v>245</v>
      </c>
      <c r="L278" s="110">
        <v>413.29513339847801</v>
      </c>
      <c r="M278" s="110">
        <v>383.61844108636302</v>
      </c>
      <c r="N278" s="194">
        <v>0.93951612903225801</v>
      </c>
      <c r="O278" s="165">
        <v>0.96416499999999994</v>
      </c>
      <c r="P278" s="165">
        <v>1.0769</v>
      </c>
      <c r="Q278" s="128">
        <v>14.485981308411199</v>
      </c>
    </row>
    <row r="279" spans="1:17" x14ac:dyDescent="0.2">
      <c r="A279" s="110" t="s">
        <v>588</v>
      </c>
      <c r="B279" s="110">
        <v>6181</v>
      </c>
      <c r="C279" s="110">
        <v>4892</v>
      </c>
      <c r="D279" s="110">
        <v>4065.0976043806199</v>
      </c>
      <c r="E279" s="110">
        <v>405.73073305024099</v>
      </c>
      <c r="F279" s="110">
        <v>316.53617627450097</v>
      </c>
      <c r="G279" s="110">
        <v>-41.135156891062699</v>
      </c>
      <c r="H279" s="110">
        <v>157.542788032218</v>
      </c>
      <c r="I279" s="110">
        <v>-11.9525212667363</v>
      </c>
      <c r="J279" s="110"/>
      <c r="K279" s="110">
        <v>203</v>
      </c>
      <c r="L279" s="110">
        <v>285.135745424795</v>
      </c>
      <c r="M279" s="110">
        <v>525.70867626165398</v>
      </c>
      <c r="N279" s="194">
        <v>0.94527363184079605</v>
      </c>
      <c r="O279" s="165">
        <v>0.95267599999999997</v>
      </c>
      <c r="P279" s="165">
        <v>1.0769</v>
      </c>
      <c r="Q279" s="128">
        <v>-24.253731343283601</v>
      </c>
    </row>
    <row r="280" spans="1:17" x14ac:dyDescent="0.2">
      <c r="A280" s="110" t="s">
        <v>589</v>
      </c>
      <c r="B280" s="110">
        <v>10070</v>
      </c>
      <c r="C280" s="110">
        <v>4613</v>
      </c>
      <c r="D280" s="110">
        <v>3871.81650231294</v>
      </c>
      <c r="E280" s="110">
        <v>439.105573959195</v>
      </c>
      <c r="F280" s="110">
        <v>358.20138045926501</v>
      </c>
      <c r="G280" s="110">
        <v>-41.135156891062699</v>
      </c>
      <c r="H280" s="110">
        <v>-2.6770978501813998</v>
      </c>
      <c r="I280" s="110">
        <v>-11.9525212667363</v>
      </c>
      <c r="J280" s="110"/>
      <c r="K280" s="110">
        <v>315</v>
      </c>
      <c r="L280" s="110">
        <v>543.96624939330104</v>
      </c>
      <c r="M280" s="110">
        <v>333.62785411105699</v>
      </c>
      <c r="N280" s="194">
        <v>0.93015873015872996</v>
      </c>
      <c r="O280" s="165">
        <v>0.96367400000000003</v>
      </c>
      <c r="P280" s="165">
        <v>1.0914999999999999</v>
      </c>
      <c r="Q280" s="128">
        <v>1.2861736334405101</v>
      </c>
    </row>
    <row r="281" spans="1:17" x14ac:dyDescent="0.2">
      <c r="A281" s="110" t="s">
        <v>590</v>
      </c>
      <c r="B281" s="110">
        <v>15054</v>
      </c>
      <c r="C281" s="110">
        <v>5282</v>
      </c>
      <c r="D281" s="110">
        <v>4777.0292883370603</v>
      </c>
      <c r="E281" s="110">
        <v>296.32618623155503</v>
      </c>
      <c r="F281" s="110">
        <v>229.40595290714</v>
      </c>
      <c r="G281" s="110">
        <v>-41.135156891062699</v>
      </c>
      <c r="H281" s="110">
        <v>-2.6770978501813998</v>
      </c>
      <c r="I281" s="110">
        <v>22.8523899143858</v>
      </c>
      <c r="J281" s="110"/>
      <c r="K281" s="110">
        <v>581</v>
      </c>
      <c r="L281" s="110">
        <v>392.551545289567</v>
      </c>
      <c r="M281" s="110">
        <v>199.48378275951001</v>
      </c>
      <c r="N281" s="194">
        <v>0.91623931623931598</v>
      </c>
      <c r="O281" s="165">
        <v>0.97132000000000007</v>
      </c>
      <c r="P281" s="165">
        <v>1.0471999999999999</v>
      </c>
      <c r="Q281" s="128">
        <v>20.790020790020801</v>
      </c>
    </row>
    <row r="282" spans="1:17" x14ac:dyDescent="0.2">
      <c r="A282" s="110" t="s">
        <v>591</v>
      </c>
      <c r="B282" s="110">
        <v>5208</v>
      </c>
      <c r="C282" s="110">
        <v>4961</v>
      </c>
      <c r="D282" s="110">
        <v>3945.21609099332</v>
      </c>
      <c r="E282" s="110">
        <v>748.91690382452998</v>
      </c>
      <c r="F282" s="110">
        <v>323.09815225899098</v>
      </c>
      <c r="G282" s="110">
        <v>-41.135156891062699</v>
      </c>
      <c r="H282" s="110">
        <v>-2.6770978501813998</v>
      </c>
      <c r="I282" s="110">
        <v>-11.9525212667363</v>
      </c>
      <c r="J282" s="110"/>
      <c r="K282" s="110">
        <v>166</v>
      </c>
      <c r="L282" s="110">
        <v>688.28160075625499</v>
      </c>
      <c r="M282" s="110">
        <v>808.93516247877096</v>
      </c>
      <c r="N282" s="194">
        <v>0.92215568862275499</v>
      </c>
      <c r="O282" s="165">
        <v>0.96032399999999996</v>
      </c>
      <c r="P282" s="165">
        <v>1.0809</v>
      </c>
      <c r="Q282" s="128">
        <v>1.2195121951219501</v>
      </c>
    </row>
    <row r="283" spans="1:17" x14ac:dyDescent="0.2">
      <c r="A283" s="110" t="s">
        <v>592</v>
      </c>
      <c r="B283" s="110">
        <v>11488</v>
      </c>
      <c r="C283" s="110">
        <v>4666</v>
      </c>
      <c r="D283" s="110">
        <v>3749.4580619792</v>
      </c>
      <c r="E283" s="110">
        <v>609.821629158316</v>
      </c>
      <c r="F283" s="110">
        <v>348.13042058732202</v>
      </c>
      <c r="G283" s="110">
        <v>-41.135156891062699</v>
      </c>
      <c r="H283" s="110">
        <v>11.343445167674099</v>
      </c>
      <c r="I283" s="110">
        <v>-11.9525212667363</v>
      </c>
      <c r="J283" s="110"/>
      <c r="K283" s="110">
        <v>348</v>
      </c>
      <c r="L283" s="110">
        <v>597.19526874577195</v>
      </c>
      <c r="M283" s="110">
        <v>621.83094515682706</v>
      </c>
      <c r="N283" s="194">
        <v>0.93023255813953498</v>
      </c>
      <c r="O283" s="165">
        <v>0.95585300000000006</v>
      </c>
      <c r="P283" s="165">
        <v>1.0918000000000001</v>
      </c>
      <c r="Q283" s="128">
        <v>-4.6575342465753398</v>
      </c>
    </row>
    <row r="284" spans="1:17" x14ac:dyDescent="0.2">
      <c r="A284" s="110" t="s">
        <v>593</v>
      </c>
      <c r="B284" s="110">
        <v>12049</v>
      </c>
      <c r="C284" s="110">
        <v>4371</v>
      </c>
      <c r="D284" s="110">
        <v>3811.1547946799401</v>
      </c>
      <c r="E284" s="110">
        <v>281.89776416136198</v>
      </c>
      <c r="F284" s="110">
        <v>333.97617571691501</v>
      </c>
      <c r="G284" s="110">
        <v>-41.135156891062699</v>
      </c>
      <c r="H284" s="110">
        <v>-2.6770978501813998</v>
      </c>
      <c r="I284" s="110">
        <v>-11.9525212667363</v>
      </c>
      <c r="J284" s="110"/>
      <c r="K284" s="110">
        <v>371</v>
      </c>
      <c r="L284" s="110">
        <v>308.57208432162298</v>
      </c>
      <c r="M284" s="110">
        <v>254.60639958706801</v>
      </c>
      <c r="N284" s="194">
        <v>0.92991913746630706</v>
      </c>
      <c r="O284" s="165">
        <v>0.98085599999999995</v>
      </c>
      <c r="P284" s="165">
        <v>1.0866</v>
      </c>
      <c r="Q284" s="128">
        <v>12.424242424242401</v>
      </c>
    </row>
    <row r="285" spans="1:17" x14ac:dyDescent="0.2">
      <c r="A285" s="110" t="s">
        <v>594</v>
      </c>
      <c r="B285" s="110">
        <v>63985</v>
      </c>
      <c r="C285" s="110">
        <v>3905</v>
      </c>
      <c r="D285" s="110">
        <v>4002.3586191150798</v>
      </c>
      <c r="E285" s="110">
        <v>-42.704321128729397</v>
      </c>
      <c r="F285" s="110">
        <v>-30.089877764846602</v>
      </c>
      <c r="G285" s="110">
        <v>-41.135156891062699</v>
      </c>
      <c r="H285" s="110">
        <v>-2.6770978501813998</v>
      </c>
      <c r="I285" s="110">
        <v>19.250661673751001</v>
      </c>
      <c r="J285" s="110"/>
      <c r="K285" s="110">
        <v>2069</v>
      </c>
      <c r="L285" s="110">
        <v>-28.9914749561481</v>
      </c>
      <c r="M285" s="110">
        <v>-57.034211715343602</v>
      </c>
      <c r="N285" s="194">
        <v>0.915533980582524</v>
      </c>
      <c r="O285" s="165">
        <v>0.97857699999999992</v>
      </c>
      <c r="P285" s="165">
        <v>0.99150000000000005</v>
      </c>
      <c r="Q285" s="128">
        <v>21.2778429073857</v>
      </c>
    </row>
    <row r="286" spans="1:17" ht="14.25" customHeight="1" x14ac:dyDescent="0.2">
      <c r="A286" s="18" t="s">
        <v>595</v>
      </c>
      <c r="B286" s="110"/>
      <c r="C286" s="110"/>
      <c r="D286" s="110"/>
      <c r="E286" s="110"/>
      <c r="F286" s="110"/>
      <c r="G286" s="110"/>
      <c r="H286" s="110"/>
      <c r="I286" s="110"/>
      <c r="J286" s="18"/>
      <c r="K286" s="110"/>
      <c r="L286" s="110"/>
      <c r="M286" s="110"/>
      <c r="N286" s="194"/>
      <c r="O286" s="165"/>
      <c r="P286" s="165"/>
      <c r="Q286" s="128"/>
    </row>
    <row r="287" spans="1:17" x14ac:dyDescent="0.2">
      <c r="A287" s="110" t="s">
        <v>596</v>
      </c>
      <c r="B287" s="110">
        <v>2387</v>
      </c>
      <c r="C287" s="110">
        <v>5708</v>
      </c>
      <c r="D287" s="110">
        <v>4148.3104571233098</v>
      </c>
      <c r="E287" s="110">
        <v>1209.4013675844401</v>
      </c>
      <c r="F287" s="110">
        <v>376.44844954730502</v>
      </c>
      <c r="G287" s="110">
        <v>-41.135156891062699</v>
      </c>
      <c r="H287" s="110">
        <v>27.0963326409864</v>
      </c>
      <c r="I287" s="110">
        <v>-11.9525212667363</v>
      </c>
      <c r="J287" s="110"/>
      <c r="K287" s="110">
        <v>80</v>
      </c>
      <c r="L287" s="110">
        <v>1159.26481451784</v>
      </c>
      <c r="M287" s="110">
        <v>1258.9208762369999</v>
      </c>
      <c r="N287" s="194">
        <v>0.962025316455696</v>
      </c>
      <c r="O287" s="165">
        <v>0.95979100000000006</v>
      </c>
      <c r="P287" s="165">
        <v>1.0898000000000001</v>
      </c>
      <c r="Q287" s="128">
        <v>-6.9767441860465098</v>
      </c>
    </row>
    <row r="288" spans="1:17" x14ac:dyDescent="0.2">
      <c r="A288" s="110" t="s">
        <v>597</v>
      </c>
      <c r="B288" s="110">
        <v>2498</v>
      </c>
      <c r="C288" s="110">
        <v>3865</v>
      </c>
      <c r="D288" s="110">
        <v>3171.18240549347</v>
      </c>
      <c r="E288" s="110">
        <v>343.308702520775</v>
      </c>
      <c r="F288" s="110">
        <v>297.264543005777</v>
      </c>
      <c r="G288" s="110">
        <v>-41.135156891062699</v>
      </c>
      <c r="H288" s="110">
        <v>106.07268343357001</v>
      </c>
      <c r="I288" s="110">
        <v>-11.9525212667363</v>
      </c>
      <c r="J288" s="110"/>
      <c r="K288" s="110">
        <v>64</v>
      </c>
      <c r="L288" s="110">
        <v>456.13989223227401</v>
      </c>
      <c r="M288" s="110">
        <v>229.86046839524201</v>
      </c>
      <c r="N288" s="194">
        <v>0.95384615384615401</v>
      </c>
      <c r="O288" s="165">
        <v>0.95494900000000005</v>
      </c>
      <c r="P288" s="165">
        <v>1.0925</v>
      </c>
      <c r="Q288" s="128">
        <v>-21.951219512195099</v>
      </c>
    </row>
    <row r="289" spans="1:17" x14ac:dyDescent="0.2">
      <c r="A289" s="110" t="s">
        <v>598</v>
      </c>
      <c r="B289" s="110">
        <v>12324</v>
      </c>
      <c r="C289" s="110">
        <v>4427</v>
      </c>
      <c r="D289" s="110">
        <v>3625.6777011079598</v>
      </c>
      <c r="E289" s="110">
        <v>432.59794777741502</v>
      </c>
      <c r="F289" s="110">
        <v>350.18239095344097</v>
      </c>
      <c r="G289" s="110">
        <v>-41.135156891062699</v>
      </c>
      <c r="H289" s="110">
        <v>72.101758755957803</v>
      </c>
      <c r="I289" s="110">
        <v>-11.9525212667363</v>
      </c>
      <c r="J289" s="110"/>
      <c r="K289" s="110">
        <v>361</v>
      </c>
      <c r="L289" s="110">
        <v>447.04575475945398</v>
      </c>
      <c r="M289" s="110">
        <v>417.53309638134402</v>
      </c>
      <c r="N289" s="194">
        <v>0.92777777777777803</v>
      </c>
      <c r="O289" s="165">
        <v>0.94600300000000004</v>
      </c>
      <c r="P289" s="165">
        <v>1.0954999999999999</v>
      </c>
      <c r="Q289" s="128">
        <v>-15.0588235294118</v>
      </c>
    </row>
    <row r="290" spans="1:17" x14ac:dyDescent="0.2">
      <c r="A290" s="110" t="s">
        <v>599</v>
      </c>
      <c r="B290" s="110">
        <v>3024</v>
      </c>
      <c r="C290" s="110">
        <v>6372</v>
      </c>
      <c r="D290" s="110">
        <v>4911.7148120800302</v>
      </c>
      <c r="E290" s="110">
        <v>980.22804294016703</v>
      </c>
      <c r="F290" s="110">
        <v>453.84324728416198</v>
      </c>
      <c r="G290" s="110">
        <v>-41.135156891062699</v>
      </c>
      <c r="H290" s="110">
        <v>-2.6770978501813998</v>
      </c>
      <c r="I290" s="110">
        <v>69.9106657058894</v>
      </c>
      <c r="J290" s="110"/>
      <c r="K290" s="110">
        <v>120</v>
      </c>
      <c r="L290" s="110">
        <v>804.97644310027601</v>
      </c>
      <c r="M290" s="110">
        <v>1154.8625983660199</v>
      </c>
      <c r="N290" s="194">
        <v>0.89166666666666705</v>
      </c>
      <c r="O290" s="165">
        <v>0.95271199999999989</v>
      </c>
      <c r="P290" s="165">
        <v>1.0915999999999999</v>
      </c>
      <c r="Q290" s="128">
        <v>30.434782608695699</v>
      </c>
    </row>
    <row r="291" spans="1:17" x14ac:dyDescent="0.2">
      <c r="A291" s="110" t="s">
        <v>600</v>
      </c>
      <c r="B291" s="110">
        <v>7108</v>
      </c>
      <c r="C291" s="110">
        <v>5212</v>
      </c>
      <c r="D291" s="110">
        <v>4492.6850059397202</v>
      </c>
      <c r="E291" s="110">
        <v>421.09325269738201</v>
      </c>
      <c r="F291" s="110">
        <v>354.35960096092998</v>
      </c>
      <c r="G291" s="110">
        <v>-41.135156891062699</v>
      </c>
      <c r="H291" s="110">
        <v>-2.6770978501813998</v>
      </c>
      <c r="I291" s="110">
        <v>-11.9525212667363</v>
      </c>
      <c r="J291" s="110"/>
      <c r="K291" s="110">
        <v>258</v>
      </c>
      <c r="L291" s="110">
        <v>525.57898311938595</v>
      </c>
      <c r="M291" s="110">
        <v>315.99047786134503</v>
      </c>
      <c r="N291" s="194">
        <v>0.90661478599221801</v>
      </c>
      <c r="O291" s="165">
        <v>0.96498700000000004</v>
      </c>
      <c r="P291" s="165">
        <v>1.0780000000000001</v>
      </c>
      <c r="Q291" s="128">
        <v>4.0322580645161299</v>
      </c>
    </row>
    <row r="292" spans="1:17" x14ac:dyDescent="0.2">
      <c r="A292" s="110" t="s">
        <v>601</v>
      </c>
      <c r="B292" s="110">
        <v>3945</v>
      </c>
      <c r="C292" s="110">
        <v>5054</v>
      </c>
      <c r="D292" s="110">
        <v>4141.5280483911301</v>
      </c>
      <c r="E292" s="110">
        <v>502.06957393701998</v>
      </c>
      <c r="F292" s="110">
        <v>378.73845887702902</v>
      </c>
      <c r="G292" s="110">
        <v>-41.135156891062699</v>
      </c>
      <c r="H292" s="110">
        <v>85.209168262185997</v>
      </c>
      <c r="I292" s="110">
        <v>-11.9525212667363</v>
      </c>
      <c r="J292" s="110"/>
      <c r="K292" s="110">
        <v>132</v>
      </c>
      <c r="L292" s="110">
        <v>284.261833167362</v>
      </c>
      <c r="M292" s="110">
        <v>719.26027029264503</v>
      </c>
      <c r="N292" s="194">
        <v>0.939393939393939</v>
      </c>
      <c r="O292" s="165">
        <v>0.95853100000000002</v>
      </c>
      <c r="P292" s="165">
        <v>1.0905</v>
      </c>
      <c r="Q292" s="128">
        <v>-15.384615384615399</v>
      </c>
    </row>
    <row r="293" spans="1:17" x14ac:dyDescent="0.2">
      <c r="A293" s="110" t="s">
        <v>602</v>
      </c>
      <c r="B293" s="110">
        <v>6748</v>
      </c>
      <c r="C293" s="110">
        <v>4304</v>
      </c>
      <c r="D293" s="110">
        <v>3741.8707033107598</v>
      </c>
      <c r="E293" s="110">
        <v>325.47107810961899</v>
      </c>
      <c r="F293" s="110">
        <v>292.80258879322201</v>
      </c>
      <c r="G293" s="110">
        <v>-41.135156891062699</v>
      </c>
      <c r="H293" s="110">
        <v>-2.6770978501813998</v>
      </c>
      <c r="I293" s="110">
        <v>-11.9525212667363</v>
      </c>
      <c r="J293" s="110"/>
      <c r="K293" s="110">
        <v>204</v>
      </c>
      <c r="L293" s="110">
        <v>201.62857087490599</v>
      </c>
      <c r="M293" s="110">
        <v>448.69654093029999</v>
      </c>
      <c r="N293" s="194">
        <v>0.92682926829268297</v>
      </c>
      <c r="O293" s="165">
        <v>0.96156599999999992</v>
      </c>
      <c r="P293" s="165">
        <v>1.0771999999999999</v>
      </c>
      <c r="Q293" s="128">
        <v>2</v>
      </c>
    </row>
    <row r="294" spans="1:17" x14ac:dyDescent="0.2">
      <c r="A294" s="110" t="s">
        <v>603</v>
      </c>
      <c r="B294" s="110">
        <v>72840</v>
      </c>
      <c r="C294" s="110">
        <v>4372</v>
      </c>
      <c r="D294" s="110">
        <v>4253.2860900718697</v>
      </c>
      <c r="E294" s="110">
        <v>104.316505117641</v>
      </c>
      <c r="F294" s="110">
        <v>69.856104893745695</v>
      </c>
      <c r="G294" s="110">
        <v>-41.135156891062699</v>
      </c>
      <c r="H294" s="110">
        <v>-2.6770978501813998</v>
      </c>
      <c r="I294" s="110">
        <v>-11.9525212667363</v>
      </c>
      <c r="J294" s="110"/>
      <c r="K294" s="110">
        <v>2503</v>
      </c>
      <c r="L294" s="110">
        <v>78.233437778106193</v>
      </c>
      <c r="M294" s="110">
        <v>129.782528043143</v>
      </c>
      <c r="N294" s="194">
        <v>0.946335602723268</v>
      </c>
      <c r="O294" s="165">
        <v>0.96534800000000009</v>
      </c>
      <c r="P294" s="165">
        <v>1.0155000000000001</v>
      </c>
      <c r="Q294" s="128">
        <v>5.1680672268907601</v>
      </c>
    </row>
    <row r="295" spans="1:17" x14ac:dyDescent="0.2">
      <c r="A295" s="110" t="s">
        <v>604</v>
      </c>
      <c r="B295" s="110">
        <v>2442</v>
      </c>
      <c r="C295" s="110">
        <v>4147</v>
      </c>
      <c r="D295" s="110">
        <v>2889.1020295134099</v>
      </c>
      <c r="E295" s="110">
        <v>674.98252753773102</v>
      </c>
      <c r="F295" s="110">
        <v>293.41819385487599</v>
      </c>
      <c r="G295" s="110">
        <v>-41.135156891062699</v>
      </c>
      <c r="H295" s="110">
        <v>342.74934439369099</v>
      </c>
      <c r="I295" s="110">
        <v>-11.9525212667363</v>
      </c>
      <c r="J295" s="110"/>
      <c r="K295" s="110">
        <v>57</v>
      </c>
      <c r="L295" s="110">
        <v>569.39699115369797</v>
      </c>
      <c r="M295" s="110">
        <v>779.95101950773198</v>
      </c>
      <c r="N295" s="194">
        <v>0.87719298245613997</v>
      </c>
      <c r="O295" s="165">
        <v>0.9579470000000001</v>
      </c>
      <c r="P295" s="165">
        <v>1.1002000000000001</v>
      </c>
      <c r="Q295" s="128">
        <v>-48.181818181818201</v>
      </c>
    </row>
    <row r="296" spans="1:17" x14ac:dyDescent="0.2">
      <c r="A296" s="110" t="s">
        <v>605</v>
      </c>
      <c r="B296" s="110">
        <v>5826</v>
      </c>
      <c r="C296" s="110">
        <v>4204</v>
      </c>
      <c r="D296" s="110">
        <v>3080.57087595957</v>
      </c>
      <c r="E296" s="110">
        <v>676.21341638947104</v>
      </c>
      <c r="F296" s="110">
        <v>292.88771866263897</v>
      </c>
      <c r="G296" s="110">
        <v>-41.135156891062699</v>
      </c>
      <c r="H296" s="110">
        <v>206.92260959048099</v>
      </c>
      <c r="I296" s="110">
        <v>-11.9525212667363</v>
      </c>
      <c r="J296" s="110"/>
      <c r="K296" s="110">
        <v>145</v>
      </c>
      <c r="L296" s="110">
        <v>599.93406528773005</v>
      </c>
      <c r="M296" s="110">
        <v>751.87572307718006</v>
      </c>
      <c r="N296" s="194">
        <v>0.944827586206897</v>
      </c>
      <c r="O296" s="165">
        <v>0.966221</v>
      </c>
      <c r="P296" s="165">
        <v>1.0938000000000001</v>
      </c>
      <c r="Q296" s="128">
        <v>-34.977578475336301</v>
      </c>
    </row>
    <row r="297" spans="1:17" x14ac:dyDescent="0.2">
      <c r="A297" s="110" t="s">
        <v>606</v>
      </c>
      <c r="B297" s="110">
        <v>130224</v>
      </c>
      <c r="C297" s="110">
        <v>3507</v>
      </c>
      <c r="D297" s="110">
        <v>3666.9490475958401</v>
      </c>
      <c r="E297" s="110">
        <v>-97.1218703345194</v>
      </c>
      <c r="F297" s="110">
        <v>-7.4373715499157003</v>
      </c>
      <c r="G297" s="110">
        <v>-41.135156891062699</v>
      </c>
      <c r="H297" s="110">
        <v>-2.6770978501813998</v>
      </c>
      <c r="I297" s="110">
        <v>-11.9525212667363</v>
      </c>
      <c r="J297" s="110"/>
      <c r="K297" s="110">
        <v>3858</v>
      </c>
      <c r="L297" s="110">
        <v>-86.480263908813399</v>
      </c>
      <c r="M297" s="110">
        <v>-108.38052117425801</v>
      </c>
      <c r="N297" s="194">
        <v>0.94745057232049901</v>
      </c>
      <c r="O297" s="165">
        <v>0.98785500000000004</v>
      </c>
      <c r="P297" s="165">
        <v>0.99690000000000001</v>
      </c>
      <c r="Q297" s="128">
        <v>13.97341211226</v>
      </c>
    </row>
    <row r="298" spans="1:17" x14ac:dyDescent="0.2">
      <c r="A298" s="110" t="s">
        <v>607</v>
      </c>
      <c r="B298" s="110">
        <v>6539</v>
      </c>
      <c r="C298" s="110">
        <v>5878</v>
      </c>
      <c r="D298" s="110">
        <v>4599.6905984482801</v>
      </c>
      <c r="E298" s="110">
        <v>888.153340349367</v>
      </c>
      <c r="F298" s="110">
        <v>445.96043700851101</v>
      </c>
      <c r="G298" s="110">
        <v>-41.135156891062699</v>
      </c>
      <c r="H298" s="110">
        <v>-2.6770978501813998</v>
      </c>
      <c r="I298" s="110">
        <v>-11.9525212667363</v>
      </c>
      <c r="J298" s="110"/>
      <c r="K298" s="110">
        <v>243</v>
      </c>
      <c r="L298" s="110">
        <v>901.68433773684899</v>
      </c>
      <c r="M298" s="110">
        <v>874.00529854785202</v>
      </c>
      <c r="N298" s="194">
        <v>0.89754098360655699</v>
      </c>
      <c r="O298" s="165">
        <v>0.95105300000000004</v>
      </c>
      <c r="P298" s="165">
        <v>1.0961000000000001</v>
      </c>
      <c r="Q298" s="128">
        <v>2.9661016949152499</v>
      </c>
    </row>
    <row r="299" spans="1:17" x14ac:dyDescent="0.2">
      <c r="A299" s="110" t="s">
        <v>608</v>
      </c>
      <c r="B299" s="110">
        <v>5485</v>
      </c>
      <c r="C299" s="110">
        <v>5374</v>
      </c>
      <c r="D299" s="110">
        <v>4287.5643610281104</v>
      </c>
      <c r="E299" s="110">
        <v>769.56505288314895</v>
      </c>
      <c r="F299" s="110">
        <v>372.23194910994698</v>
      </c>
      <c r="G299" s="110">
        <v>-41.135156891062699</v>
      </c>
      <c r="H299" s="110">
        <v>-2.6770978501813998</v>
      </c>
      <c r="I299" s="110">
        <v>-11.9525212667363</v>
      </c>
      <c r="J299" s="110"/>
      <c r="K299" s="110">
        <v>190</v>
      </c>
      <c r="L299" s="110">
        <v>824.40353276260601</v>
      </c>
      <c r="M299" s="110">
        <v>714.10952858965902</v>
      </c>
      <c r="N299" s="194">
        <v>0.91005291005291</v>
      </c>
      <c r="O299" s="165">
        <v>0.96393699999999993</v>
      </c>
      <c r="P299" s="165">
        <v>1.0859000000000001</v>
      </c>
      <c r="Q299" s="128">
        <v>2.1505376344085998</v>
      </c>
    </row>
    <row r="300" spans="1:17" x14ac:dyDescent="0.2">
      <c r="A300" s="110" t="s">
        <v>609</v>
      </c>
      <c r="B300" s="110">
        <v>8997</v>
      </c>
      <c r="C300" s="110">
        <v>5703</v>
      </c>
      <c r="D300" s="110">
        <v>4828.8429316228003</v>
      </c>
      <c r="E300" s="110">
        <v>725.28235265542298</v>
      </c>
      <c r="F300" s="110">
        <v>204.81003645313999</v>
      </c>
      <c r="G300" s="110">
        <v>-41.135156891062699</v>
      </c>
      <c r="H300" s="110">
        <v>-2.6770978501813998</v>
      </c>
      <c r="I300" s="110">
        <v>-11.9525212667363</v>
      </c>
      <c r="J300" s="110"/>
      <c r="K300" s="110">
        <v>351</v>
      </c>
      <c r="L300" s="110">
        <v>772.53931871102395</v>
      </c>
      <c r="M300" s="110">
        <v>677.40834218578902</v>
      </c>
      <c r="N300" s="194">
        <v>0.91784702549575103</v>
      </c>
      <c r="O300" s="165">
        <v>0.95785500000000001</v>
      </c>
      <c r="P300" s="165">
        <v>1.0416000000000001</v>
      </c>
      <c r="Q300" s="128">
        <v>10.725552050473199</v>
      </c>
    </row>
    <row r="301" spans="1:17" x14ac:dyDescent="0.2">
      <c r="A301" s="110" t="s">
        <v>610</v>
      </c>
      <c r="B301" s="110">
        <v>2805</v>
      </c>
      <c r="C301" s="110">
        <v>5240</v>
      </c>
      <c r="D301" s="110">
        <v>4236.1570315094496</v>
      </c>
      <c r="E301" s="110">
        <v>568.522064688873</v>
      </c>
      <c r="F301" s="110">
        <v>415.68463396035003</v>
      </c>
      <c r="G301" s="110">
        <v>-41.135156891062699</v>
      </c>
      <c r="H301" s="110">
        <v>72.9775327563204</v>
      </c>
      <c r="I301" s="110">
        <v>-11.9525212667363</v>
      </c>
      <c r="J301" s="110"/>
      <c r="K301" s="110">
        <v>96</v>
      </c>
      <c r="L301" s="110">
        <v>504.42135510658102</v>
      </c>
      <c r="M301" s="110">
        <v>632.005729857132</v>
      </c>
      <c r="N301" s="194">
        <v>0.89583333333333304</v>
      </c>
      <c r="O301" s="165">
        <v>0.95179800000000003</v>
      </c>
      <c r="P301" s="165">
        <v>1.0972</v>
      </c>
      <c r="Q301" s="128">
        <v>-13.5135135135135</v>
      </c>
    </row>
    <row r="302" spans="1:17" ht="14.25" customHeight="1" x14ac:dyDescent="0.2">
      <c r="A302" s="18" t="s">
        <v>611</v>
      </c>
      <c r="B302" s="110"/>
      <c r="C302" s="110"/>
      <c r="D302" s="110"/>
      <c r="E302" s="110"/>
      <c r="F302" s="110"/>
      <c r="G302" s="110"/>
      <c r="H302" s="110"/>
      <c r="I302" s="110"/>
      <c r="J302" s="18"/>
      <c r="K302" s="110"/>
      <c r="L302" s="110"/>
      <c r="M302" s="110"/>
      <c r="N302" s="194"/>
      <c r="O302" s="165"/>
      <c r="P302" s="165"/>
      <c r="Q302" s="128"/>
    </row>
    <row r="303" spans="1:17" x14ac:dyDescent="0.2">
      <c r="A303" s="110" t="s">
        <v>612</v>
      </c>
      <c r="B303" s="110">
        <v>2718</v>
      </c>
      <c r="C303" s="110">
        <v>4661</v>
      </c>
      <c r="D303" s="110">
        <v>3916.3606845989102</v>
      </c>
      <c r="E303" s="110">
        <v>431.47287135592001</v>
      </c>
      <c r="F303" s="110">
        <v>361.88553706997197</v>
      </c>
      <c r="G303" s="110">
        <v>-41.135156891062699</v>
      </c>
      <c r="H303" s="110">
        <v>4.7761901872146204</v>
      </c>
      <c r="I303" s="110">
        <v>-11.9525212667363</v>
      </c>
      <c r="J303" s="110"/>
      <c r="K303" s="110">
        <v>86</v>
      </c>
      <c r="L303" s="110">
        <v>353.06053922001399</v>
      </c>
      <c r="M303" s="110">
        <v>509.268159077794</v>
      </c>
      <c r="N303" s="194">
        <v>0.96470588235294097</v>
      </c>
      <c r="O303" s="165">
        <v>0.96032899999999999</v>
      </c>
      <c r="P303" s="165">
        <v>1.0913999999999999</v>
      </c>
      <c r="Q303" s="128">
        <v>-3.3707865168539302</v>
      </c>
    </row>
    <row r="304" spans="1:17" x14ac:dyDescent="0.2">
      <c r="A304" s="110" t="s">
        <v>613</v>
      </c>
      <c r="B304" s="110">
        <v>6145</v>
      </c>
      <c r="C304" s="110">
        <v>4553</v>
      </c>
      <c r="D304" s="110">
        <v>3524.92470647241</v>
      </c>
      <c r="E304" s="110">
        <v>650.55244399982303</v>
      </c>
      <c r="F304" s="110">
        <v>336.68306278862701</v>
      </c>
      <c r="G304" s="110">
        <v>-41.135156891062699</v>
      </c>
      <c r="H304" s="110">
        <v>93.791031218824898</v>
      </c>
      <c r="I304" s="110">
        <v>-11.9525212667363</v>
      </c>
      <c r="J304" s="110"/>
      <c r="K304" s="110">
        <v>175</v>
      </c>
      <c r="L304" s="110">
        <v>698.07899340419306</v>
      </c>
      <c r="M304" s="110">
        <v>602.40885018141898</v>
      </c>
      <c r="N304" s="194">
        <v>0.93820224719101097</v>
      </c>
      <c r="O304" s="165">
        <v>0.95483200000000001</v>
      </c>
      <c r="P304" s="165">
        <v>1.0944</v>
      </c>
      <c r="Q304" s="128">
        <v>-18.604651162790699</v>
      </c>
    </row>
    <row r="305" spans="1:17" x14ac:dyDescent="0.2">
      <c r="A305" s="110" t="s">
        <v>614</v>
      </c>
      <c r="B305" s="110">
        <v>28060</v>
      </c>
      <c r="C305" s="110">
        <v>4273</v>
      </c>
      <c r="D305" s="110">
        <v>4080.2591685525899</v>
      </c>
      <c r="E305" s="110">
        <v>256.532576263191</v>
      </c>
      <c r="F305" s="110">
        <v>-7.9025810911711902</v>
      </c>
      <c r="G305" s="110">
        <v>-41.135156891062699</v>
      </c>
      <c r="H305" s="110">
        <v>-2.6770978501813998</v>
      </c>
      <c r="I305" s="110">
        <v>-11.9525212667363</v>
      </c>
      <c r="J305" s="110"/>
      <c r="K305" s="110">
        <v>925</v>
      </c>
      <c r="L305" s="110">
        <v>210.150431188071</v>
      </c>
      <c r="M305" s="110">
        <v>302.29767692427799</v>
      </c>
      <c r="N305" s="194">
        <v>0.92391304347826098</v>
      </c>
      <c r="O305" s="165">
        <v>0.9629080000000001</v>
      </c>
      <c r="P305" s="165">
        <v>0.99709999999999999</v>
      </c>
      <c r="Q305" s="128">
        <v>4.4018058690744901</v>
      </c>
    </row>
    <row r="306" spans="1:17" x14ac:dyDescent="0.2">
      <c r="A306" s="110" t="s">
        <v>615</v>
      </c>
      <c r="B306" s="110">
        <v>17462</v>
      </c>
      <c r="C306" s="110">
        <v>3751</v>
      </c>
      <c r="D306" s="110">
        <v>3388.1887493065701</v>
      </c>
      <c r="E306" s="110">
        <v>328.91209630025998</v>
      </c>
      <c r="F306" s="110">
        <v>71.016307733901499</v>
      </c>
      <c r="G306" s="110">
        <v>-41.135156891062699</v>
      </c>
      <c r="H306" s="110">
        <v>16.189135892556699</v>
      </c>
      <c r="I306" s="110">
        <v>-11.9525212667363</v>
      </c>
      <c r="J306" s="110"/>
      <c r="K306" s="110">
        <v>478</v>
      </c>
      <c r="L306" s="110">
        <v>421.97309725644197</v>
      </c>
      <c r="M306" s="110">
        <v>235.23405093004499</v>
      </c>
      <c r="N306" s="194">
        <v>0.93096234309623405</v>
      </c>
      <c r="O306" s="165">
        <v>0.97529900000000003</v>
      </c>
      <c r="P306" s="165">
        <v>1.0198</v>
      </c>
      <c r="Q306" s="128">
        <v>-5.9055118110236204</v>
      </c>
    </row>
    <row r="307" spans="1:17" x14ac:dyDescent="0.2">
      <c r="A307" s="110" t="s">
        <v>616</v>
      </c>
      <c r="B307" s="110">
        <v>9601</v>
      </c>
      <c r="C307" s="110">
        <v>4585</v>
      </c>
      <c r="D307" s="110">
        <v>3725.76154915284</v>
      </c>
      <c r="E307" s="110">
        <v>556.04632025062597</v>
      </c>
      <c r="F307" s="110">
        <v>354.15175611799901</v>
      </c>
      <c r="G307" s="110">
        <v>-41.135156891062699</v>
      </c>
      <c r="H307" s="110">
        <v>2.5805880920576101</v>
      </c>
      <c r="I307" s="110">
        <v>-11.9525212667363</v>
      </c>
      <c r="J307" s="110"/>
      <c r="K307" s="110">
        <v>289</v>
      </c>
      <c r="L307" s="110">
        <v>611.66433894998499</v>
      </c>
      <c r="M307" s="110">
        <v>499.81125713723401</v>
      </c>
      <c r="N307" s="194">
        <v>0.83793103448275896</v>
      </c>
      <c r="O307" s="165">
        <v>0.96345600000000009</v>
      </c>
      <c r="P307" s="165">
        <v>1.0940000000000001</v>
      </c>
      <c r="Q307" s="128">
        <v>-3.0201342281879202</v>
      </c>
    </row>
    <row r="308" spans="1:17" x14ac:dyDescent="0.2">
      <c r="A308" s="110" t="s">
        <v>617</v>
      </c>
      <c r="B308" s="110">
        <v>4851</v>
      </c>
      <c r="C308" s="110">
        <v>4045</v>
      </c>
      <c r="D308" s="110">
        <v>3265.97140751296</v>
      </c>
      <c r="E308" s="110">
        <v>449.95957284896502</v>
      </c>
      <c r="F308" s="110">
        <v>303.09315142581801</v>
      </c>
      <c r="G308" s="110">
        <v>-41.135156891062699</v>
      </c>
      <c r="H308" s="110">
        <v>79.1324802944049</v>
      </c>
      <c r="I308" s="110">
        <v>-11.9525212667363</v>
      </c>
      <c r="J308" s="110"/>
      <c r="K308" s="110">
        <v>128</v>
      </c>
      <c r="L308" s="110">
        <v>281.63994265931399</v>
      </c>
      <c r="M308" s="110">
        <v>617.66215862458296</v>
      </c>
      <c r="N308" s="194">
        <v>0.92125984251968496</v>
      </c>
      <c r="O308" s="165">
        <v>0.96419900000000003</v>
      </c>
      <c r="P308" s="165">
        <v>1.0915999999999999</v>
      </c>
      <c r="Q308" s="128">
        <v>-17.419354838709701</v>
      </c>
    </row>
    <row r="309" spans="1:17" x14ac:dyDescent="0.2">
      <c r="A309" s="110" t="s">
        <v>618</v>
      </c>
      <c r="B309" s="110">
        <v>15812</v>
      </c>
      <c r="C309" s="110">
        <v>4376</v>
      </c>
      <c r="D309" s="110">
        <v>3804.3734914309698</v>
      </c>
      <c r="E309" s="110">
        <v>230.63170726922999</v>
      </c>
      <c r="F309" s="110">
        <v>360.01952929557001</v>
      </c>
      <c r="G309" s="110">
        <v>-41.135156891062699</v>
      </c>
      <c r="H309" s="110">
        <v>34.4561535233508</v>
      </c>
      <c r="I309" s="110">
        <v>-11.9525212667363</v>
      </c>
      <c r="J309" s="110"/>
      <c r="K309" s="110">
        <v>486</v>
      </c>
      <c r="L309" s="110">
        <v>304.67978212389102</v>
      </c>
      <c r="M309" s="110">
        <v>155.96658800053601</v>
      </c>
      <c r="N309" s="194">
        <v>0.94639175257732</v>
      </c>
      <c r="O309" s="165">
        <v>0.95713099999999995</v>
      </c>
      <c r="P309" s="165">
        <v>1.0935999999999999</v>
      </c>
      <c r="Q309" s="128">
        <v>-8.6466165413533798</v>
      </c>
    </row>
    <row r="310" spans="1:17" x14ac:dyDescent="0.2">
      <c r="A310" s="110" t="s">
        <v>619</v>
      </c>
      <c r="B310" s="110">
        <v>22664</v>
      </c>
      <c r="C310" s="110">
        <v>3937</v>
      </c>
      <c r="D310" s="110">
        <v>3773.7677535171201</v>
      </c>
      <c r="E310" s="110">
        <v>176.751221897454</v>
      </c>
      <c r="F310" s="110">
        <v>-16.0707985960093</v>
      </c>
      <c r="G310" s="110">
        <v>-41.135156891062699</v>
      </c>
      <c r="H310" s="110">
        <v>55.407984156587801</v>
      </c>
      <c r="I310" s="110">
        <v>-11.9525212667363</v>
      </c>
      <c r="J310" s="110"/>
      <c r="K310" s="110">
        <v>691</v>
      </c>
      <c r="L310" s="110">
        <v>219.35308833319101</v>
      </c>
      <c r="M310" s="110">
        <v>133.53231104768301</v>
      </c>
      <c r="N310" s="194">
        <v>0.94645441389290896</v>
      </c>
      <c r="O310" s="165">
        <v>0.98882400000000004</v>
      </c>
      <c r="P310" s="165">
        <v>0.99470000000000003</v>
      </c>
      <c r="Q310" s="128">
        <v>-12.0865139949109</v>
      </c>
    </row>
    <row r="311" spans="1:17" x14ac:dyDescent="0.2">
      <c r="A311" s="110" t="s">
        <v>620</v>
      </c>
      <c r="B311" s="110">
        <v>78549</v>
      </c>
      <c r="C311" s="110">
        <v>3622</v>
      </c>
      <c r="D311" s="110">
        <v>3693.6065372161702</v>
      </c>
      <c r="E311" s="110">
        <v>-30.659903660181101</v>
      </c>
      <c r="F311" s="110">
        <v>14.641629455557901</v>
      </c>
      <c r="G311" s="110">
        <v>-41.135156891062699</v>
      </c>
      <c r="H311" s="110">
        <v>-2.6770978501813998</v>
      </c>
      <c r="I311" s="110">
        <v>-11.9525212667363</v>
      </c>
      <c r="J311" s="110"/>
      <c r="K311" s="110">
        <v>2344</v>
      </c>
      <c r="L311" s="110">
        <v>-14.1720986377477</v>
      </c>
      <c r="M311" s="110">
        <v>-47.764753096647397</v>
      </c>
      <c r="N311" s="194">
        <v>0.93696763202725697</v>
      </c>
      <c r="O311" s="165">
        <v>0.98563100000000003</v>
      </c>
      <c r="P311" s="165">
        <v>1.0028999999999999</v>
      </c>
      <c r="Q311" s="128">
        <v>4.6428571428571397</v>
      </c>
    </row>
    <row r="312" spans="1:17" x14ac:dyDescent="0.2">
      <c r="A312" s="110" t="s">
        <v>621</v>
      </c>
      <c r="B312" s="110">
        <v>5966</v>
      </c>
      <c r="C312" s="110">
        <v>4876</v>
      </c>
      <c r="D312" s="110">
        <v>4045.6196088771799</v>
      </c>
      <c r="E312" s="110">
        <v>505.85715186315502</v>
      </c>
      <c r="F312" s="110">
        <v>380.17279412320897</v>
      </c>
      <c r="G312" s="110">
        <v>-41.135156891062699</v>
      </c>
      <c r="H312" s="110">
        <v>-2.6770978501813998</v>
      </c>
      <c r="I312" s="110">
        <v>-11.9525212667363</v>
      </c>
      <c r="J312" s="110"/>
      <c r="K312" s="110">
        <v>195</v>
      </c>
      <c r="L312" s="110">
        <v>355.07498354765403</v>
      </c>
      <c r="M312" s="110">
        <v>656.02227576462406</v>
      </c>
      <c r="N312" s="194">
        <v>0.932642487046632</v>
      </c>
      <c r="O312" s="165">
        <v>0.95478600000000002</v>
      </c>
      <c r="P312" s="165">
        <v>1.093</v>
      </c>
      <c r="Q312" s="128">
        <v>3.7234042553191502</v>
      </c>
    </row>
    <row r="313" spans="1:17" x14ac:dyDescent="0.2">
      <c r="A313" s="110" t="s">
        <v>622</v>
      </c>
      <c r="B313" s="110">
        <v>42226</v>
      </c>
      <c r="C313" s="110">
        <v>4430</v>
      </c>
      <c r="D313" s="110">
        <v>4308.9462297800601</v>
      </c>
      <c r="E313" s="110">
        <v>149.540774229769</v>
      </c>
      <c r="F313" s="110">
        <v>25.474901646531201</v>
      </c>
      <c r="G313" s="110">
        <v>-41.135156891062699</v>
      </c>
      <c r="H313" s="110">
        <v>-2.6770978501813998</v>
      </c>
      <c r="I313" s="110">
        <v>-9.7612724511548805</v>
      </c>
      <c r="J313" s="110"/>
      <c r="K313" s="110">
        <v>1470</v>
      </c>
      <c r="L313" s="110">
        <v>198.673438623913</v>
      </c>
      <c r="M313" s="110">
        <v>99.791065421592094</v>
      </c>
      <c r="N313" s="194">
        <v>0.94808743169398901</v>
      </c>
      <c r="O313" s="165">
        <v>0.96590299999999996</v>
      </c>
      <c r="P313" s="165">
        <v>1.0049999999999999</v>
      </c>
      <c r="Q313" s="128">
        <v>14.664586583463301</v>
      </c>
    </row>
    <row r="314" spans="1:17" x14ac:dyDescent="0.2">
      <c r="A314" s="110" t="s">
        <v>623</v>
      </c>
      <c r="B314" s="110">
        <v>8054</v>
      </c>
      <c r="C314" s="110">
        <v>5265</v>
      </c>
      <c r="D314" s="110">
        <v>4487.5046279128001</v>
      </c>
      <c r="E314" s="110">
        <v>575.29773398049599</v>
      </c>
      <c r="F314" s="110">
        <v>246.255420404923</v>
      </c>
      <c r="G314" s="110">
        <v>-41.135156891062699</v>
      </c>
      <c r="H314" s="110">
        <v>9.5281782536386093</v>
      </c>
      <c r="I314" s="110">
        <v>-11.9525212667363</v>
      </c>
      <c r="J314" s="110"/>
      <c r="K314" s="110">
        <v>292</v>
      </c>
      <c r="L314" s="110">
        <v>626.06676177356303</v>
      </c>
      <c r="M314" s="110">
        <v>523.91166177339596</v>
      </c>
      <c r="N314" s="194">
        <v>0.86348122866894195</v>
      </c>
      <c r="O314" s="165">
        <v>0.96308000000000005</v>
      </c>
      <c r="P314" s="165">
        <v>1.054</v>
      </c>
      <c r="Q314" s="128">
        <v>-3.9473684210526301</v>
      </c>
    </row>
    <row r="315" spans="1:17" x14ac:dyDescent="0.2">
      <c r="A315" s="110" t="s">
        <v>624</v>
      </c>
      <c r="B315" s="110">
        <v>3289</v>
      </c>
      <c r="C315" s="110">
        <v>4602</v>
      </c>
      <c r="D315" s="110">
        <v>3575.1429796654302</v>
      </c>
      <c r="E315" s="110">
        <v>717.60329333322102</v>
      </c>
      <c r="F315" s="110">
        <v>330.34072454108502</v>
      </c>
      <c r="G315" s="110">
        <v>-41.135156891062699</v>
      </c>
      <c r="H315" s="110">
        <v>32.259430580066798</v>
      </c>
      <c r="I315" s="110">
        <v>-11.9525212667363</v>
      </c>
      <c r="J315" s="110"/>
      <c r="K315" s="110">
        <v>95</v>
      </c>
      <c r="L315" s="110">
        <v>647.14164251080194</v>
      </c>
      <c r="M315" s="110">
        <v>787.44789974160597</v>
      </c>
      <c r="N315" s="194">
        <v>0.91397849462365599</v>
      </c>
      <c r="O315" s="165">
        <v>0.94885499999999989</v>
      </c>
      <c r="P315" s="165">
        <v>1.0912999999999999</v>
      </c>
      <c r="Q315" s="128">
        <v>-8.6538461538461497</v>
      </c>
    </row>
    <row r="316" spans="1:17" x14ac:dyDescent="0.2">
      <c r="A316" s="110" t="s">
        <v>625</v>
      </c>
      <c r="B316" s="110">
        <v>4217</v>
      </c>
      <c r="C316" s="110">
        <v>4323</v>
      </c>
      <c r="D316" s="110">
        <v>3375.4208028000799</v>
      </c>
      <c r="E316" s="110">
        <v>360.11706593619999</v>
      </c>
      <c r="F316" s="110">
        <v>336.071577493159</v>
      </c>
      <c r="G316" s="110">
        <v>-41.135156891062699</v>
      </c>
      <c r="H316" s="110">
        <v>304.69360684883998</v>
      </c>
      <c r="I316" s="110">
        <v>-11.9525212667363</v>
      </c>
      <c r="J316" s="110"/>
      <c r="K316" s="110">
        <v>115</v>
      </c>
      <c r="L316" s="110">
        <v>299.49491915904201</v>
      </c>
      <c r="M316" s="110">
        <v>420.12216829932498</v>
      </c>
      <c r="N316" s="194">
        <v>0.90517241379310298</v>
      </c>
      <c r="O316" s="165">
        <v>0.95003299999999991</v>
      </c>
      <c r="P316" s="165">
        <v>1.0984</v>
      </c>
      <c r="Q316" s="128">
        <v>-41.6243654822335</v>
      </c>
    </row>
    <row r="317" spans="1:17" s="64" customFormat="1" ht="6.75" customHeight="1" thickBot="1" x14ac:dyDescent="0.25">
      <c r="A317" s="59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175"/>
      <c r="M317" s="82"/>
      <c r="N317" s="68"/>
      <c r="O317" s="82"/>
      <c r="P317" s="82"/>
      <c r="Q317" s="82"/>
    </row>
    <row r="318" spans="1:17" x14ac:dyDescent="0.2">
      <c r="A318" s="19"/>
      <c r="C318" s="80"/>
      <c r="D318" s="80"/>
      <c r="E318" s="80"/>
      <c r="F318" s="80"/>
      <c r="G318" s="80"/>
      <c r="H318" s="80"/>
      <c r="I318" s="80"/>
      <c r="J318" s="81"/>
      <c r="K318" s="80"/>
      <c r="L318" s="85"/>
      <c r="M318" s="80"/>
      <c r="O318" s="80"/>
      <c r="P318" s="80"/>
      <c r="Q318" s="80"/>
    </row>
    <row r="319" spans="1:17" hidden="1" x14ac:dyDescent="0.2">
      <c r="A319" s="19"/>
      <c r="C319" s="80"/>
      <c r="D319" s="80"/>
      <c r="E319" s="80"/>
      <c r="F319" s="80"/>
      <c r="G319" s="80"/>
      <c r="H319" s="80"/>
      <c r="I319" s="80"/>
      <c r="J319" s="81"/>
      <c r="K319" s="80"/>
      <c r="L319" s="85"/>
      <c r="M319" s="80"/>
      <c r="O319" s="80"/>
      <c r="P319" s="80"/>
      <c r="Q319" s="80"/>
    </row>
    <row r="320" spans="1:17" hidden="1" x14ac:dyDescent="0.2">
      <c r="A320" s="19"/>
      <c r="C320" s="80"/>
      <c r="D320" s="80"/>
      <c r="E320" s="80"/>
      <c r="F320" s="80"/>
      <c r="G320" s="80"/>
      <c r="H320" s="80"/>
      <c r="I320" s="80"/>
      <c r="J320" s="81"/>
      <c r="K320" s="80"/>
      <c r="L320" s="85"/>
      <c r="M320" s="80"/>
      <c r="O320" s="80"/>
      <c r="P320" s="80"/>
      <c r="Q320" s="80"/>
    </row>
    <row r="321" spans="1:17" hidden="1" x14ac:dyDescent="0.2">
      <c r="A321" s="19"/>
      <c r="C321" s="80"/>
      <c r="D321" s="80"/>
      <c r="E321" s="80"/>
      <c r="F321" s="80"/>
      <c r="G321" s="80"/>
      <c r="H321" s="80"/>
      <c r="I321" s="80"/>
      <c r="J321" s="81"/>
      <c r="K321" s="80"/>
      <c r="L321" s="85"/>
      <c r="M321" s="80"/>
      <c r="O321" s="80"/>
      <c r="P321" s="80"/>
      <c r="Q321" s="80"/>
    </row>
    <row r="322" spans="1:17" hidden="1" x14ac:dyDescent="0.2">
      <c r="A322" s="19"/>
      <c r="C322" s="80"/>
      <c r="D322" s="80"/>
      <c r="E322" s="80"/>
      <c r="F322" s="80"/>
      <c r="G322" s="80"/>
      <c r="H322" s="80"/>
      <c r="I322" s="80"/>
      <c r="J322" s="81"/>
      <c r="K322" s="80"/>
      <c r="L322" s="85"/>
      <c r="M322" s="80"/>
      <c r="O322" s="80"/>
      <c r="P322" s="80"/>
      <c r="Q322" s="80"/>
    </row>
    <row r="323" spans="1:17" hidden="1" x14ac:dyDescent="0.2">
      <c r="A323" s="19"/>
      <c r="C323" s="80"/>
      <c r="D323" s="80"/>
      <c r="E323" s="80"/>
      <c r="F323" s="80"/>
      <c r="G323" s="80"/>
      <c r="H323" s="80"/>
      <c r="I323" s="80"/>
      <c r="J323" s="81"/>
      <c r="K323" s="80"/>
      <c r="L323" s="85"/>
      <c r="M323" s="80"/>
      <c r="O323" s="80"/>
      <c r="P323" s="80"/>
      <c r="Q323" s="80"/>
    </row>
    <row r="324" spans="1:17" hidden="1" x14ac:dyDescent="0.2">
      <c r="A324" s="19"/>
      <c r="C324" s="80"/>
      <c r="D324" s="80"/>
      <c r="E324" s="80"/>
      <c r="F324" s="80"/>
      <c r="G324" s="80"/>
      <c r="H324" s="80"/>
      <c r="I324" s="80"/>
      <c r="J324" s="81"/>
      <c r="K324" s="80"/>
      <c r="L324" s="85"/>
      <c r="M324" s="80"/>
      <c r="O324" s="80"/>
      <c r="P324" s="80"/>
      <c r="Q324" s="80"/>
    </row>
    <row r="325" spans="1:17" s="64" customFormat="1" hidden="1" x14ac:dyDescent="0.2">
      <c r="A325" s="173"/>
      <c r="B325"/>
      <c r="C325" s="81"/>
      <c r="D325" s="81"/>
      <c r="E325" s="81"/>
      <c r="F325" s="81"/>
      <c r="G325" s="81"/>
      <c r="H325" s="81"/>
      <c r="I325" s="81"/>
      <c r="J325" s="81"/>
      <c r="K325" s="81"/>
      <c r="L325" s="92"/>
      <c r="M325" s="81"/>
      <c r="O325" s="81"/>
      <c r="P325" s="81"/>
      <c r="Q325" s="81"/>
    </row>
    <row r="326" spans="1:17" s="64" customFormat="1" hidden="1" x14ac:dyDescent="0.2">
      <c r="B326"/>
    </row>
    <row r="327" spans="1:17" s="64" customFormat="1" hidden="1" x14ac:dyDescent="0.2">
      <c r="B327"/>
    </row>
    <row r="328" spans="1:17" s="64" customFormat="1" hidden="1" x14ac:dyDescent="0.2">
      <c r="B328"/>
    </row>
  </sheetData>
  <mergeCells count="3">
    <mergeCell ref="L3:M3"/>
    <mergeCell ref="E3:I3"/>
    <mergeCell ref="O3:P3"/>
  </mergeCells>
  <conditionalFormatting sqref="C7:Q1048576">
    <cfRule type="cellIs" dxfId="60" priority="2" operator="lessThan">
      <formula>0</formula>
    </cfRule>
  </conditionalFormatting>
  <conditionalFormatting sqref="B7:B332">
    <cfRule type="cellIs" dxfId="5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630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9" customHeight="1" zeroHeight="1" x14ac:dyDescent="0.2"/>
  <cols>
    <col min="1" max="1" width="19" customWidth="1"/>
    <col min="2" max="2" width="11.42578125" customWidth="1"/>
    <col min="3" max="3" width="10.85546875" customWidth="1"/>
    <col min="4" max="4" width="10.7109375" customWidth="1"/>
    <col min="5" max="5" width="10.5703125" customWidth="1"/>
    <col min="6" max="7" width="10.7109375" customWidth="1"/>
    <col min="8" max="8" width="13.42578125" customWidth="1"/>
    <col min="9" max="9" width="11.42578125" customWidth="1"/>
    <col min="10" max="10" width="12.5703125" customWidth="1"/>
    <col min="11" max="11" width="11" customWidth="1"/>
    <col min="12" max="12" width="12" customWidth="1"/>
    <col min="13" max="13" width="11.140625" customWidth="1"/>
    <col min="14" max="14" width="11" customWidth="1"/>
    <col min="15" max="15" width="10.7109375" customWidth="1"/>
    <col min="16" max="16" width="11.140625" customWidth="1"/>
    <col min="17" max="17" width="10.5703125" customWidth="1"/>
    <col min="18" max="18" width="10.7109375" customWidth="1"/>
    <col min="19" max="19" width="10.85546875" customWidth="1"/>
    <col min="20" max="20" width="11.28515625" customWidth="1"/>
    <col min="21" max="21" width="9.140625" customWidth="1"/>
    <col min="22" max="22" width="3.7109375" customWidth="1"/>
    <col min="23" max="24" width="0" hidden="1" customWidth="1"/>
    <col min="25" max="16384" width="9.140625" hidden="1"/>
  </cols>
  <sheetData>
    <row r="1" spans="1:24" ht="9" customHeight="1" x14ac:dyDescent="0.2"/>
    <row r="2" spans="1:24" ht="16.5" thickBot="1" x14ac:dyDescent="0.3">
      <c r="A2" s="69" t="str">
        <f>"Tabell 6.1  Underlag för beräkning av programvalsfaktorn, utjämningsåret "&amp;Innehåll!C31</f>
        <v>Tabell 6.1  Underlag för beräkning av programvalsfaktorn, utjämningsåret 2022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</row>
    <row r="3" spans="1:24" ht="63.75" x14ac:dyDescent="0.2">
      <c r="A3" s="178" t="s">
        <v>170</v>
      </c>
      <c r="B3" s="83" t="s">
        <v>89</v>
      </c>
      <c r="C3" s="83" t="s">
        <v>91</v>
      </c>
      <c r="D3" s="83" t="s">
        <v>92</v>
      </c>
      <c r="E3" s="83" t="s">
        <v>93</v>
      </c>
      <c r="F3" s="83" t="s">
        <v>90</v>
      </c>
      <c r="G3" s="83" t="s">
        <v>94</v>
      </c>
      <c r="H3" s="83" t="s">
        <v>97</v>
      </c>
      <c r="I3" s="83" t="s">
        <v>98</v>
      </c>
      <c r="J3" s="83" t="s">
        <v>95</v>
      </c>
      <c r="K3" s="83" t="s">
        <v>99</v>
      </c>
      <c r="L3" s="83" t="s">
        <v>102</v>
      </c>
      <c r="M3" s="83" t="s">
        <v>100</v>
      </c>
      <c r="N3" s="83" t="s">
        <v>101</v>
      </c>
      <c r="O3" s="83" t="s">
        <v>96</v>
      </c>
      <c r="P3" s="83" t="s">
        <v>103</v>
      </c>
      <c r="Q3" s="83" t="s">
        <v>231</v>
      </c>
      <c r="R3" s="83" t="s">
        <v>104</v>
      </c>
      <c r="S3" s="83" t="s">
        <v>105</v>
      </c>
      <c r="T3" s="83" t="s">
        <v>106</v>
      </c>
      <c r="U3" s="83" t="s">
        <v>107</v>
      </c>
    </row>
    <row r="4" spans="1:24" ht="12.75" x14ac:dyDescent="0.2">
      <c r="A4" s="64"/>
      <c r="B4" t="s">
        <v>172</v>
      </c>
    </row>
    <row r="5" spans="1:24" ht="12.75" x14ac:dyDescent="0.2">
      <c r="B5" s="179">
        <v>138888</v>
      </c>
      <c r="C5" s="179">
        <v>103500</v>
      </c>
      <c r="D5" s="179">
        <v>125700</v>
      </c>
      <c r="E5" s="179">
        <v>87300</v>
      </c>
      <c r="F5" s="179">
        <v>127407</v>
      </c>
      <c r="G5" s="179">
        <v>164156</v>
      </c>
      <c r="H5" s="179">
        <v>102900</v>
      </c>
      <c r="I5" s="179">
        <v>111100</v>
      </c>
      <c r="J5" s="179">
        <v>91700</v>
      </c>
      <c r="K5" s="179">
        <v>126800</v>
      </c>
      <c r="L5" s="179">
        <v>135457</v>
      </c>
      <c r="M5" s="179">
        <v>159400</v>
      </c>
      <c r="N5" s="179">
        <v>95200</v>
      </c>
      <c r="O5" s="179">
        <v>227721</v>
      </c>
      <c r="P5" s="179">
        <v>146600</v>
      </c>
      <c r="Q5" s="179">
        <v>88900</v>
      </c>
      <c r="R5" s="179">
        <v>101500</v>
      </c>
      <c r="S5" s="179">
        <v>134100</v>
      </c>
      <c r="T5" s="179">
        <v>109400</v>
      </c>
      <c r="U5" s="308">
        <v>111907.775185569</v>
      </c>
      <c r="V5" s="64"/>
      <c r="W5" s="64"/>
      <c r="X5" s="64"/>
    </row>
    <row r="6" spans="1:24" ht="12.75" x14ac:dyDescent="0.2">
      <c r="A6" s="3"/>
      <c r="B6" s="90" t="s">
        <v>171</v>
      </c>
      <c r="C6" s="78"/>
      <c r="D6" s="78"/>
      <c r="E6" s="86"/>
      <c r="F6" s="78"/>
      <c r="G6" s="78"/>
      <c r="H6" s="86"/>
      <c r="I6" s="78"/>
      <c r="J6" s="78"/>
      <c r="K6" s="86"/>
      <c r="L6" s="78"/>
      <c r="M6" s="78"/>
      <c r="N6" s="86"/>
      <c r="O6" s="78"/>
      <c r="P6" s="78"/>
      <c r="Q6" s="86"/>
      <c r="R6" s="78"/>
      <c r="S6" s="78"/>
      <c r="T6" s="86"/>
      <c r="U6" s="78"/>
      <c r="V6" s="72"/>
      <c r="W6" s="72"/>
      <c r="X6" s="72"/>
    </row>
    <row r="7" spans="1:24" ht="18.75" customHeight="1" x14ac:dyDescent="0.2">
      <c r="A7" s="17" t="s">
        <v>321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4" ht="12.75" x14ac:dyDescent="0.2">
      <c r="A8" s="110" t="s">
        <v>322</v>
      </c>
      <c r="B8" s="110">
        <v>76</v>
      </c>
      <c r="C8" s="110">
        <v>145</v>
      </c>
      <c r="D8" s="110">
        <v>193</v>
      </c>
      <c r="E8" s="110">
        <v>596</v>
      </c>
      <c r="F8" s="110">
        <v>161</v>
      </c>
      <c r="G8" s="110">
        <v>99</v>
      </c>
      <c r="H8" s="110">
        <v>124</v>
      </c>
      <c r="I8" s="110">
        <v>13</v>
      </c>
      <c r="J8" s="110">
        <v>29</v>
      </c>
      <c r="K8" s="110">
        <v>51</v>
      </c>
      <c r="L8" s="110">
        <v>332</v>
      </c>
      <c r="M8" s="110">
        <v>32</v>
      </c>
      <c r="N8" s="110">
        <v>513</v>
      </c>
      <c r="O8" s="110">
        <v>51</v>
      </c>
      <c r="P8" s="110">
        <v>30</v>
      </c>
      <c r="Q8" s="110">
        <v>679</v>
      </c>
      <c r="R8" s="110">
        <v>322</v>
      </c>
      <c r="S8" s="110">
        <v>31</v>
      </c>
      <c r="T8" s="110">
        <v>110</v>
      </c>
      <c r="U8" s="110">
        <v>18</v>
      </c>
    </row>
    <row r="9" spans="1:24" ht="12.75" x14ac:dyDescent="0.2">
      <c r="A9" s="110" t="s">
        <v>323</v>
      </c>
      <c r="B9" s="110">
        <v>1</v>
      </c>
      <c r="C9" s="110">
        <v>10</v>
      </c>
      <c r="D9" s="110">
        <v>8</v>
      </c>
      <c r="E9" s="110">
        <v>558</v>
      </c>
      <c r="F9" s="110">
        <v>76</v>
      </c>
      <c r="G9" s="110">
        <v>13</v>
      </c>
      <c r="H9" s="110">
        <v>6</v>
      </c>
      <c r="I9" s="110">
        <v>1</v>
      </c>
      <c r="J9" s="110">
        <v>6</v>
      </c>
      <c r="K9" s="110">
        <v>3</v>
      </c>
      <c r="L9" s="110">
        <v>29</v>
      </c>
      <c r="M9" s="110">
        <v>0</v>
      </c>
      <c r="N9" s="110">
        <v>440</v>
      </c>
      <c r="O9" s="110">
        <v>34</v>
      </c>
      <c r="P9" s="110">
        <v>3</v>
      </c>
      <c r="Q9" s="110">
        <v>297</v>
      </c>
      <c r="R9" s="110">
        <v>80</v>
      </c>
      <c r="S9" s="110">
        <v>3</v>
      </c>
      <c r="T9" s="110">
        <v>9</v>
      </c>
      <c r="U9" s="110">
        <v>39</v>
      </c>
    </row>
    <row r="10" spans="1:24" ht="12.75" x14ac:dyDescent="0.2">
      <c r="A10" s="110" t="s">
        <v>324</v>
      </c>
      <c r="B10" s="110">
        <v>13</v>
      </c>
      <c r="C10" s="110">
        <v>12</v>
      </c>
      <c r="D10" s="110">
        <v>57</v>
      </c>
      <c r="E10" s="110">
        <v>261</v>
      </c>
      <c r="F10" s="110">
        <v>71</v>
      </c>
      <c r="G10" s="110">
        <v>22</v>
      </c>
      <c r="H10" s="110">
        <v>34</v>
      </c>
      <c r="I10" s="110">
        <v>3</v>
      </c>
      <c r="J10" s="110">
        <v>11</v>
      </c>
      <c r="K10" s="110">
        <v>29</v>
      </c>
      <c r="L10" s="110">
        <v>81</v>
      </c>
      <c r="M10" s="110">
        <v>1</v>
      </c>
      <c r="N10" s="110">
        <v>203</v>
      </c>
      <c r="O10" s="110">
        <v>47</v>
      </c>
      <c r="P10" s="110">
        <v>15</v>
      </c>
      <c r="Q10" s="110">
        <v>267</v>
      </c>
      <c r="R10" s="110">
        <v>134</v>
      </c>
      <c r="S10" s="110">
        <v>10</v>
      </c>
      <c r="T10" s="110">
        <v>17</v>
      </c>
      <c r="U10" s="110">
        <v>6</v>
      </c>
    </row>
    <row r="11" spans="1:24" ht="12.75" x14ac:dyDescent="0.2">
      <c r="A11" s="110" t="s">
        <v>325</v>
      </c>
      <c r="B11" s="110">
        <v>95</v>
      </c>
      <c r="C11" s="110">
        <v>106</v>
      </c>
      <c r="D11" s="110">
        <v>258</v>
      </c>
      <c r="E11" s="110">
        <v>475</v>
      </c>
      <c r="F11" s="110">
        <v>212</v>
      </c>
      <c r="G11" s="110">
        <v>125</v>
      </c>
      <c r="H11" s="110">
        <v>92</v>
      </c>
      <c r="I11" s="110">
        <v>37</v>
      </c>
      <c r="J11" s="110">
        <v>21</v>
      </c>
      <c r="K11" s="110">
        <v>77</v>
      </c>
      <c r="L11" s="110">
        <v>333</v>
      </c>
      <c r="M11" s="110">
        <v>25</v>
      </c>
      <c r="N11" s="110">
        <v>338</v>
      </c>
      <c r="O11" s="110">
        <v>114</v>
      </c>
      <c r="P11" s="110">
        <v>58</v>
      </c>
      <c r="Q11" s="110">
        <v>550</v>
      </c>
      <c r="R11" s="110">
        <v>267</v>
      </c>
      <c r="S11" s="110">
        <v>37</v>
      </c>
      <c r="T11" s="110">
        <v>97</v>
      </c>
      <c r="U11" s="110">
        <v>22</v>
      </c>
    </row>
    <row r="12" spans="1:24" ht="12.75" x14ac:dyDescent="0.2">
      <c r="A12" s="110" t="s">
        <v>326</v>
      </c>
      <c r="B12" s="110">
        <v>84</v>
      </c>
      <c r="C12" s="110">
        <v>83</v>
      </c>
      <c r="D12" s="110">
        <v>245</v>
      </c>
      <c r="E12" s="110">
        <v>741</v>
      </c>
      <c r="F12" s="110">
        <v>280</v>
      </c>
      <c r="G12" s="110">
        <v>89</v>
      </c>
      <c r="H12" s="110">
        <v>109</v>
      </c>
      <c r="I12" s="110">
        <v>26</v>
      </c>
      <c r="J12" s="110">
        <v>28</v>
      </c>
      <c r="K12" s="110">
        <v>79</v>
      </c>
      <c r="L12" s="110">
        <v>351</v>
      </c>
      <c r="M12" s="110">
        <v>22</v>
      </c>
      <c r="N12" s="110">
        <v>693</v>
      </c>
      <c r="O12" s="110">
        <v>91</v>
      </c>
      <c r="P12" s="110">
        <v>47</v>
      </c>
      <c r="Q12" s="110">
        <v>851</v>
      </c>
      <c r="R12" s="110">
        <v>441</v>
      </c>
      <c r="S12" s="110">
        <v>49</v>
      </c>
      <c r="T12" s="110">
        <v>90</v>
      </c>
      <c r="U12" s="110">
        <v>33</v>
      </c>
    </row>
    <row r="13" spans="1:24" ht="12.75" x14ac:dyDescent="0.2">
      <c r="A13" s="110" t="s">
        <v>327</v>
      </c>
      <c r="B13" s="110">
        <v>51</v>
      </c>
      <c r="C13" s="110">
        <v>72</v>
      </c>
      <c r="D13" s="110">
        <v>129</v>
      </c>
      <c r="E13" s="110">
        <v>611</v>
      </c>
      <c r="F13" s="110">
        <v>136</v>
      </c>
      <c r="G13" s="110">
        <v>47</v>
      </c>
      <c r="H13" s="110">
        <v>84</v>
      </c>
      <c r="I13" s="110">
        <v>5</v>
      </c>
      <c r="J13" s="110">
        <v>12</v>
      </c>
      <c r="K13" s="110">
        <v>47</v>
      </c>
      <c r="L13" s="110">
        <v>311</v>
      </c>
      <c r="M13" s="110">
        <v>5</v>
      </c>
      <c r="N13" s="110">
        <v>561</v>
      </c>
      <c r="O13" s="110">
        <v>61</v>
      </c>
      <c r="P13" s="110">
        <v>25</v>
      </c>
      <c r="Q13" s="110">
        <v>513</v>
      </c>
      <c r="R13" s="110">
        <v>317</v>
      </c>
      <c r="S13" s="110">
        <v>40</v>
      </c>
      <c r="T13" s="110">
        <v>54</v>
      </c>
      <c r="U13" s="110">
        <v>21</v>
      </c>
    </row>
    <row r="14" spans="1:24" ht="12.75" x14ac:dyDescent="0.2">
      <c r="A14" s="110" t="s">
        <v>328</v>
      </c>
      <c r="B14" s="110">
        <v>6</v>
      </c>
      <c r="C14" s="110">
        <v>14</v>
      </c>
      <c r="D14" s="110">
        <v>20</v>
      </c>
      <c r="E14" s="110">
        <v>605</v>
      </c>
      <c r="F14" s="110">
        <v>107</v>
      </c>
      <c r="G14" s="110">
        <v>8</v>
      </c>
      <c r="H14" s="110">
        <v>19</v>
      </c>
      <c r="I14" s="110">
        <v>3</v>
      </c>
      <c r="J14" s="110">
        <v>12</v>
      </c>
      <c r="K14" s="110">
        <v>14</v>
      </c>
      <c r="L14" s="110">
        <v>57</v>
      </c>
      <c r="M14" s="110">
        <v>1</v>
      </c>
      <c r="N14" s="110">
        <v>538</v>
      </c>
      <c r="O14" s="110">
        <v>26</v>
      </c>
      <c r="P14" s="110">
        <v>9</v>
      </c>
      <c r="Q14" s="110">
        <v>448</v>
      </c>
      <c r="R14" s="110">
        <v>122</v>
      </c>
      <c r="S14" s="110">
        <v>7</v>
      </c>
      <c r="T14" s="110">
        <v>13</v>
      </c>
      <c r="U14" s="110">
        <v>35</v>
      </c>
    </row>
    <row r="15" spans="1:24" ht="12.75" x14ac:dyDescent="0.2">
      <c r="A15" s="110" t="s">
        <v>329</v>
      </c>
      <c r="B15" s="110">
        <v>38</v>
      </c>
      <c r="C15" s="110">
        <v>32</v>
      </c>
      <c r="D15" s="110">
        <v>99</v>
      </c>
      <c r="E15" s="110">
        <v>1036</v>
      </c>
      <c r="F15" s="110">
        <v>295</v>
      </c>
      <c r="G15" s="110">
        <v>43</v>
      </c>
      <c r="H15" s="110">
        <v>49</v>
      </c>
      <c r="I15" s="110">
        <v>23</v>
      </c>
      <c r="J15" s="110">
        <v>30</v>
      </c>
      <c r="K15" s="110">
        <v>55</v>
      </c>
      <c r="L15" s="110">
        <v>201</v>
      </c>
      <c r="M15" s="110">
        <v>3</v>
      </c>
      <c r="N15" s="110">
        <v>765</v>
      </c>
      <c r="O15" s="110">
        <v>76</v>
      </c>
      <c r="P15" s="110">
        <v>23</v>
      </c>
      <c r="Q15" s="110">
        <v>1021</v>
      </c>
      <c r="R15" s="110">
        <v>413</v>
      </c>
      <c r="S15" s="110">
        <v>15</v>
      </c>
      <c r="T15" s="110">
        <v>36</v>
      </c>
      <c r="U15" s="110">
        <v>44</v>
      </c>
    </row>
    <row r="16" spans="1:24" ht="12.75" x14ac:dyDescent="0.2">
      <c r="A16" s="110" t="s">
        <v>330</v>
      </c>
      <c r="B16" s="110">
        <v>86</v>
      </c>
      <c r="C16" s="110">
        <v>29</v>
      </c>
      <c r="D16" s="110">
        <v>127</v>
      </c>
      <c r="E16" s="110">
        <v>231</v>
      </c>
      <c r="F16" s="110">
        <v>120</v>
      </c>
      <c r="G16" s="110">
        <v>126</v>
      </c>
      <c r="H16" s="110">
        <v>84</v>
      </c>
      <c r="I16" s="110">
        <v>5</v>
      </c>
      <c r="J16" s="110">
        <v>9</v>
      </c>
      <c r="K16" s="110">
        <v>49</v>
      </c>
      <c r="L16" s="110">
        <v>163</v>
      </c>
      <c r="M16" s="110">
        <v>4</v>
      </c>
      <c r="N16" s="110">
        <v>156</v>
      </c>
      <c r="O16" s="110">
        <v>75</v>
      </c>
      <c r="P16" s="110">
        <v>26</v>
      </c>
      <c r="Q16" s="110">
        <v>348</v>
      </c>
      <c r="R16" s="110">
        <v>178</v>
      </c>
      <c r="S16" s="110">
        <v>38</v>
      </c>
      <c r="T16" s="110">
        <v>61</v>
      </c>
      <c r="U16" s="110">
        <v>9</v>
      </c>
    </row>
    <row r="17" spans="1:21" ht="12.75" x14ac:dyDescent="0.2">
      <c r="A17" s="110" t="s">
        <v>331</v>
      </c>
      <c r="B17" s="110">
        <v>22</v>
      </c>
      <c r="C17" s="110">
        <v>23</v>
      </c>
      <c r="D17" s="110">
        <v>37</v>
      </c>
      <c r="E17" s="110">
        <v>74</v>
      </c>
      <c r="F17" s="110">
        <v>33</v>
      </c>
      <c r="G17" s="110">
        <v>14</v>
      </c>
      <c r="H17" s="110">
        <v>23</v>
      </c>
      <c r="I17" s="110">
        <v>1</v>
      </c>
      <c r="J17" s="110">
        <v>0</v>
      </c>
      <c r="K17" s="110">
        <v>7</v>
      </c>
      <c r="L17" s="110">
        <v>15</v>
      </c>
      <c r="M17" s="110">
        <v>13</v>
      </c>
      <c r="N17" s="110">
        <v>43</v>
      </c>
      <c r="O17" s="110">
        <v>26</v>
      </c>
      <c r="P17" s="110">
        <v>8</v>
      </c>
      <c r="Q17" s="110">
        <v>100</v>
      </c>
      <c r="R17" s="110">
        <v>27</v>
      </c>
      <c r="S17" s="110">
        <v>13</v>
      </c>
      <c r="T17" s="110">
        <v>7</v>
      </c>
      <c r="U17" s="110">
        <v>2</v>
      </c>
    </row>
    <row r="18" spans="1:21" ht="12.75" x14ac:dyDescent="0.2">
      <c r="A18" s="110" t="s">
        <v>332</v>
      </c>
      <c r="B18" s="110">
        <v>35</v>
      </c>
      <c r="C18" s="110">
        <v>24</v>
      </c>
      <c r="D18" s="110">
        <v>80</v>
      </c>
      <c r="E18" s="110">
        <v>137</v>
      </c>
      <c r="F18" s="110">
        <v>63</v>
      </c>
      <c r="G18" s="110">
        <v>53</v>
      </c>
      <c r="H18" s="110">
        <v>13</v>
      </c>
      <c r="I18" s="110">
        <v>3</v>
      </c>
      <c r="J18" s="110">
        <v>8</v>
      </c>
      <c r="K18" s="110">
        <v>22</v>
      </c>
      <c r="L18" s="110">
        <v>98</v>
      </c>
      <c r="M18" s="110">
        <v>14</v>
      </c>
      <c r="N18" s="110">
        <v>85</v>
      </c>
      <c r="O18" s="110">
        <v>46</v>
      </c>
      <c r="P18" s="110">
        <v>16</v>
      </c>
      <c r="Q18" s="110">
        <v>151</v>
      </c>
      <c r="R18" s="110">
        <v>78</v>
      </c>
      <c r="S18" s="110">
        <v>3</v>
      </c>
      <c r="T18" s="110">
        <v>17</v>
      </c>
      <c r="U18" s="110">
        <v>8</v>
      </c>
    </row>
    <row r="19" spans="1:21" ht="12.75" x14ac:dyDescent="0.2">
      <c r="A19" s="110" t="s">
        <v>333</v>
      </c>
      <c r="B19" s="110">
        <v>18</v>
      </c>
      <c r="C19" s="110">
        <v>23</v>
      </c>
      <c r="D19" s="110">
        <v>36</v>
      </c>
      <c r="E19" s="110">
        <v>146</v>
      </c>
      <c r="F19" s="110">
        <v>39</v>
      </c>
      <c r="G19" s="110">
        <v>14</v>
      </c>
      <c r="H19" s="110">
        <v>15</v>
      </c>
      <c r="I19" s="110">
        <v>5</v>
      </c>
      <c r="J19" s="110">
        <v>5</v>
      </c>
      <c r="K19" s="110">
        <v>10</v>
      </c>
      <c r="L19" s="110">
        <v>39</v>
      </c>
      <c r="M19" s="110">
        <v>11</v>
      </c>
      <c r="N19" s="110">
        <v>107</v>
      </c>
      <c r="O19" s="110">
        <v>20</v>
      </c>
      <c r="P19" s="110">
        <v>14</v>
      </c>
      <c r="Q19" s="110">
        <v>139</v>
      </c>
      <c r="R19" s="110">
        <v>75</v>
      </c>
      <c r="S19" s="110">
        <v>6</v>
      </c>
      <c r="T19" s="110">
        <v>13</v>
      </c>
      <c r="U19" s="110">
        <v>5</v>
      </c>
    </row>
    <row r="20" spans="1:21" ht="12.75" x14ac:dyDescent="0.2">
      <c r="A20" s="110" t="s">
        <v>334</v>
      </c>
      <c r="B20" s="110">
        <v>19</v>
      </c>
      <c r="C20" s="110">
        <v>27</v>
      </c>
      <c r="D20" s="110">
        <v>59</v>
      </c>
      <c r="E20" s="110">
        <v>358</v>
      </c>
      <c r="F20" s="110">
        <v>63</v>
      </c>
      <c r="G20" s="110">
        <v>53</v>
      </c>
      <c r="H20" s="110">
        <v>82</v>
      </c>
      <c r="I20" s="110">
        <v>12</v>
      </c>
      <c r="J20" s="110">
        <v>11</v>
      </c>
      <c r="K20" s="110">
        <v>19</v>
      </c>
      <c r="L20" s="110">
        <v>144</v>
      </c>
      <c r="M20" s="110">
        <v>0</v>
      </c>
      <c r="N20" s="110">
        <v>289</v>
      </c>
      <c r="O20" s="110">
        <v>35</v>
      </c>
      <c r="P20" s="110">
        <v>8</v>
      </c>
      <c r="Q20" s="110">
        <v>393</v>
      </c>
      <c r="R20" s="110">
        <v>145</v>
      </c>
      <c r="S20" s="110">
        <v>10</v>
      </c>
      <c r="T20" s="110">
        <v>47</v>
      </c>
      <c r="U20" s="110">
        <v>104</v>
      </c>
    </row>
    <row r="21" spans="1:21" ht="12.75" x14ac:dyDescent="0.2">
      <c r="A21" s="110" t="s">
        <v>335</v>
      </c>
      <c r="B21" s="110">
        <v>18</v>
      </c>
      <c r="C21" s="110">
        <v>37</v>
      </c>
      <c r="D21" s="110">
        <v>144</v>
      </c>
      <c r="E21" s="110">
        <v>684</v>
      </c>
      <c r="F21" s="110">
        <v>160</v>
      </c>
      <c r="G21" s="110">
        <v>48</v>
      </c>
      <c r="H21" s="110">
        <v>45</v>
      </c>
      <c r="I21" s="110">
        <v>22</v>
      </c>
      <c r="J21" s="110">
        <v>22</v>
      </c>
      <c r="K21" s="110">
        <v>25</v>
      </c>
      <c r="L21" s="110">
        <v>194</v>
      </c>
      <c r="M21" s="110">
        <v>2</v>
      </c>
      <c r="N21" s="110">
        <v>658</v>
      </c>
      <c r="O21" s="110">
        <v>43</v>
      </c>
      <c r="P21" s="110">
        <v>15</v>
      </c>
      <c r="Q21" s="110">
        <v>652</v>
      </c>
      <c r="R21" s="110">
        <v>374</v>
      </c>
      <c r="S21" s="110">
        <v>9</v>
      </c>
      <c r="T21" s="110">
        <v>32</v>
      </c>
      <c r="U21" s="110">
        <v>32</v>
      </c>
    </row>
    <row r="22" spans="1:21" ht="12.75" x14ac:dyDescent="0.2">
      <c r="A22" s="110" t="s">
        <v>336</v>
      </c>
      <c r="B22" s="110">
        <v>22</v>
      </c>
      <c r="C22" s="110">
        <v>32</v>
      </c>
      <c r="D22" s="110">
        <v>52</v>
      </c>
      <c r="E22" s="110">
        <v>294</v>
      </c>
      <c r="F22" s="110">
        <v>128</v>
      </c>
      <c r="G22" s="110">
        <v>9</v>
      </c>
      <c r="H22" s="110">
        <v>34</v>
      </c>
      <c r="I22" s="110">
        <v>7</v>
      </c>
      <c r="J22" s="110">
        <v>13</v>
      </c>
      <c r="K22" s="110">
        <v>21</v>
      </c>
      <c r="L22" s="110">
        <v>103</v>
      </c>
      <c r="M22" s="110">
        <v>1</v>
      </c>
      <c r="N22" s="110">
        <v>317</v>
      </c>
      <c r="O22" s="110">
        <v>26</v>
      </c>
      <c r="P22" s="110">
        <v>19</v>
      </c>
      <c r="Q22" s="110">
        <v>366</v>
      </c>
      <c r="R22" s="110">
        <v>155</v>
      </c>
      <c r="S22" s="110">
        <v>3</v>
      </c>
      <c r="T22" s="110">
        <v>23</v>
      </c>
      <c r="U22" s="110">
        <v>37</v>
      </c>
    </row>
    <row r="23" spans="1:21" ht="12.75" x14ac:dyDescent="0.2">
      <c r="A23" s="110" t="s">
        <v>321</v>
      </c>
      <c r="B23" s="110">
        <v>267</v>
      </c>
      <c r="C23" s="110">
        <v>355</v>
      </c>
      <c r="D23" s="110">
        <v>803</v>
      </c>
      <c r="E23" s="110">
        <v>4826</v>
      </c>
      <c r="F23" s="110">
        <v>2332</v>
      </c>
      <c r="G23" s="110">
        <v>251</v>
      </c>
      <c r="H23" s="110">
        <v>485</v>
      </c>
      <c r="I23" s="110">
        <v>105</v>
      </c>
      <c r="J23" s="110">
        <v>292</v>
      </c>
      <c r="K23" s="110">
        <v>345</v>
      </c>
      <c r="L23" s="110">
        <v>2152</v>
      </c>
      <c r="M23" s="110">
        <v>61</v>
      </c>
      <c r="N23" s="110">
        <v>5345</v>
      </c>
      <c r="O23" s="110">
        <v>370</v>
      </c>
      <c r="P23" s="110">
        <v>225</v>
      </c>
      <c r="Q23" s="110">
        <v>6585</v>
      </c>
      <c r="R23" s="110">
        <v>2029</v>
      </c>
      <c r="S23" s="110">
        <v>149</v>
      </c>
      <c r="T23" s="110">
        <v>351</v>
      </c>
      <c r="U23" s="110">
        <v>490</v>
      </c>
    </row>
    <row r="24" spans="1:21" ht="12.75" x14ac:dyDescent="0.2">
      <c r="A24" s="110" t="s">
        <v>337</v>
      </c>
      <c r="B24" s="110">
        <v>11</v>
      </c>
      <c r="C24" s="110">
        <v>25</v>
      </c>
      <c r="D24" s="110">
        <v>55</v>
      </c>
      <c r="E24" s="110">
        <v>252</v>
      </c>
      <c r="F24" s="110">
        <v>63</v>
      </c>
      <c r="G24" s="110">
        <v>22</v>
      </c>
      <c r="H24" s="110">
        <v>29</v>
      </c>
      <c r="I24" s="110">
        <v>4</v>
      </c>
      <c r="J24" s="110">
        <v>5</v>
      </c>
      <c r="K24" s="110">
        <v>16</v>
      </c>
      <c r="L24" s="110">
        <v>114</v>
      </c>
      <c r="M24" s="110">
        <v>1</v>
      </c>
      <c r="N24" s="110">
        <v>269</v>
      </c>
      <c r="O24" s="110">
        <v>16</v>
      </c>
      <c r="P24" s="110">
        <v>13</v>
      </c>
      <c r="Q24" s="110">
        <v>246</v>
      </c>
      <c r="R24" s="110">
        <v>88</v>
      </c>
      <c r="S24" s="110">
        <v>11</v>
      </c>
      <c r="T24" s="110">
        <v>18</v>
      </c>
      <c r="U24" s="110">
        <v>22</v>
      </c>
    </row>
    <row r="25" spans="1:21" ht="12.75" x14ac:dyDescent="0.2">
      <c r="A25" s="110" t="s">
        <v>338</v>
      </c>
      <c r="B25" s="110">
        <v>90</v>
      </c>
      <c r="C25" s="110">
        <v>167</v>
      </c>
      <c r="D25" s="110">
        <v>204</v>
      </c>
      <c r="E25" s="110">
        <v>601</v>
      </c>
      <c r="F25" s="110">
        <v>211</v>
      </c>
      <c r="G25" s="110">
        <v>74</v>
      </c>
      <c r="H25" s="110">
        <v>60</v>
      </c>
      <c r="I25" s="110">
        <v>22</v>
      </c>
      <c r="J25" s="110">
        <v>16</v>
      </c>
      <c r="K25" s="110">
        <v>54</v>
      </c>
      <c r="L25" s="110">
        <v>408</v>
      </c>
      <c r="M25" s="110">
        <v>102</v>
      </c>
      <c r="N25" s="110">
        <v>529</v>
      </c>
      <c r="O25" s="110">
        <v>94</v>
      </c>
      <c r="P25" s="110">
        <v>39</v>
      </c>
      <c r="Q25" s="110">
        <v>561</v>
      </c>
      <c r="R25" s="110">
        <v>277</v>
      </c>
      <c r="S25" s="110">
        <v>72</v>
      </c>
      <c r="T25" s="110">
        <v>93</v>
      </c>
      <c r="U25" s="110">
        <v>44</v>
      </c>
    </row>
    <row r="26" spans="1:21" ht="12.75" x14ac:dyDescent="0.2">
      <c r="A26" s="110" t="s">
        <v>339</v>
      </c>
      <c r="B26" s="110">
        <v>33</v>
      </c>
      <c r="C26" s="110">
        <v>25</v>
      </c>
      <c r="D26" s="110">
        <v>149</v>
      </c>
      <c r="E26" s="110">
        <v>394</v>
      </c>
      <c r="F26" s="110">
        <v>168</v>
      </c>
      <c r="G26" s="110">
        <v>58</v>
      </c>
      <c r="H26" s="110">
        <v>36</v>
      </c>
      <c r="I26" s="110">
        <v>17</v>
      </c>
      <c r="J26" s="110">
        <v>12</v>
      </c>
      <c r="K26" s="110">
        <v>56</v>
      </c>
      <c r="L26" s="110">
        <v>148</v>
      </c>
      <c r="M26" s="110">
        <v>5</v>
      </c>
      <c r="N26" s="110">
        <v>269</v>
      </c>
      <c r="O26" s="110">
        <v>49</v>
      </c>
      <c r="P26" s="110">
        <v>30</v>
      </c>
      <c r="Q26" s="110">
        <v>381</v>
      </c>
      <c r="R26" s="110">
        <v>178</v>
      </c>
      <c r="S26" s="110">
        <v>9</v>
      </c>
      <c r="T26" s="110">
        <v>33</v>
      </c>
      <c r="U26" s="110">
        <v>22</v>
      </c>
    </row>
    <row r="27" spans="1:21" ht="12.75" x14ac:dyDescent="0.2">
      <c r="A27" s="110" t="s">
        <v>340</v>
      </c>
      <c r="B27" s="110">
        <v>22</v>
      </c>
      <c r="C27" s="110">
        <v>54</v>
      </c>
      <c r="D27" s="110">
        <v>83</v>
      </c>
      <c r="E27" s="110">
        <v>858</v>
      </c>
      <c r="F27" s="110">
        <v>167</v>
      </c>
      <c r="G27" s="110">
        <v>27</v>
      </c>
      <c r="H27" s="110">
        <v>32</v>
      </c>
      <c r="I27" s="110">
        <v>4</v>
      </c>
      <c r="J27" s="110">
        <v>13</v>
      </c>
      <c r="K27" s="110">
        <v>33</v>
      </c>
      <c r="L27" s="110">
        <v>76</v>
      </c>
      <c r="M27" s="110">
        <v>0</v>
      </c>
      <c r="N27" s="110">
        <v>558</v>
      </c>
      <c r="O27" s="110">
        <v>70</v>
      </c>
      <c r="P27" s="110">
        <v>38</v>
      </c>
      <c r="Q27" s="110">
        <v>615</v>
      </c>
      <c r="R27" s="110">
        <v>335</v>
      </c>
      <c r="S27" s="110">
        <v>4</v>
      </c>
      <c r="T27" s="110">
        <v>24</v>
      </c>
      <c r="U27" s="110">
        <v>53</v>
      </c>
    </row>
    <row r="28" spans="1:21" ht="12.75" x14ac:dyDescent="0.2">
      <c r="A28" s="110" t="s">
        <v>341</v>
      </c>
      <c r="B28" s="110">
        <v>28</v>
      </c>
      <c r="C28" s="110">
        <v>41</v>
      </c>
      <c r="D28" s="110">
        <v>99</v>
      </c>
      <c r="E28" s="110">
        <v>278</v>
      </c>
      <c r="F28" s="110">
        <v>94</v>
      </c>
      <c r="G28" s="110">
        <v>44</v>
      </c>
      <c r="H28" s="110">
        <v>59</v>
      </c>
      <c r="I28" s="110">
        <v>16</v>
      </c>
      <c r="J28" s="110">
        <v>6</v>
      </c>
      <c r="K28" s="110">
        <v>39</v>
      </c>
      <c r="L28" s="110">
        <v>135</v>
      </c>
      <c r="M28" s="110">
        <v>1</v>
      </c>
      <c r="N28" s="110">
        <v>229</v>
      </c>
      <c r="O28" s="110">
        <v>31</v>
      </c>
      <c r="P28" s="110">
        <v>11</v>
      </c>
      <c r="Q28" s="110">
        <v>316</v>
      </c>
      <c r="R28" s="110">
        <v>185</v>
      </c>
      <c r="S28" s="110">
        <v>20</v>
      </c>
      <c r="T28" s="110">
        <v>24</v>
      </c>
      <c r="U28" s="110">
        <v>17</v>
      </c>
    </row>
    <row r="29" spans="1:21" ht="12.75" x14ac:dyDescent="0.2">
      <c r="A29" s="110" t="s">
        <v>342</v>
      </c>
      <c r="B29" s="110">
        <v>31</v>
      </c>
      <c r="C29" s="110">
        <v>42</v>
      </c>
      <c r="D29" s="110">
        <v>60</v>
      </c>
      <c r="E29" s="110">
        <v>198</v>
      </c>
      <c r="F29" s="110">
        <v>66</v>
      </c>
      <c r="G29" s="110">
        <v>48</v>
      </c>
      <c r="H29" s="110">
        <v>36</v>
      </c>
      <c r="I29" s="110">
        <v>6</v>
      </c>
      <c r="J29" s="110">
        <v>4</v>
      </c>
      <c r="K29" s="110">
        <v>25</v>
      </c>
      <c r="L29" s="110">
        <v>98</v>
      </c>
      <c r="M29" s="110">
        <v>0</v>
      </c>
      <c r="N29" s="110">
        <v>141</v>
      </c>
      <c r="O29" s="110">
        <v>19</v>
      </c>
      <c r="P29" s="110">
        <v>13</v>
      </c>
      <c r="Q29" s="110">
        <v>246</v>
      </c>
      <c r="R29" s="110">
        <v>124</v>
      </c>
      <c r="S29" s="110">
        <v>13</v>
      </c>
      <c r="T29" s="110">
        <v>11</v>
      </c>
      <c r="U29" s="110">
        <v>11</v>
      </c>
    </row>
    <row r="30" spans="1:21" ht="12.75" x14ac:dyDescent="0.2">
      <c r="A30" s="110" t="s">
        <v>343</v>
      </c>
      <c r="B30" s="110">
        <v>29</v>
      </c>
      <c r="C30" s="110">
        <v>54</v>
      </c>
      <c r="D30" s="110">
        <v>92</v>
      </c>
      <c r="E30" s="110">
        <v>259</v>
      </c>
      <c r="F30" s="110">
        <v>107</v>
      </c>
      <c r="G30" s="110">
        <v>54</v>
      </c>
      <c r="H30" s="110">
        <v>41</v>
      </c>
      <c r="I30" s="110">
        <v>7</v>
      </c>
      <c r="J30" s="110">
        <v>6</v>
      </c>
      <c r="K30" s="110">
        <v>31</v>
      </c>
      <c r="L30" s="110">
        <v>68</v>
      </c>
      <c r="M30" s="110">
        <v>1</v>
      </c>
      <c r="N30" s="110">
        <v>140</v>
      </c>
      <c r="O30" s="110">
        <v>32</v>
      </c>
      <c r="P30" s="110">
        <v>16</v>
      </c>
      <c r="Q30" s="110">
        <v>333</v>
      </c>
      <c r="R30" s="110">
        <v>129</v>
      </c>
      <c r="S30" s="110">
        <v>4</v>
      </c>
      <c r="T30" s="110">
        <v>27</v>
      </c>
      <c r="U30" s="110">
        <v>20</v>
      </c>
    </row>
    <row r="31" spans="1:21" ht="12.75" x14ac:dyDescent="0.2">
      <c r="A31" s="110" t="s">
        <v>344</v>
      </c>
      <c r="B31" s="110">
        <v>4</v>
      </c>
      <c r="C31" s="110">
        <v>6</v>
      </c>
      <c r="D31" s="110">
        <v>21</v>
      </c>
      <c r="E31" s="110">
        <v>162</v>
      </c>
      <c r="F31" s="110">
        <v>32</v>
      </c>
      <c r="G31" s="110">
        <v>9</v>
      </c>
      <c r="H31" s="110">
        <v>5</v>
      </c>
      <c r="I31" s="110">
        <v>4</v>
      </c>
      <c r="J31" s="110">
        <v>2</v>
      </c>
      <c r="K31" s="110">
        <v>6</v>
      </c>
      <c r="L31" s="110">
        <v>6</v>
      </c>
      <c r="M31" s="110">
        <v>0</v>
      </c>
      <c r="N31" s="110">
        <v>73</v>
      </c>
      <c r="O31" s="110">
        <v>21</v>
      </c>
      <c r="P31" s="110">
        <v>9</v>
      </c>
      <c r="Q31" s="110">
        <v>159</v>
      </c>
      <c r="R31" s="110">
        <v>40</v>
      </c>
      <c r="S31" s="110">
        <v>0</v>
      </c>
      <c r="T31" s="110">
        <v>1</v>
      </c>
      <c r="U31" s="110">
        <v>11</v>
      </c>
    </row>
    <row r="32" spans="1:21" ht="12.75" x14ac:dyDescent="0.2">
      <c r="A32" s="110" t="s">
        <v>345</v>
      </c>
      <c r="B32" s="110">
        <v>35</v>
      </c>
      <c r="C32" s="110">
        <v>23</v>
      </c>
      <c r="D32" s="110">
        <v>98</v>
      </c>
      <c r="E32" s="110">
        <v>344</v>
      </c>
      <c r="F32" s="110">
        <v>164</v>
      </c>
      <c r="G32" s="110">
        <v>64</v>
      </c>
      <c r="H32" s="110">
        <v>38</v>
      </c>
      <c r="I32" s="110">
        <v>11</v>
      </c>
      <c r="J32" s="110">
        <v>16</v>
      </c>
      <c r="K32" s="110">
        <v>45</v>
      </c>
      <c r="L32" s="110">
        <v>117</v>
      </c>
      <c r="M32" s="110">
        <v>1</v>
      </c>
      <c r="N32" s="110">
        <v>239</v>
      </c>
      <c r="O32" s="110">
        <v>60</v>
      </c>
      <c r="P32" s="110">
        <v>31</v>
      </c>
      <c r="Q32" s="110">
        <v>458</v>
      </c>
      <c r="R32" s="110">
        <v>149</v>
      </c>
      <c r="S32" s="110">
        <v>22</v>
      </c>
      <c r="T32" s="110">
        <v>19</v>
      </c>
      <c r="U32" s="110">
        <v>11</v>
      </c>
    </row>
    <row r="33" spans="1:21" ht="12.75" x14ac:dyDescent="0.2">
      <c r="A33" s="110" t="s">
        <v>346</v>
      </c>
      <c r="B33" s="110">
        <v>58</v>
      </c>
      <c r="C33" s="110">
        <v>31</v>
      </c>
      <c r="D33" s="110">
        <v>71</v>
      </c>
      <c r="E33" s="110">
        <v>418</v>
      </c>
      <c r="F33" s="110">
        <v>133</v>
      </c>
      <c r="G33" s="110">
        <v>77</v>
      </c>
      <c r="H33" s="110">
        <v>55</v>
      </c>
      <c r="I33" s="110">
        <v>6</v>
      </c>
      <c r="J33" s="110">
        <v>7</v>
      </c>
      <c r="K33" s="110">
        <v>51</v>
      </c>
      <c r="L33" s="110">
        <v>71</v>
      </c>
      <c r="M33" s="110">
        <v>2</v>
      </c>
      <c r="N33" s="110">
        <v>238</v>
      </c>
      <c r="O33" s="110">
        <v>82</v>
      </c>
      <c r="P33" s="110">
        <v>48</v>
      </c>
      <c r="Q33" s="110">
        <v>373</v>
      </c>
      <c r="R33" s="110">
        <v>229</v>
      </c>
      <c r="S33" s="110">
        <v>4</v>
      </c>
      <c r="T33" s="110">
        <v>17</v>
      </c>
      <c r="U33" s="110">
        <v>34</v>
      </c>
    </row>
    <row r="34" spans="1:21" ht="14.25" customHeight="1" x14ac:dyDescent="0.2">
      <c r="A34" s="18" t="s">
        <v>347</v>
      </c>
      <c r="B34" s="18"/>
      <c r="C34" s="18"/>
      <c r="D34" s="110"/>
      <c r="E34" s="110"/>
      <c r="F34" s="18"/>
      <c r="G34" s="110"/>
      <c r="H34" s="110"/>
      <c r="I34" s="18"/>
      <c r="J34" s="110"/>
      <c r="K34" s="110"/>
      <c r="L34" s="110"/>
      <c r="M34" s="110"/>
      <c r="N34" s="110"/>
      <c r="O34" s="18"/>
      <c r="P34" s="110"/>
      <c r="Q34" s="110"/>
      <c r="R34" s="110"/>
      <c r="S34" s="18"/>
      <c r="T34" s="110"/>
      <c r="U34" s="110"/>
    </row>
    <row r="35" spans="1:21" ht="12.75" x14ac:dyDescent="0.2">
      <c r="A35" s="110" t="s">
        <v>348</v>
      </c>
      <c r="B35" s="110">
        <v>107</v>
      </c>
      <c r="C35" s="110">
        <v>33</v>
      </c>
      <c r="D35" s="110">
        <v>75</v>
      </c>
      <c r="E35" s="110">
        <v>229</v>
      </c>
      <c r="F35" s="110">
        <v>75</v>
      </c>
      <c r="G35" s="110">
        <v>71</v>
      </c>
      <c r="H35" s="110">
        <v>76</v>
      </c>
      <c r="I35" s="110">
        <v>5</v>
      </c>
      <c r="J35" s="110">
        <v>8</v>
      </c>
      <c r="K35" s="110">
        <v>35</v>
      </c>
      <c r="L35" s="110">
        <v>135</v>
      </c>
      <c r="M35" s="110">
        <v>3</v>
      </c>
      <c r="N35" s="110">
        <v>137</v>
      </c>
      <c r="O35" s="110">
        <v>57</v>
      </c>
      <c r="P35" s="110">
        <v>26</v>
      </c>
      <c r="Q35" s="110">
        <v>264</v>
      </c>
      <c r="R35" s="110">
        <v>225</v>
      </c>
      <c r="S35" s="110">
        <v>9</v>
      </c>
      <c r="T35" s="110">
        <v>43</v>
      </c>
      <c r="U35" s="110">
        <v>13</v>
      </c>
    </row>
    <row r="36" spans="1:21" ht="12.75" x14ac:dyDescent="0.2">
      <c r="A36" s="110" t="s">
        <v>349</v>
      </c>
      <c r="B36" s="110">
        <v>32</v>
      </c>
      <c r="C36" s="110">
        <v>18</v>
      </c>
      <c r="D36" s="110">
        <v>21</v>
      </c>
      <c r="E36" s="110">
        <v>50</v>
      </c>
      <c r="F36" s="110">
        <v>19</v>
      </c>
      <c r="G36" s="110">
        <v>36</v>
      </c>
      <c r="H36" s="110">
        <v>25</v>
      </c>
      <c r="I36" s="110">
        <v>6</v>
      </c>
      <c r="J36" s="110">
        <v>8</v>
      </c>
      <c r="K36" s="110">
        <v>11</v>
      </c>
      <c r="L36" s="110">
        <v>47</v>
      </c>
      <c r="M36" s="110">
        <v>0</v>
      </c>
      <c r="N36" s="110">
        <v>32</v>
      </c>
      <c r="O36" s="110">
        <v>26</v>
      </c>
      <c r="P36" s="110">
        <v>5</v>
      </c>
      <c r="Q36" s="110">
        <v>60</v>
      </c>
      <c r="R36" s="110">
        <v>30</v>
      </c>
      <c r="S36" s="110">
        <v>6</v>
      </c>
      <c r="T36" s="110">
        <v>12</v>
      </c>
      <c r="U36" s="110">
        <v>3</v>
      </c>
    </row>
    <row r="37" spans="1:21" ht="12.75" x14ac:dyDescent="0.2">
      <c r="A37" s="110" t="s">
        <v>350</v>
      </c>
      <c r="B37" s="110">
        <v>44</v>
      </c>
      <c r="C37" s="110">
        <v>49</v>
      </c>
      <c r="D37" s="110">
        <v>40</v>
      </c>
      <c r="E37" s="110">
        <v>136</v>
      </c>
      <c r="F37" s="110">
        <v>40</v>
      </c>
      <c r="G37" s="110">
        <v>35</v>
      </c>
      <c r="H37" s="110">
        <v>31</v>
      </c>
      <c r="I37" s="110">
        <v>5</v>
      </c>
      <c r="J37" s="110">
        <v>8</v>
      </c>
      <c r="K37" s="110">
        <v>32</v>
      </c>
      <c r="L37" s="110">
        <v>75</v>
      </c>
      <c r="M37" s="110">
        <v>2</v>
      </c>
      <c r="N37" s="110">
        <v>91</v>
      </c>
      <c r="O37" s="110">
        <v>33</v>
      </c>
      <c r="P37" s="110">
        <v>12</v>
      </c>
      <c r="Q37" s="110">
        <v>169</v>
      </c>
      <c r="R37" s="110">
        <v>112</v>
      </c>
      <c r="S37" s="110">
        <v>23</v>
      </c>
      <c r="T37" s="110">
        <v>11</v>
      </c>
      <c r="U37" s="110">
        <v>6</v>
      </c>
    </row>
    <row r="38" spans="1:21" ht="12.75" x14ac:dyDescent="0.2">
      <c r="A38" s="110" t="s">
        <v>351</v>
      </c>
      <c r="B38" s="110">
        <v>27</v>
      </c>
      <c r="C38" s="110">
        <v>18</v>
      </c>
      <c r="D38" s="110">
        <v>36</v>
      </c>
      <c r="E38" s="110">
        <v>107</v>
      </c>
      <c r="F38" s="110">
        <v>39</v>
      </c>
      <c r="G38" s="110">
        <v>25</v>
      </c>
      <c r="H38" s="110">
        <v>32</v>
      </c>
      <c r="I38" s="110">
        <v>3</v>
      </c>
      <c r="J38" s="110">
        <v>14</v>
      </c>
      <c r="K38" s="110">
        <v>15</v>
      </c>
      <c r="L38" s="110">
        <v>66</v>
      </c>
      <c r="M38" s="110">
        <v>1</v>
      </c>
      <c r="N38" s="110">
        <v>144</v>
      </c>
      <c r="O38" s="110">
        <v>33</v>
      </c>
      <c r="P38" s="110">
        <v>9</v>
      </c>
      <c r="Q38" s="110">
        <v>193</v>
      </c>
      <c r="R38" s="110">
        <v>89</v>
      </c>
      <c r="S38" s="110">
        <v>3</v>
      </c>
      <c r="T38" s="110">
        <v>14</v>
      </c>
      <c r="U38" s="110">
        <v>9</v>
      </c>
    </row>
    <row r="39" spans="1:21" ht="12.75" x14ac:dyDescent="0.2">
      <c r="A39" s="110" t="s">
        <v>352</v>
      </c>
      <c r="B39" s="110">
        <v>57</v>
      </c>
      <c r="C39" s="110">
        <v>22</v>
      </c>
      <c r="D39" s="110">
        <v>36</v>
      </c>
      <c r="E39" s="110">
        <v>99</v>
      </c>
      <c r="F39" s="110">
        <v>34</v>
      </c>
      <c r="G39" s="110">
        <v>56</v>
      </c>
      <c r="H39" s="110">
        <v>20</v>
      </c>
      <c r="I39" s="110">
        <v>7</v>
      </c>
      <c r="J39" s="110">
        <v>6</v>
      </c>
      <c r="K39" s="110">
        <v>14</v>
      </c>
      <c r="L39" s="110">
        <v>81</v>
      </c>
      <c r="M39" s="110">
        <v>13</v>
      </c>
      <c r="N39" s="110">
        <v>42</v>
      </c>
      <c r="O39" s="110">
        <v>26</v>
      </c>
      <c r="P39" s="110">
        <v>7</v>
      </c>
      <c r="Q39" s="110">
        <v>96</v>
      </c>
      <c r="R39" s="110">
        <v>60</v>
      </c>
      <c r="S39" s="110">
        <v>7</v>
      </c>
      <c r="T39" s="110">
        <v>21</v>
      </c>
      <c r="U39" s="110">
        <v>6</v>
      </c>
    </row>
    <row r="40" spans="1:21" ht="12.75" x14ac:dyDescent="0.2">
      <c r="A40" s="110" t="s">
        <v>347</v>
      </c>
      <c r="B40" s="110">
        <v>203</v>
      </c>
      <c r="C40" s="110">
        <v>127</v>
      </c>
      <c r="D40" s="110">
        <v>256</v>
      </c>
      <c r="E40" s="110">
        <v>909</v>
      </c>
      <c r="F40" s="110">
        <v>306</v>
      </c>
      <c r="G40" s="110">
        <v>224</v>
      </c>
      <c r="H40" s="110">
        <v>252</v>
      </c>
      <c r="I40" s="110">
        <v>32</v>
      </c>
      <c r="J40" s="110">
        <v>132</v>
      </c>
      <c r="K40" s="110">
        <v>123</v>
      </c>
      <c r="L40" s="110">
        <v>719</v>
      </c>
      <c r="M40" s="110">
        <v>17</v>
      </c>
      <c r="N40" s="110">
        <v>1548</v>
      </c>
      <c r="O40" s="110">
        <v>119</v>
      </c>
      <c r="P40" s="110">
        <v>64</v>
      </c>
      <c r="Q40" s="110">
        <v>1870</v>
      </c>
      <c r="R40" s="110">
        <v>399</v>
      </c>
      <c r="S40" s="110">
        <v>83</v>
      </c>
      <c r="T40" s="110">
        <v>206</v>
      </c>
      <c r="U40" s="110">
        <v>131</v>
      </c>
    </row>
    <row r="41" spans="1:21" ht="12.75" x14ac:dyDescent="0.2">
      <c r="A41" s="110" t="s">
        <v>353</v>
      </c>
      <c r="B41" s="110">
        <v>38</v>
      </c>
      <c r="C41" s="110">
        <v>14</v>
      </c>
      <c r="D41" s="110">
        <v>23</v>
      </c>
      <c r="E41" s="110">
        <v>18</v>
      </c>
      <c r="F41" s="110">
        <v>11</v>
      </c>
      <c r="G41" s="110">
        <v>12</v>
      </c>
      <c r="H41" s="110">
        <v>6</v>
      </c>
      <c r="I41" s="110">
        <v>6</v>
      </c>
      <c r="J41" s="110">
        <v>2</v>
      </c>
      <c r="K41" s="110">
        <v>13</v>
      </c>
      <c r="L41" s="110">
        <v>48</v>
      </c>
      <c r="M41" s="110">
        <v>17</v>
      </c>
      <c r="N41" s="110">
        <v>23</v>
      </c>
      <c r="O41" s="110">
        <v>15</v>
      </c>
      <c r="P41" s="110">
        <v>6</v>
      </c>
      <c r="Q41" s="110">
        <v>28</v>
      </c>
      <c r="R41" s="110">
        <v>35</v>
      </c>
      <c r="S41" s="110">
        <v>8</v>
      </c>
      <c r="T41" s="110">
        <v>17</v>
      </c>
      <c r="U41" s="110">
        <v>2</v>
      </c>
    </row>
    <row r="42" spans="1:21" ht="12.75" x14ac:dyDescent="0.2">
      <c r="A42" s="110" t="s">
        <v>354</v>
      </c>
      <c r="B42" s="110">
        <v>44</v>
      </c>
      <c r="C42" s="110">
        <v>7</v>
      </c>
      <c r="D42" s="110">
        <v>47</v>
      </c>
      <c r="E42" s="110">
        <v>64</v>
      </c>
      <c r="F42" s="110">
        <v>36</v>
      </c>
      <c r="G42" s="110">
        <v>58</v>
      </c>
      <c r="H42" s="110">
        <v>39</v>
      </c>
      <c r="I42" s="110">
        <v>1</v>
      </c>
      <c r="J42" s="110">
        <v>2</v>
      </c>
      <c r="K42" s="110">
        <v>14</v>
      </c>
      <c r="L42" s="110">
        <v>76</v>
      </c>
      <c r="M42" s="110">
        <v>62</v>
      </c>
      <c r="N42" s="110">
        <v>49</v>
      </c>
      <c r="O42" s="110">
        <v>21</v>
      </c>
      <c r="P42" s="110">
        <v>13</v>
      </c>
      <c r="Q42" s="110">
        <v>100</v>
      </c>
      <c r="R42" s="110">
        <v>31</v>
      </c>
      <c r="S42" s="110">
        <v>3</v>
      </c>
      <c r="T42" s="110">
        <v>25</v>
      </c>
      <c r="U42" s="110">
        <v>4</v>
      </c>
    </row>
    <row r="43" spans="1:21" ht="14.25" customHeight="1" x14ac:dyDescent="0.2">
      <c r="A43" s="18" t="s">
        <v>355</v>
      </c>
      <c r="B43" s="18"/>
      <c r="C43" s="18"/>
      <c r="D43" s="110"/>
      <c r="E43" s="110"/>
      <c r="F43" s="18"/>
      <c r="G43" s="110"/>
      <c r="H43" s="110"/>
      <c r="I43" s="18"/>
      <c r="J43" s="110"/>
      <c r="K43" s="110"/>
      <c r="L43" s="110"/>
      <c r="M43" s="110"/>
      <c r="N43" s="110"/>
      <c r="O43" s="18"/>
      <c r="P43" s="110"/>
      <c r="Q43" s="110"/>
      <c r="R43" s="110"/>
      <c r="S43" s="18"/>
      <c r="T43" s="110"/>
      <c r="U43" s="110"/>
    </row>
    <row r="44" spans="1:21" ht="12.75" x14ac:dyDescent="0.2">
      <c r="A44" s="110" t="s">
        <v>356</v>
      </c>
      <c r="B44" s="110">
        <v>192</v>
      </c>
      <c r="C44" s="110">
        <v>58</v>
      </c>
      <c r="D44" s="110">
        <v>146</v>
      </c>
      <c r="E44" s="110">
        <v>468</v>
      </c>
      <c r="F44" s="110">
        <v>170</v>
      </c>
      <c r="G44" s="110">
        <v>194</v>
      </c>
      <c r="H44" s="110">
        <v>124</v>
      </c>
      <c r="I44" s="110">
        <v>39</v>
      </c>
      <c r="J44" s="110">
        <v>4</v>
      </c>
      <c r="K44" s="110">
        <v>55</v>
      </c>
      <c r="L44" s="110">
        <v>577</v>
      </c>
      <c r="M44" s="110">
        <v>55</v>
      </c>
      <c r="N44" s="110">
        <v>361</v>
      </c>
      <c r="O44" s="110">
        <v>109</v>
      </c>
      <c r="P44" s="110">
        <v>32</v>
      </c>
      <c r="Q44" s="110">
        <v>709</v>
      </c>
      <c r="R44" s="110">
        <v>414</v>
      </c>
      <c r="S44" s="110">
        <v>25</v>
      </c>
      <c r="T44" s="110">
        <v>140</v>
      </c>
      <c r="U44" s="110">
        <v>64</v>
      </c>
    </row>
    <row r="45" spans="1:21" ht="12.75" x14ac:dyDescent="0.2">
      <c r="A45" s="110" t="s">
        <v>357</v>
      </c>
      <c r="B45" s="110">
        <v>22</v>
      </c>
      <c r="C45" s="110">
        <v>18</v>
      </c>
      <c r="D45" s="110">
        <v>28</v>
      </c>
      <c r="E45" s="110">
        <v>64</v>
      </c>
      <c r="F45" s="110">
        <v>26</v>
      </c>
      <c r="G45" s="110">
        <v>27</v>
      </c>
      <c r="H45" s="110">
        <v>17</v>
      </c>
      <c r="I45" s="110">
        <v>13</v>
      </c>
      <c r="J45" s="110">
        <v>2</v>
      </c>
      <c r="K45" s="110">
        <v>15</v>
      </c>
      <c r="L45" s="110">
        <v>86</v>
      </c>
      <c r="M45" s="110">
        <v>6</v>
      </c>
      <c r="N45" s="110">
        <v>52</v>
      </c>
      <c r="O45" s="110">
        <v>29</v>
      </c>
      <c r="P45" s="110">
        <v>7</v>
      </c>
      <c r="Q45" s="110">
        <v>81</v>
      </c>
      <c r="R45" s="110">
        <v>41</v>
      </c>
      <c r="S45" s="110">
        <v>6</v>
      </c>
      <c r="T45" s="110">
        <v>20</v>
      </c>
      <c r="U45" s="110">
        <v>0</v>
      </c>
    </row>
    <row r="46" spans="1:21" ht="12.75" x14ac:dyDescent="0.2">
      <c r="A46" s="110" t="s">
        <v>358</v>
      </c>
      <c r="B46" s="110">
        <v>17</v>
      </c>
      <c r="C46" s="110">
        <v>27</v>
      </c>
      <c r="D46" s="110">
        <v>20</v>
      </c>
      <c r="E46" s="110">
        <v>34</v>
      </c>
      <c r="F46" s="110">
        <v>37</v>
      </c>
      <c r="G46" s="110">
        <v>15</v>
      </c>
      <c r="H46" s="110">
        <v>18</v>
      </c>
      <c r="I46" s="110">
        <v>0</v>
      </c>
      <c r="J46" s="110">
        <v>1</v>
      </c>
      <c r="K46" s="110">
        <v>4</v>
      </c>
      <c r="L46" s="110">
        <v>40</v>
      </c>
      <c r="M46" s="110">
        <v>7</v>
      </c>
      <c r="N46" s="110">
        <v>40</v>
      </c>
      <c r="O46" s="110">
        <v>49</v>
      </c>
      <c r="P46" s="110">
        <v>2</v>
      </c>
      <c r="Q46" s="110">
        <v>53</v>
      </c>
      <c r="R46" s="110">
        <v>21</v>
      </c>
      <c r="S46" s="110">
        <v>18</v>
      </c>
      <c r="T46" s="110">
        <v>8</v>
      </c>
      <c r="U46" s="110">
        <v>3</v>
      </c>
    </row>
    <row r="47" spans="1:21" ht="12.75" x14ac:dyDescent="0.2">
      <c r="A47" s="110" t="s">
        <v>359</v>
      </c>
      <c r="B47" s="110">
        <v>68</v>
      </c>
      <c r="C47" s="110">
        <v>25</v>
      </c>
      <c r="D47" s="110">
        <v>55</v>
      </c>
      <c r="E47" s="110">
        <v>141</v>
      </c>
      <c r="F47" s="110">
        <v>84</v>
      </c>
      <c r="G47" s="110">
        <v>52</v>
      </c>
      <c r="H47" s="110">
        <v>55</v>
      </c>
      <c r="I47" s="110">
        <v>10</v>
      </c>
      <c r="J47" s="110">
        <v>1</v>
      </c>
      <c r="K47" s="110">
        <v>12</v>
      </c>
      <c r="L47" s="110">
        <v>148</v>
      </c>
      <c r="M47" s="110">
        <v>3</v>
      </c>
      <c r="N47" s="110">
        <v>93</v>
      </c>
      <c r="O47" s="110">
        <v>39</v>
      </c>
      <c r="P47" s="110">
        <v>33</v>
      </c>
      <c r="Q47" s="110">
        <v>150</v>
      </c>
      <c r="R47" s="110">
        <v>76</v>
      </c>
      <c r="S47" s="110">
        <v>41</v>
      </c>
      <c r="T47" s="110">
        <v>107</v>
      </c>
      <c r="U47" s="110">
        <v>8</v>
      </c>
    </row>
    <row r="48" spans="1:21" ht="12.75" x14ac:dyDescent="0.2">
      <c r="A48" s="110" t="s">
        <v>360</v>
      </c>
      <c r="B48" s="110">
        <v>84</v>
      </c>
      <c r="C48" s="110">
        <v>121</v>
      </c>
      <c r="D48" s="110">
        <v>43</v>
      </c>
      <c r="E48" s="110">
        <v>261</v>
      </c>
      <c r="F48" s="110">
        <v>151</v>
      </c>
      <c r="G48" s="110">
        <v>95</v>
      </c>
      <c r="H48" s="110">
        <v>69</v>
      </c>
      <c r="I48" s="110">
        <v>43</v>
      </c>
      <c r="J48" s="110">
        <v>2</v>
      </c>
      <c r="K48" s="110">
        <v>10</v>
      </c>
      <c r="L48" s="110">
        <v>198</v>
      </c>
      <c r="M48" s="110">
        <v>22</v>
      </c>
      <c r="N48" s="110">
        <v>199</v>
      </c>
      <c r="O48" s="110">
        <v>100</v>
      </c>
      <c r="P48" s="110">
        <v>66</v>
      </c>
      <c r="Q48" s="110">
        <v>299</v>
      </c>
      <c r="R48" s="110">
        <v>118</v>
      </c>
      <c r="S48" s="110">
        <v>37</v>
      </c>
      <c r="T48" s="110">
        <v>85</v>
      </c>
      <c r="U48" s="110">
        <v>32</v>
      </c>
    </row>
    <row r="49" spans="1:21" ht="12.75" x14ac:dyDescent="0.2">
      <c r="A49" s="110" t="s">
        <v>361</v>
      </c>
      <c r="B49" s="110">
        <v>29</v>
      </c>
      <c r="C49" s="110">
        <v>30</v>
      </c>
      <c r="D49" s="110">
        <v>11</v>
      </c>
      <c r="E49" s="110">
        <v>31</v>
      </c>
      <c r="F49" s="110">
        <v>34</v>
      </c>
      <c r="G49" s="110">
        <v>13</v>
      </c>
      <c r="H49" s="110">
        <v>11</v>
      </c>
      <c r="I49" s="110">
        <v>6</v>
      </c>
      <c r="J49" s="110">
        <v>0</v>
      </c>
      <c r="K49" s="110">
        <v>8</v>
      </c>
      <c r="L49" s="110">
        <v>41</v>
      </c>
      <c r="M49" s="110">
        <v>7</v>
      </c>
      <c r="N49" s="110">
        <v>18</v>
      </c>
      <c r="O49" s="110">
        <v>13</v>
      </c>
      <c r="P49" s="110">
        <v>10</v>
      </c>
      <c r="Q49" s="110">
        <v>45</v>
      </c>
      <c r="R49" s="110">
        <v>22</v>
      </c>
      <c r="S49" s="110">
        <v>5</v>
      </c>
      <c r="T49" s="110">
        <v>15</v>
      </c>
      <c r="U49" s="110">
        <v>7</v>
      </c>
    </row>
    <row r="50" spans="1:21" ht="12.75" x14ac:dyDescent="0.2">
      <c r="A50" s="110" t="s">
        <v>362</v>
      </c>
      <c r="B50" s="110">
        <v>50</v>
      </c>
      <c r="C50" s="110">
        <v>10</v>
      </c>
      <c r="D50" s="110">
        <v>81</v>
      </c>
      <c r="E50" s="110">
        <v>173</v>
      </c>
      <c r="F50" s="110">
        <v>86</v>
      </c>
      <c r="G50" s="110">
        <v>56</v>
      </c>
      <c r="H50" s="110">
        <v>62</v>
      </c>
      <c r="I50" s="110">
        <v>11</v>
      </c>
      <c r="J50" s="110">
        <v>7</v>
      </c>
      <c r="K50" s="110">
        <v>25</v>
      </c>
      <c r="L50" s="110">
        <v>108</v>
      </c>
      <c r="M50" s="110">
        <v>22</v>
      </c>
      <c r="N50" s="110">
        <v>134</v>
      </c>
      <c r="O50" s="110">
        <v>51</v>
      </c>
      <c r="P50" s="110">
        <v>36</v>
      </c>
      <c r="Q50" s="110">
        <v>250</v>
      </c>
      <c r="R50" s="110">
        <v>123</v>
      </c>
      <c r="S50" s="110">
        <v>8</v>
      </c>
      <c r="T50" s="110">
        <v>22</v>
      </c>
      <c r="U50" s="110">
        <v>13</v>
      </c>
    </row>
    <row r="51" spans="1:21" ht="12.75" x14ac:dyDescent="0.2">
      <c r="A51" s="110" t="s">
        <v>363</v>
      </c>
      <c r="B51" s="110">
        <v>23</v>
      </c>
      <c r="C51" s="110">
        <v>22</v>
      </c>
      <c r="D51" s="110">
        <v>31</v>
      </c>
      <c r="E51" s="110">
        <v>63</v>
      </c>
      <c r="F51" s="110">
        <v>35</v>
      </c>
      <c r="G51" s="110">
        <v>19</v>
      </c>
      <c r="H51" s="110">
        <v>23</v>
      </c>
      <c r="I51" s="110">
        <v>3</v>
      </c>
      <c r="J51" s="110">
        <v>2</v>
      </c>
      <c r="K51" s="110">
        <v>11</v>
      </c>
      <c r="L51" s="110">
        <v>40</v>
      </c>
      <c r="M51" s="110">
        <v>15</v>
      </c>
      <c r="N51" s="110">
        <v>56</v>
      </c>
      <c r="O51" s="110">
        <v>29</v>
      </c>
      <c r="P51" s="110">
        <v>10</v>
      </c>
      <c r="Q51" s="110">
        <v>81</v>
      </c>
      <c r="R51" s="110">
        <v>29</v>
      </c>
      <c r="S51" s="110">
        <v>4</v>
      </c>
      <c r="T51" s="110">
        <v>7</v>
      </c>
      <c r="U51" s="110">
        <v>8</v>
      </c>
    </row>
    <row r="52" spans="1:21" ht="12.75" x14ac:dyDescent="0.2">
      <c r="A52" s="110" t="s">
        <v>364</v>
      </c>
      <c r="B52" s="110">
        <v>22</v>
      </c>
      <c r="C52" s="110">
        <v>8</v>
      </c>
      <c r="D52" s="110">
        <v>12</v>
      </c>
      <c r="E52" s="110">
        <v>19</v>
      </c>
      <c r="F52" s="110">
        <v>15</v>
      </c>
      <c r="G52" s="110">
        <v>18</v>
      </c>
      <c r="H52" s="110">
        <v>21</v>
      </c>
      <c r="I52" s="110">
        <v>2</v>
      </c>
      <c r="J52" s="110">
        <v>0</v>
      </c>
      <c r="K52" s="110">
        <v>6</v>
      </c>
      <c r="L52" s="110">
        <v>78</v>
      </c>
      <c r="M52" s="110">
        <v>4</v>
      </c>
      <c r="N52" s="110">
        <v>12</v>
      </c>
      <c r="O52" s="110">
        <v>17</v>
      </c>
      <c r="P52" s="110">
        <v>6</v>
      </c>
      <c r="Q52" s="110">
        <v>48</v>
      </c>
      <c r="R52" s="110">
        <v>22</v>
      </c>
      <c r="S52" s="110">
        <v>4</v>
      </c>
      <c r="T52" s="110">
        <v>32</v>
      </c>
      <c r="U52" s="110">
        <v>2</v>
      </c>
    </row>
    <row r="53" spans="1:21" ht="14.25" customHeight="1" x14ac:dyDescent="0.2">
      <c r="A53" s="18" t="s">
        <v>365</v>
      </c>
      <c r="B53" s="18"/>
      <c r="C53" s="18"/>
      <c r="D53" s="110"/>
      <c r="E53" s="110"/>
      <c r="F53" s="18"/>
      <c r="G53" s="110"/>
      <c r="H53" s="110"/>
      <c r="I53" s="18"/>
      <c r="J53" s="110"/>
      <c r="K53" s="110"/>
      <c r="L53" s="110"/>
      <c r="M53" s="110"/>
      <c r="N53" s="110"/>
      <c r="O53" s="18"/>
      <c r="P53" s="110"/>
      <c r="Q53" s="110"/>
      <c r="R53" s="110"/>
      <c r="S53" s="18"/>
      <c r="T53" s="110"/>
      <c r="U53" s="110"/>
    </row>
    <row r="54" spans="1:21" ht="12.75" x14ac:dyDescent="0.2">
      <c r="A54" s="110" t="s">
        <v>366</v>
      </c>
      <c r="B54" s="110">
        <v>13</v>
      </c>
      <c r="C54" s="110">
        <v>10</v>
      </c>
      <c r="D54" s="110">
        <v>6</v>
      </c>
      <c r="E54" s="110">
        <v>7</v>
      </c>
      <c r="F54" s="110">
        <v>6</v>
      </c>
      <c r="G54" s="110">
        <v>8</v>
      </c>
      <c r="H54" s="110">
        <v>6</v>
      </c>
      <c r="I54" s="110">
        <v>2</v>
      </c>
      <c r="J54" s="110">
        <v>0</v>
      </c>
      <c r="K54" s="110">
        <v>2</v>
      </c>
      <c r="L54" s="110">
        <v>15</v>
      </c>
      <c r="M54" s="110">
        <v>4</v>
      </c>
      <c r="N54" s="110">
        <v>9</v>
      </c>
      <c r="O54" s="110">
        <v>18</v>
      </c>
      <c r="P54" s="110">
        <v>1</v>
      </c>
      <c r="Q54" s="110">
        <v>16</v>
      </c>
      <c r="R54" s="110">
        <v>19</v>
      </c>
      <c r="S54" s="110">
        <v>8</v>
      </c>
      <c r="T54" s="110">
        <v>4</v>
      </c>
      <c r="U54" s="110">
        <v>3</v>
      </c>
    </row>
    <row r="55" spans="1:21" ht="12.75" x14ac:dyDescent="0.2">
      <c r="A55" s="110" t="s">
        <v>367</v>
      </c>
      <c r="B55" s="110">
        <v>48</v>
      </c>
      <c r="C55" s="110">
        <v>20</v>
      </c>
      <c r="D55" s="110">
        <v>29</v>
      </c>
      <c r="E55" s="110">
        <v>73</v>
      </c>
      <c r="F55" s="110">
        <v>42</v>
      </c>
      <c r="G55" s="110">
        <v>31</v>
      </c>
      <c r="H55" s="110">
        <v>24</v>
      </c>
      <c r="I55" s="110">
        <v>5</v>
      </c>
      <c r="J55" s="110">
        <v>5</v>
      </c>
      <c r="K55" s="110">
        <v>20</v>
      </c>
      <c r="L55" s="110">
        <v>92</v>
      </c>
      <c r="M55" s="110">
        <v>49</v>
      </c>
      <c r="N55" s="110">
        <v>50</v>
      </c>
      <c r="O55" s="110">
        <v>37</v>
      </c>
      <c r="P55" s="110">
        <v>9</v>
      </c>
      <c r="Q55" s="110">
        <v>64</v>
      </c>
      <c r="R55" s="110">
        <v>100</v>
      </c>
      <c r="S55" s="110">
        <v>10</v>
      </c>
      <c r="T55" s="110">
        <v>43</v>
      </c>
      <c r="U55" s="110">
        <v>4</v>
      </c>
    </row>
    <row r="56" spans="1:21" ht="12.75" x14ac:dyDescent="0.2">
      <c r="A56" s="110" t="s">
        <v>368</v>
      </c>
      <c r="B56" s="110">
        <v>24</v>
      </c>
      <c r="C56" s="110">
        <v>29</v>
      </c>
      <c r="D56" s="110">
        <v>14</v>
      </c>
      <c r="E56" s="110">
        <v>26</v>
      </c>
      <c r="F56" s="110">
        <v>22</v>
      </c>
      <c r="G56" s="110">
        <v>28</v>
      </c>
      <c r="H56" s="110">
        <v>18</v>
      </c>
      <c r="I56" s="110">
        <v>3</v>
      </c>
      <c r="J56" s="110">
        <v>5</v>
      </c>
      <c r="K56" s="110">
        <v>11</v>
      </c>
      <c r="L56" s="110">
        <v>23</v>
      </c>
      <c r="M56" s="110">
        <v>3</v>
      </c>
      <c r="N56" s="110">
        <v>31</v>
      </c>
      <c r="O56" s="110">
        <v>24</v>
      </c>
      <c r="P56" s="110">
        <v>4</v>
      </c>
      <c r="Q56" s="110">
        <v>32</v>
      </c>
      <c r="R56" s="110">
        <v>20</v>
      </c>
      <c r="S56" s="110">
        <v>9</v>
      </c>
      <c r="T56" s="110">
        <v>16</v>
      </c>
      <c r="U56" s="110">
        <v>2</v>
      </c>
    </row>
    <row r="57" spans="1:21" ht="12.75" x14ac:dyDescent="0.2">
      <c r="A57" s="110" t="s">
        <v>369</v>
      </c>
      <c r="B57" s="110">
        <v>186</v>
      </c>
      <c r="C57" s="110">
        <v>103</v>
      </c>
      <c r="D57" s="110">
        <v>193</v>
      </c>
      <c r="E57" s="110">
        <v>687</v>
      </c>
      <c r="F57" s="110">
        <v>204</v>
      </c>
      <c r="G57" s="110">
        <v>129</v>
      </c>
      <c r="H57" s="110">
        <v>235</v>
      </c>
      <c r="I57" s="110">
        <v>9</v>
      </c>
      <c r="J57" s="110">
        <v>62</v>
      </c>
      <c r="K57" s="110">
        <v>90</v>
      </c>
      <c r="L57" s="110">
        <v>430</v>
      </c>
      <c r="M57" s="110">
        <v>29</v>
      </c>
      <c r="N57" s="110">
        <v>1001</v>
      </c>
      <c r="O57" s="110">
        <v>145</v>
      </c>
      <c r="P57" s="110">
        <v>42</v>
      </c>
      <c r="Q57" s="110">
        <v>1009</v>
      </c>
      <c r="R57" s="110">
        <v>494</v>
      </c>
      <c r="S57" s="110">
        <v>66</v>
      </c>
      <c r="T57" s="110">
        <v>132</v>
      </c>
      <c r="U57" s="110">
        <v>112</v>
      </c>
    </row>
    <row r="58" spans="1:21" ht="12.75" x14ac:dyDescent="0.2">
      <c r="A58" s="110" t="s">
        <v>370</v>
      </c>
      <c r="B58" s="110">
        <v>63</v>
      </c>
      <c r="C58" s="110">
        <v>53</v>
      </c>
      <c r="D58" s="110">
        <v>56</v>
      </c>
      <c r="E58" s="110">
        <v>125</v>
      </c>
      <c r="F58" s="110">
        <v>41</v>
      </c>
      <c r="G58" s="110">
        <v>60</v>
      </c>
      <c r="H58" s="110">
        <v>15</v>
      </c>
      <c r="I58" s="110">
        <v>3</v>
      </c>
      <c r="J58" s="110">
        <v>5</v>
      </c>
      <c r="K58" s="110">
        <v>47</v>
      </c>
      <c r="L58" s="110">
        <v>66</v>
      </c>
      <c r="M58" s="110">
        <v>21</v>
      </c>
      <c r="N58" s="110">
        <v>65</v>
      </c>
      <c r="O58" s="110">
        <v>37</v>
      </c>
      <c r="P58" s="110">
        <v>26</v>
      </c>
      <c r="Q58" s="110">
        <v>114</v>
      </c>
      <c r="R58" s="110">
        <v>79</v>
      </c>
      <c r="S58" s="110">
        <v>11</v>
      </c>
      <c r="T58" s="110">
        <v>25</v>
      </c>
      <c r="U58" s="110">
        <v>7</v>
      </c>
    </row>
    <row r="59" spans="1:21" ht="12.75" x14ac:dyDescent="0.2">
      <c r="A59" s="110" t="s">
        <v>371</v>
      </c>
      <c r="B59" s="110">
        <v>88</v>
      </c>
      <c r="C59" s="110">
        <v>58</v>
      </c>
      <c r="D59" s="110">
        <v>77</v>
      </c>
      <c r="E59" s="110">
        <v>188</v>
      </c>
      <c r="F59" s="110">
        <v>61</v>
      </c>
      <c r="G59" s="110">
        <v>67</v>
      </c>
      <c r="H59" s="110">
        <v>76</v>
      </c>
      <c r="I59" s="110">
        <v>34</v>
      </c>
      <c r="J59" s="110">
        <v>10</v>
      </c>
      <c r="K59" s="110">
        <v>30</v>
      </c>
      <c r="L59" s="110">
        <v>136</v>
      </c>
      <c r="M59" s="110">
        <v>38</v>
      </c>
      <c r="N59" s="110">
        <v>181</v>
      </c>
      <c r="O59" s="110">
        <v>64</v>
      </c>
      <c r="P59" s="110">
        <v>20</v>
      </c>
      <c r="Q59" s="110">
        <v>205</v>
      </c>
      <c r="R59" s="110">
        <v>126</v>
      </c>
      <c r="S59" s="110">
        <v>7</v>
      </c>
      <c r="T59" s="110">
        <v>54</v>
      </c>
      <c r="U59" s="110">
        <v>13</v>
      </c>
    </row>
    <row r="60" spans="1:21" ht="12.75" x14ac:dyDescent="0.2">
      <c r="A60" s="110" t="s">
        <v>372</v>
      </c>
      <c r="B60" s="110">
        <v>237</v>
      </c>
      <c r="C60" s="110">
        <v>235</v>
      </c>
      <c r="D60" s="110">
        <v>253</v>
      </c>
      <c r="E60" s="110">
        <v>610</v>
      </c>
      <c r="F60" s="110">
        <v>254</v>
      </c>
      <c r="G60" s="110">
        <v>124</v>
      </c>
      <c r="H60" s="110">
        <v>151</v>
      </c>
      <c r="I60" s="110">
        <v>57</v>
      </c>
      <c r="J60" s="110">
        <v>33</v>
      </c>
      <c r="K60" s="110">
        <v>125</v>
      </c>
      <c r="L60" s="110">
        <v>510</v>
      </c>
      <c r="M60" s="110">
        <v>99</v>
      </c>
      <c r="N60" s="110">
        <v>549</v>
      </c>
      <c r="O60" s="110">
        <v>180</v>
      </c>
      <c r="P60" s="110">
        <v>43</v>
      </c>
      <c r="Q60" s="110">
        <v>744</v>
      </c>
      <c r="R60" s="110">
        <v>496</v>
      </c>
      <c r="S60" s="110">
        <v>106</v>
      </c>
      <c r="T60" s="110">
        <v>186</v>
      </c>
      <c r="U60" s="110">
        <v>39</v>
      </c>
    </row>
    <row r="61" spans="1:21" ht="12.75" x14ac:dyDescent="0.2">
      <c r="A61" s="110" t="s">
        <v>373</v>
      </c>
      <c r="B61" s="110">
        <v>39</v>
      </c>
      <c r="C61" s="110">
        <v>21</v>
      </c>
      <c r="D61" s="110">
        <v>18</v>
      </c>
      <c r="E61" s="110">
        <v>56</v>
      </c>
      <c r="F61" s="110">
        <v>37</v>
      </c>
      <c r="G61" s="110">
        <v>23</v>
      </c>
      <c r="H61" s="110">
        <v>17</v>
      </c>
      <c r="I61" s="110">
        <v>11</v>
      </c>
      <c r="J61" s="110">
        <v>5</v>
      </c>
      <c r="K61" s="110">
        <v>17</v>
      </c>
      <c r="L61" s="110">
        <v>36</v>
      </c>
      <c r="M61" s="110">
        <v>5</v>
      </c>
      <c r="N61" s="110">
        <v>46</v>
      </c>
      <c r="O61" s="110">
        <v>35</v>
      </c>
      <c r="P61" s="110">
        <v>4</v>
      </c>
      <c r="Q61" s="110">
        <v>76</v>
      </c>
      <c r="R61" s="110">
        <v>44</v>
      </c>
      <c r="S61" s="110">
        <v>13</v>
      </c>
      <c r="T61" s="110">
        <v>16</v>
      </c>
      <c r="U61" s="110">
        <v>0</v>
      </c>
    </row>
    <row r="62" spans="1:21" ht="12.75" x14ac:dyDescent="0.2">
      <c r="A62" s="110" t="s">
        <v>374</v>
      </c>
      <c r="B62" s="110">
        <v>8</v>
      </c>
      <c r="C62" s="110">
        <v>11</v>
      </c>
      <c r="D62" s="110">
        <v>9</v>
      </c>
      <c r="E62" s="110">
        <v>24</v>
      </c>
      <c r="F62" s="110">
        <v>10</v>
      </c>
      <c r="G62" s="110">
        <v>11</v>
      </c>
      <c r="H62" s="110">
        <v>8</v>
      </c>
      <c r="I62" s="110">
        <v>2</v>
      </c>
      <c r="J62" s="110">
        <v>1</v>
      </c>
      <c r="K62" s="110">
        <v>6</v>
      </c>
      <c r="L62" s="110">
        <v>14</v>
      </c>
      <c r="M62" s="110">
        <v>4</v>
      </c>
      <c r="N62" s="110">
        <v>24</v>
      </c>
      <c r="O62" s="110">
        <v>10</v>
      </c>
      <c r="P62" s="110">
        <v>8</v>
      </c>
      <c r="Q62" s="110">
        <v>40</v>
      </c>
      <c r="R62" s="110">
        <v>27</v>
      </c>
      <c r="S62" s="110">
        <v>2</v>
      </c>
      <c r="T62" s="110">
        <v>7</v>
      </c>
      <c r="U62" s="110">
        <v>5</v>
      </c>
    </row>
    <row r="63" spans="1:21" ht="12.75" x14ac:dyDescent="0.2">
      <c r="A63" s="110" t="s">
        <v>375</v>
      </c>
      <c r="B63" s="110">
        <v>22</v>
      </c>
      <c r="C63" s="110">
        <v>8</v>
      </c>
      <c r="D63" s="110">
        <v>9</v>
      </c>
      <c r="E63" s="110">
        <v>21</v>
      </c>
      <c r="F63" s="110">
        <v>8</v>
      </c>
      <c r="G63" s="110">
        <v>16</v>
      </c>
      <c r="H63" s="110">
        <v>11</v>
      </c>
      <c r="I63" s="110">
        <v>1</v>
      </c>
      <c r="J63" s="110">
        <v>1</v>
      </c>
      <c r="K63" s="110">
        <v>5</v>
      </c>
      <c r="L63" s="110">
        <v>11</v>
      </c>
      <c r="M63" s="110">
        <v>9</v>
      </c>
      <c r="N63" s="110">
        <v>24</v>
      </c>
      <c r="O63" s="110">
        <v>30</v>
      </c>
      <c r="P63" s="110">
        <v>2</v>
      </c>
      <c r="Q63" s="110">
        <v>19</v>
      </c>
      <c r="R63" s="110">
        <v>16</v>
      </c>
      <c r="S63" s="110">
        <v>1</v>
      </c>
      <c r="T63" s="110">
        <v>5</v>
      </c>
      <c r="U63" s="110">
        <v>5</v>
      </c>
    </row>
    <row r="64" spans="1:21" ht="12.75" x14ac:dyDescent="0.2">
      <c r="A64" s="110" t="s">
        <v>376</v>
      </c>
      <c r="B64" s="110">
        <v>8</v>
      </c>
      <c r="C64" s="110">
        <v>6</v>
      </c>
      <c r="D64" s="110">
        <v>6</v>
      </c>
      <c r="E64" s="110">
        <v>12</v>
      </c>
      <c r="F64" s="110">
        <v>13</v>
      </c>
      <c r="G64" s="110">
        <v>4</v>
      </c>
      <c r="H64" s="110">
        <v>1</v>
      </c>
      <c r="I64" s="110">
        <v>0</v>
      </c>
      <c r="J64" s="110">
        <v>2</v>
      </c>
      <c r="K64" s="110">
        <v>5</v>
      </c>
      <c r="L64" s="110">
        <v>7</v>
      </c>
      <c r="M64" s="110">
        <v>0</v>
      </c>
      <c r="N64" s="110">
        <v>6</v>
      </c>
      <c r="O64" s="110">
        <v>9</v>
      </c>
      <c r="P64" s="110">
        <v>1</v>
      </c>
      <c r="Q64" s="110">
        <v>10</v>
      </c>
      <c r="R64" s="110">
        <v>16</v>
      </c>
      <c r="S64" s="110">
        <v>0</v>
      </c>
      <c r="T64" s="110">
        <v>9</v>
      </c>
      <c r="U64" s="110">
        <v>0</v>
      </c>
    </row>
    <row r="65" spans="1:21" ht="12.75" x14ac:dyDescent="0.2">
      <c r="A65" s="110" t="s">
        <v>377</v>
      </c>
      <c r="B65" s="110">
        <v>25</v>
      </c>
      <c r="C65" s="110">
        <v>14</v>
      </c>
      <c r="D65" s="110">
        <v>26</v>
      </c>
      <c r="E65" s="110">
        <v>40</v>
      </c>
      <c r="F65" s="110">
        <v>14</v>
      </c>
      <c r="G65" s="110">
        <v>19</v>
      </c>
      <c r="H65" s="110">
        <v>26</v>
      </c>
      <c r="I65" s="110">
        <v>0</v>
      </c>
      <c r="J65" s="110">
        <v>0</v>
      </c>
      <c r="K65" s="110">
        <v>8</v>
      </c>
      <c r="L65" s="110">
        <v>22</v>
      </c>
      <c r="M65" s="110">
        <v>3</v>
      </c>
      <c r="N65" s="110">
        <v>24</v>
      </c>
      <c r="O65" s="110">
        <v>18</v>
      </c>
      <c r="P65" s="110">
        <v>5</v>
      </c>
      <c r="Q65" s="110">
        <v>61</v>
      </c>
      <c r="R65" s="110">
        <v>42</v>
      </c>
      <c r="S65" s="110">
        <v>4</v>
      </c>
      <c r="T65" s="110">
        <v>13</v>
      </c>
      <c r="U65" s="110">
        <v>7</v>
      </c>
    </row>
    <row r="66" spans="1:21" ht="12.75" x14ac:dyDescent="0.2">
      <c r="A66" s="110" t="s">
        <v>378</v>
      </c>
      <c r="B66" s="110">
        <v>22</v>
      </c>
      <c r="C66" s="110">
        <v>9</v>
      </c>
      <c r="D66" s="110">
        <v>13</v>
      </c>
      <c r="E66" s="110">
        <v>15</v>
      </c>
      <c r="F66" s="110">
        <v>9</v>
      </c>
      <c r="G66" s="110">
        <v>13</v>
      </c>
      <c r="H66" s="110">
        <v>2</v>
      </c>
      <c r="I66" s="110">
        <v>1</v>
      </c>
      <c r="J66" s="110">
        <v>0</v>
      </c>
      <c r="K66" s="110">
        <v>10</v>
      </c>
      <c r="L66" s="110">
        <v>14</v>
      </c>
      <c r="M66" s="110">
        <v>2</v>
      </c>
      <c r="N66" s="110">
        <v>5</v>
      </c>
      <c r="O66" s="110">
        <v>13</v>
      </c>
      <c r="P66" s="110">
        <v>5</v>
      </c>
      <c r="Q66" s="110">
        <v>14</v>
      </c>
      <c r="R66" s="110">
        <v>5</v>
      </c>
      <c r="S66" s="110">
        <v>0</v>
      </c>
      <c r="T66" s="110">
        <v>7</v>
      </c>
      <c r="U66" s="110">
        <v>2</v>
      </c>
    </row>
    <row r="67" spans="1:21" ht="14.25" customHeight="1" x14ac:dyDescent="0.2">
      <c r="A67" s="18" t="s">
        <v>379</v>
      </c>
      <c r="B67" s="18"/>
      <c r="C67" s="18"/>
      <c r="D67" s="110"/>
      <c r="E67" s="110"/>
      <c r="F67" s="18"/>
      <c r="G67" s="110"/>
      <c r="H67" s="110"/>
      <c r="I67" s="18"/>
      <c r="J67" s="110"/>
      <c r="K67" s="110"/>
      <c r="L67" s="110"/>
      <c r="M67" s="110"/>
      <c r="N67" s="110"/>
      <c r="O67" s="18"/>
      <c r="P67" s="110"/>
      <c r="Q67" s="110"/>
      <c r="R67" s="110"/>
      <c r="S67" s="18"/>
      <c r="T67" s="110"/>
      <c r="U67" s="110"/>
    </row>
    <row r="68" spans="1:21" ht="12.75" x14ac:dyDescent="0.2">
      <c r="A68" s="110" t="s">
        <v>380</v>
      </c>
      <c r="B68" s="110">
        <v>24</v>
      </c>
      <c r="C68" s="110">
        <v>13</v>
      </c>
      <c r="D68" s="110">
        <v>6</v>
      </c>
      <c r="E68" s="110">
        <v>20</v>
      </c>
      <c r="F68" s="110">
        <v>16</v>
      </c>
      <c r="G68" s="110">
        <v>16</v>
      </c>
      <c r="H68" s="110">
        <v>8</v>
      </c>
      <c r="I68" s="110">
        <v>0</v>
      </c>
      <c r="J68" s="110">
        <v>0</v>
      </c>
      <c r="K68" s="110">
        <v>5</v>
      </c>
      <c r="L68" s="110">
        <v>18</v>
      </c>
      <c r="M68" s="110">
        <v>2</v>
      </c>
      <c r="N68" s="110">
        <v>17</v>
      </c>
      <c r="O68" s="110">
        <v>12</v>
      </c>
      <c r="P68" s="110">
        <v>5</v>
      </c>
      <c r="Q68" s="110">
        <v>19</v>
      </c>
      <c r="R68" s="110">
        <v>11</v>
      </c>
      <c r="S68" s="110">
        <v>2</v>
      </c>
      <c r="T68" s="110">
        <v>16</v>
      </c>
      <c r="U68" s="110">
        <v>2</v>
      </c>
    </row>
    <row r="69" spans="1:21" ht="12.75" x14ac:dyDescent="0.2">
      <c r="A69" s="110" t="s">
        <v>381</v>
      </c>
      <c r="B69" s="110">
        <v>43</v>
      </c>
      <c r="C69" s="110">
        <v>11</v>
      </c>
      <c r="D69" s="110">
        <v>22</v>
      </c>
      <c r="E69" s="110">
        <v>92</v>
      </c>
      <c r="F69" s="110">
        <v>6</v>
      </c>
      <c r="G69" s="110">
        <v>24</v>
      </c>
      <c r="H69" s="110">
        <v>5</v>
      </c>
      <c r="I69" s="110">
        <v>1</v>
      </c>
      <c r="J69" s="110">
        <v>6</v>
      </c>
      <c r="K69" s="110">
        <v>9</v>
      </c>
      <c r="L69" s="110">
        <v>76</v>
      </c>
      <c r="M69" s="110">
        <v>4</v>
      </c>
      <c r="N69" s="110">
        <v>69</v>
      </c>
      <c r="O69" s="110">
        <v>22</v>
      </c>
      <c r="P69" s="110">
        <v>6</v>
      </c>
      <c r="Q69" s="110">
        <v>86</v>
      </c>
      <c r="R69" s="110">
        <v>49</v>
      </c>
      <c r="S69" s="110">
        <v>4</v>
      </c>
      <c r="T69" s="110">
        <v>62</v>
      </c>
      <c r="U69" s="110">
        <v>4</v>
      </c>
    </row>
    <row r="70" spans="1:21" ht="12.75" x14ac:dyDescent="0.2">
      <c r="A70" s="110" t="s">
        <v>382</v>
      </c>
      <c r="B70" s="110">
        <v>51</v>
      </c>
      <c r="C70" s="110">
        <v>37</v>
      </c>
      <c r="D70" s="110">
        <v>61</v>
      </c>
      <c r="E70" s="110">
        <v>161</v>
      </c>
      <c r="F70" s="110">
        <v>90</v>
      </c>
      <c r="G70" s="110">
        <v>27</v>
      </c>
      <c r="H70" s="110">
        <v>35</v>
      </c>
      <c r="I70" s="110">
        <v>2</v>
      </c>
      <c r="J70" s="110">
        <v>4</v>
      </c>
      <c r="K70" s="110">
        <v>16</v>
      </c>
      <c r="L70" s="110">
        <v>166</v>
      </c>
      <c r="M70" s="110">
        <v>9</v>
      </c>
      <c r="N70" s="110">
        <v>59</v>
      </c>
      <c r="O70" s="110">
        <v>37</v>
      </c>
      <c r="P70" s="110">
        <v>28</v>
      </c>
      <c r="Q70" s="110">
        <v>145</v>
      </c>
      <c r="R70" s="110">
        <v>151</v>
      </c>
      <c r="S70" s="110">
        <v>3</v>
      </c>
      <c r="T70" s="110">
        <v>35</v>
      </c>
      <c r="U70" s="110">
        <v>11</v>
      </c>
    </row>
    <row r="71" spans="1:21" ht="12.75" x14ac:dyDescent="0.2">
      <c r="A71" s="110" t="s">
        <v>383</v>
      </c>
      <c r="B71" s="110">
        <v>10</v>
      </c>
      <c r="C71" s="110">
        <v>10</v>
      </c>
      <c r="D71" s="110">
        <v>11</v>
      </c>
      <c r="E71" s="110">
        <v>47</v>
      </c>
      <c r="F71" s="110">
        <v>23</v>
      </c>
      <c r="G71" s="110">
        <v>14</v>
      </c>
      <c r="H71" s="110">
        <v>15</v>
      </c>
      <c r="I71" s="110">
        <v>0</v>
      </c>
      <c r="J71" s="110">
        <v>0</v>
      </c>
      <c r="K71" s="110">
        <v>6</v>
      </c>
      <c r="L71" s="110">
        <v>59</v>
      </c>
      <c r="M71" s="110">
        <v>8</v>
      </c>
      <c r="N71" s="110">
        <v>40</v>
      </c>
      <c r="O71" s="110">
        <v>8</v>
      </c>
      <c r="P71" s="110">
        <v>6</v>
      </c>
      <c r="Q71" s="110">
        <v>50</v>
      </c>
      <c r="R71" s="110">
        <v>56</v>
      </c>
      <c r="S71" s="110">
        <v>1</v>
      </c>
      <c r="T71" s="110">
        <v>18</v>
      </c>
      <c r="U71" s="110">
        <v>2</v>
      </c>
    </row>
    <row r="72" spans="1:21" ht="12.75" x14ac:dyDescent="0.2">
      <c r="A72" s="110" t="s">
        <v>384</v>
      </c>
      <c r="B72" s="110">
        <v>26</v>
      </c>
      <c r="C72" s="110">
        <v>16</v>
      </c>
      <c r="D72" s="110">
        <v>23</v>
      </c>
      <c r="E72" s="110">
        <v>57</v>
      </c>
      <c r="F72" s="110">
        <v>55</v>
      </c>
      <c r="G72" s="110">
        <v>51</v>
      </c>
      <c r="H72" s="110">
        <v>17</v>
      </c>
      <c r="I72" s="110">
        <v>1</v>
      </c>
      <c r="J72" s="110">
        <v>1</v>
      </c>
      <c r="K72" s="110">
        <v>7</v>
      </c>
      <c r="L72" s="110">
        <v>48</v>
      </c>
      <c r="M72" s="110">
        <v>6</v>
      </c>
      <c r="N72" s="110">
        <v>31</v>
      </c>
      <c r="O72" s="110">
        <v>28</v>
      </c>
      <c r="P72" s="110">
        <v>8</v>
      </c>
      <c r="Q72" s="110">
        <v>61</v>
      </c>
      <c r="R72" s="110">
        <v>46</v>
      </c>
      <c r="S72" s="110">
        <v>12</v>
      </c>
      <c r="T72" s="110">
        <v>8</v>
      </c>
      <c r="U72" s="110">
        <v>10</v>
      </c>
    </row>
    <row r="73" spans="1:21" ht="12.75" x14ac:dyDescent="0.2">
      <c r="A73" s="110" t="s">
        <v>379</v>
      </c>
      <c r="B73" s="110">
        <v>231</v>
      </c>
      <c r="C73" s="110">
        <v>148</v>
      </c>
      <c r="D73" s="110">
        <v>201</v>
      </c>
      <c r="E73" s="110">
        <v>714</v>
      </c>
      <c r="F73" s="110">
        <v>297</v>
      </c>
      <c r="G73" s="110">
        <v>145</v>
      </c>
      <c r="H73" s="110">
        <v>113</v>
      </c>
      <c r="I73" s="110">
        <v>36</v>
      </c>
      <c r="J73" s="110">
        <v>14</v>
      </c>
      <c r="K73" s="110">
        <v>63</v>
      </c>
      <c r="L73" s="110">
        <v>416</v>
      </c>
      <c r="M73" s="110">
        <v>17</v>
      </c>
      <c r="N73" s="110">
        <v>619</v>
      </c>
      <c r="O73" s="110">
        <v>111</v>
      </c>
      <c r="P73" s="110">
        <v>48</v>
      </c>
      <c r="Q73" s="110">
        <v>871</v>
      </c>
      <c r="R73" s="110">
        <v>439</v>
      </c>
      <c r="S73" s="110">
        <v>63</v>
      </c>
      <c r="T73" s="110">
        <v>124</v>
      </c>
      <c r="U73" s="110">
        <v>76</v>
      </c>
    </row>
    <row r="74" spans="1:21" ht="12.75" x14ac:dyDescent="0.2">
      <c r="A74" s="110" t="s">
        <v>385</v>
      </c>
      <c r="B74" s="110">
        <v>9</v>
      </c>
      <c r="C74" s="110">
        <v>5</v>
      </c>
      <c r="D74" s="110">
        <v>23</v>
      </c>
      <c r="E74" s="110">
        <v>33</v>
      </c>
      <c r="F74" s="110">
        <v>28</v>
      </c>
      <c r="G74" s="110">
        <v>25</v>
      </c>
      <c r="H74" s="110">
        <v>7</v>
      </c>
      <c r="I74" s="110">
        <v>3</v>
      </c>
      <c r="J74" s="110">
        <v>1</v>
      </c>
      <c r="K74" s="110">
        <v>5</v>
      </c>
      <c r="L74" s="110">
        <v>19</v>
      </c>
      <c r="M74" s="110">
        <v>2</v>
      </c>
      <c r="N74" s="110">
        <v>23</v>
      </c>
      <c r="O74" s="110">
        <v>13</v>
      </c>
      <c r="P74" s="110">
        <v>6</v>
      </c>
      <c r="Q74" s="110">
        <v>29</v>
      </c>
      <c r="R74" s="110">
        <v>17</v>
      </c>
      <c r="S74" s="110">
        <v>5</v>
      </c>
      <c r="T74" s="110">
        <v>7</v>
      </c>
      <c r="U74" s="110">
        <v>0</v>
      </c>
    </row>
    <row r="75" spans="1:21" ht="12.75" x14ac:dyDescent="0.2">
      <c r="A75" s="110" t="s">
        <v>386</v>
      </c>
      <c r="B75" s="110">
        <v>82</v>
      </c>
      <c r="C75" s="110">
        <v>47</v>
      </c>
      <c r="D75" s="110">
        <v>61</v>
      </c>
      <c r="E75" s="110">
        <v>132</v>
      </c>
      <c r="F75" s="110">
        <v>44</v>
      </c>
      <c r="G75" s="110">
        <v>42</v>
      </c>
      <c r="H75" s="110">
        <v>27</v>
      </c>
      <c r="I75" s="110">
        <v>3</v>
      </c>
      <c r="J75" s="110">
        <v>2</v>
      </c>
      <c r="K75" s="110">
        <v>30</v>
      </c>
      <c r="L75" s="110">
        <v>163</v>
      </c>
      <c r="M75" s="110">
        <v>6</v>
      </c>
      <c r="N75" s="110">
        <v>109</v>
      </c>
      <c r="O75" s="110">
        <v>36</v>
      </c>
      <c r="P75" s="110">
        <v>5</v>
      </c>
      <c r="Q75" s="110">
        <v>172</v>
      </c>
      <c r="R75" s="110">
        <v>123</v>
      </c>
      <c r="S75" s="110">
        <v>8</v>
      </c>
      <c r="T75" s="110">
        <v>29</v>
      </c>
      <c r="U75" s="110">
        <v>8</v>
      </c>
    </row>
    <row r="76" spans="1:21" ht="12.75" x14ac:dyDescent="0.2">
      <c r="A76" s="110" t="s">
        <v>387</v>
      </c>
      <c r="B76" s="110">
        <v>31</v>
      </c>
      <c r="C76" s="110">
        <v>13</v>
      </c>
      <c r="D76" s="110">
        <v>12</v>
      </c>
      <c r="E76" s="110">
        <v>42</v>
      </c>
      <c r="F76" s="110">
        <v>17</v>
      </c>
      <c r="G76" s="110">
        <v>30</v>
      </c>
      <c r="H76" s="110">
        <v>11</v>
      </c>
      <c r="I76" s="110">
        <v>0</v>
      </c>
      <c r="J76" s="110">
        <v>1</v>
      </c>
      <c r="K76" s="110">
        <v>9</v>
      </c>
      <c r="L76" s="110">
        <v>59</v>
      </c>
      <c r="M76" s="110">
        <v>12</v>
      </c>
      <c r="N76" s="110">
        <v>35</v>
      </c>
      <c r="O76" s="110">
        <v>14</v>
      </c>
      <c r="P76" s="110">
        <v>7</v>
      </c>
      <c r="Q76" s="110">
        <v>57</v>
      </c>
      <c r="R76" s="110">
        <v>68</v>
      </c>
      <c r="S76" s="110">
        <v>0</v>
      </c>
      <c r="T76" s="110">
        <v>30</v>
      </c>
      <c r="U76" s="110">
        <v>3</v>
      </c>
    </row>
    <row r="77" spans="1:21" ht="12.75" x14ac:dyDescent="0.2">
      <c r="A77" s="110" t="s">
        <v>388</v>
      </c>
      <c r="B77" s="110">
        <v>42</v>
      </c>
      <c r="C77" s="110">
        <v>21</v>
      </c>
      <c r="D77" s="110">
        <v>25</v>
      </c>
      <c r="E77" s="110">
        <v>83</v>
      </c>
      <c r="F77" s="110">
        <v>49</v>
      </c>
      <c r="G77" s="110">
        <v>33</v>
      </c>
      <c r="H77" s="110">
        <v>18</v>
      </c>
      <c r="I77" s="110">
        <v>0</v>
      </c>
      <c r="J77" s="110">
        <v>4</v>
      </c>
      <c r="K77" s="110">
        <v>21</v>
      </c>
      <c r="L77" s="110">
        <v>79</v>
      </c>
      <c r="M77" s="110">
        <v>17</v>
      </c>
      <c r="N77" s="110">
        <v>73</v>
      </c>
      <c r="O77" s="110">
        <v>13</v>
      </c>
      <c r="P77" s="110">
        <v>12</v>
      </c>
      <c r="Q77" s="110">
        <v>107</v>
      </c>
      <c r="R77" s="110">
        <v>71</v>
      </c>
      <c r="S77" s="110">
        <v>2</v>
      </c>
      <c r="T77" s="110">
        <v>32</v>
      </c>
      <c r="U77" s="110">
        <v>3</v>
      </c>
    </row>
    <row r="78" spans="1:21" ht="12.75" x14ac:dyDescent="0.2">
      <c r="A78" s="110" t="s">
        <v>389</v>
      </c>
      <c r="B78" s="110">
        <v>27</v>
      </c>
      <c r="C78" s="110">
        <v>22</v>
      </c>
      <c r="D78" s="110">
        <v>36</v>
      </c>
      <c r="E78" s="110">
        <v>67</v>
      </c>
      <c r="F78" s="110">
        <v>25</v>
      </c>
      <c r="G78" s="110">
        <v>27</v>
      </c>
      <c r="H78" s="110">
        <v>6</v>
      </c>
      <c r="I78" s="110">
        <v>1</v>
      </c>
      <c r="J78" s="110">
        <v>2</v>
      </c>
      <c r="K78" s="110">
        <v>13</v>
      </c>
      <c r="L78" s="110">
        <v>75</v>
      </c>
      <c r="M78" s="110">
        <v>4</v>
      </c>
      <c r="N78" s="110">
        <v>51</v>
      </c>
      <c r="O78" s="110">
        <v>23</v>
      </c>
      <c r="P78" s="110">
        <v>8</v>
      </c>
      <c r="Q78" s="110">
        <v>92</v>
      </c>
      <c r="R78" s="110">
        <v>61</v>
      </c>
      <c r="S78" s="110">
        <v>1</v>
      </c>
      <c r="T78" s="110">
        <v>27</v>
      </c>
      <c r="U78" s="110">
        <v>13</v>
      </c>
    </row>
    <row r="79" spans="1:21" ht="12.75" x14ac:dyDescent="0.2">
      <c r="A79" s="110" t="s">
        <v>390</v>
      </c>
      <c r="B79" s="110">
        <v>70</v>
      </c>
      <c r="C79" s="110">
        <v>53</v>
      </c>
      <c r="D79" s="110">
        <v>44</v>
      </c>
      <c r="E79" s="110">
        <v>133</v>
      </c>
      <c r="F79" s="110">
        <v>18</v>
      </c>
      <c r="G79" s="110">
        <v>59</v>
      </c>
      <c r="H79" s="110">
        <v>47</v>
      </c>
      <c r="I79" s="110">
        <v>1</v>
      </c>
      <c r="J79" s="110">
        <v>5</v>
      </c>
      <c r="K79" s="110">
        <v>13</v>
      </c>
      <c r="L79" s="110">
        <v>88</v>
      </c>
      <c r="M79" s="110">
        <v>29</v>
      </c>
      <c r="N79" s="110">
        <v>74</v>
      </c>
      <c r="O79" s="110">
        <v>33</v>
      </c>
      <c r="P79" s="110">
        <v>9</v>
      </c>
      <c r="Q79" s="110">
        <v>107</v>
      </c>
      <c r="R79" s="110">
        <v>102</v>
      </c>
      <c r="S79" s="110">
        <v>21</v>
      </c>
      <c r="T79" s="110">
        <v>32</v>
      </c>
      <c r="U79" s="110">
        <v>7</v>
      </c>
    </row>
    <row r="80" spans="1:21" ht="12.75" x14ac:dyDescent="0.2">
      <c r="A80" s="110" t="s">
        <v>391</v>
      </c>
      <c r="B80" s="110">
        <v>46</v>
      </c>
      <c r="C80" s="110">
        <v>36</v>
      </c>
      <c r="D80" s="110">
        <v>44</v>
      </c>
      <c r="E80" s="110">
        <v>177</v>
      </c>
      <c r="F80" s="110">
        <v>49</v>
      </c>
      <c r="G80" s="110">
        <v>52</v>
      </c>
      <c r="H80" s="110">
        <v>59</v>
      </c>
      <c r="I80" s="110">
        <v>0</v>
      </c>
      <c r="J80" s="110">
        <v>1</v>
      </c>
      <c r="K80" s="110">
        <v>14</v>
      </c>
      <c r="L80" s="110">
        <v>143</v>
      </c>
      <c r="M80" s="110">
        <v>22</v>
      </c>
      <c r="N80" s="110">
        <v>147</v>
      </c>
      <c r="O80" s="110">
        <v>40</v>
      </c>
      <c r="P80" s="110">
        <v>16</v>
      </c>
      <c r="Q80" s="110">
        <v>240</v>
      </c>
      <c r="R80" s="110">
        <v>150</v>
      </c>
      <c r="S80" s="110">
        <v>12</v>
      </c>
      <c r="T80" s="110">
        <v>25</v>
      </c>
      <c r="U80" s="110">
        <v>14</v>
      </c>
    </row>
    <row r="81" spans="1:21" ht="14.25" customHeight="1" x14ac:dyDescent="0.2">
      <c r="A81" s="18" t="s">
        <v>392</v>
      </c>
      <c r="B81" s="18"/>
      <c r="C81" s="18"/>
      <c r="D81" s="110"/>
      <c r="E81" s="110"/>
      <c r="F81" s="18"/>
      <c r="G81" s="110"/>
      <c r="H81" s="110"/>
      <c r="I81" s="18"/>
      <c r="J81" s="110"/>
      <c r="K81" s="110"/>
      <c r="L81" s="110"/>
      <c r="M81" s="110"/>
      <c r="N81" s="110"/>
      <c r="O81" s="18"/>
      <c r="P81" s="110"/>
      <c r="Q81" s="110"/>
      <c r="R81" s="110"/>
      <c r="S81" s="18"/>
      <c r="T81" s="110"/>
      <c r="U81" s="110"/>
    </row>
    <row r="82" spans="1:21" ht="12.75" x14ac:dyDescent="0.2">
      <c r="A82" s="110" t="s">
        <v>393</v>
      </c>
      <c r="B82" s="110">
        <v>67</v>
      </c>
      <c r="C82" s="110">
        <v>37</v>
      </c>
      <c r="D82" s="110">
        <v>39</v>
      </c>
      <c r="E82" s="110">
        <v>74</v>
      </c>
      <c r="F82" s="110">
        <v>36</v>
      </c>
      <c r="G82" s="110">
        <v>44</v>
      </c>
      <c r="H82" s="110">
        <v>26</v>
      </c>
      <c r="I82" s="110">
        <v>8</v>
      </c>
      <c r="J82" s="110">
        <v>10</v>
      </c>
      <c r="K82" s="110">
        <v>16</v>
      </c>
      <c r="L82" s="110">
        <v>110</v>
      </c>
      <c r="M82" s="110">
        <v>3</v>
      </c>
      <c r="N82" s="110">
        <v>68</v>
      </c>
      <c r="O82" s="110">
        <v>26</v>
      </c>
      <c r="P82" s="110">
        <v>30</v>
      </c>
      <c r="Q82" s="110">
        <v>77</v>
      </c>
      <c r="R82" s="110">
        <v>46</v>
      </c>
      <c r="S82" s="110">
        <v>12</v>
      </c>
      <c r="T82" s="110">
        <v>42</v>
      </c>
      <c r="U82" s="110">
        <v>6</v>
      </c>
    </row>
    <row r="83" spans="1:21" ht="12.75" x14ac:dyDescent="0.2">
      <c r="A83" s="110" t="s">
        <v>394</v>
      </c>
      <c r="B83" s="110">
        <v>28</v>
      </c>
      <c r="C83" s="110">
        <v>9</v>
      </c>
      <c r="D83" s="110">
        <v>16</v>
      </c>
      <c r="E83" s="110">
        <v>18</v>
      </c>
      <c r="F83" s="110">
        <v>28</v>
      </c>
      <c r="G83" s="110">
        <v>17</v>
      </c>
      <c r="H83" s="110">
        <v>20</v>
      </c>
      <c r="I83" s="110">
        <v>4</v>
      </c>
      <c r="J83" s="110">
        <v>0</v>
      </c>
      <c r="K83" s="110">
        <v>2</v>
      </c>
      <c r="L83" s="110">
        <v>74</v>
      </c>
      <c r="M83" s="110">
        <v>3</v>
      </c>
      <c r="N83" s="110">
        <v>33</v>
      </c>
      <c r="O83" s="110">
        <v>10</v>
      </c>
      <c r="P83" s="110">
        <v>5</v>
      </c>
      <c r="Q83" s="110">
        <v>42</v>
      </c>
      <c r="R83" s="110">
        <v>15</v>
      </c>
      <c r="S83" s="110">
        <v>10</v>
      </c>
      <c r="T83" s="110">
        <v>27</v>
      </c>
      <c r="U83" s="110">
        <v>2</v>
      </c>
    </row>
    <row r="84" spans="1:21" ht="12.75" x14ac:dyDescent="0.2">
      <c r="A84" s="110" t="s">
        <v>395</v>
      </c>
      <c r="B84" s="110">
        <v>57</v>
      </c>
      <c r="C84" s="110">
        <v>41</v>
      </c>
      <c r="D84" s="110">
        <v>54</v>
      </c>
      <c r="E84" s="110">
        <v>134</v>
      </c>
      <c r="F84" s="110">
        <v>34</v>
      </c>
      <c r="G84" s="110">
        <v>33</v>
      </c>
      <c r="H84" s="110">
        <v>54</v>
      </c>
      <c r="I84" s="110">
        <v>3</v>
      </c>
      <c r="J84" s="110">
        <v>1</v>
      </c>
      <c r="K84" s="110">
        <v>9</v>
      </c>
      <c r="L84" s="110">
        <v>119</v>
      </c>
      <c r="M84" s="110">
        <v>9</v>
      </c>
      <c r="N84" s="110">
        <v>92</v>
      </c>
      <c r="O84" s="110">
        <v>36</v>
      </c>
      <c r="P84" s="110">
        <v>18</v>
      </c>
      <c r="Q84" s="110">
        <v>124</v>
      </c>
      <c r="R84" s="110">
        <v>91</v>
      </c>
      <c r="S84" s="110">
        <v>2</v>
      </c>
      <c r="T84" s="110">
        <v>59</v>
      </c>
      <c r="U84" s="110">
        <v>6</v>
      </c>
    </row>
    <row r="85" spans="1:21" ht="12.75" x14ac:dyDescent="0.2">
      <c r="A85" s="110" t="s">
        <v>396</v>
      </c>
      <c r="B85" s="110">
        <v>3</v>
      </c>
      <c r="C85" s="110">
        <v>29</v>
      </c>
      <c r="D85" s="110">
        <v>27</v>
      </c>
      <c r="E85" s="110">
        <v>47</v>
      </c>
      <c r="F85" s="110">
        <v>9</v>
      </c>
      <c r="G85" s="110">
        <v>13</v>
      </c>
      <c r="H85" s="110">
        <v>6</v>
      </c>
      <c r="I85" s="110">
        <v>1</v>
      </c>
      <c r="J85" s="110">
        <v>0</v>
      </c>
      <c r="K85" s="110">
        <v>2</v>
      </c>
      <c r="L85" s="110">
        <v>57</v>
      </c>
      <c r="M85" s="110">
        <v>1</v>
      </c>
      <c r="N85" s="110">
        <v>39</v>
      </c>
      <c r="O85" s="110">
        <v>12</v>
      </c>
      <c r="P85" s="110">
        <v>5</v>
      </c>
      <c r="Q85" s="110">
        <v>58</v>
      </c>
      <c r="R85" s="110">
        <v>9</v>
      </c>
      <c r="S85" s="110">
        <v>15</v>
      </c>
      <c r="T85" s="110">
        <v>9</v>
      </c>
      <c r="U85" s="110">
        <v>2</v>
      </c>
    </row>
    <row r="86" spans="1:21" ht="12.75" x14ac:dyDescent="0.2">
      <c r="A86" s="110" t="s">
        <v>397</v>
      </c>
      <c r="B86" s="110">
        <v>17</v>
      </c>
      <c r="C86" s="110">
        <v>30</v>
      </c>
      <c r="D86" s="110">
        <v>14</v>
      </c>
      <c r="E86" s="110">
        <v>48</v>
      </c>
      <c r="F86" s="110">
        <v>22</v>
      </c>
      <c r="G86" s="110">
        <v>20</v>
      </c>
      <c r="H86" s="110">
        <v>6</v>
      </c>
      <c r="I86" s="110">
        <v>4</v>
      </c>
      <c r="J86" s="110">
        <v>1</v>
      </c>
      <c r="K86" s="110">
        <v>5</v>
      </c>
      <c r="L86" s="110">
        <v>47</v>
      </c>
      <c r="M86" s="110">
        <v>26</v>
      </c>
      <c r="N86" s="110">
        <v>25</v>
      </c>
      <c r="O86" s="110">
        <v>17</v>
      </c>
      <c r="P86" s="110">
        <v>5</v>
      </c>
      <c r="Q86" s="110">
        <v>69</v>
      </c>
      <c r="R86" s="110">
        <v>28</v>
      </c>
      <c r="S86" s="110">
        <v>1</v>
      </c>
      <c r="T86" s="110">
        <v>16</v>
      </c>
      <c r="U86" s="110">
        <v>0</v>
      </c>
    </row>
    <row r="87" spans="1:21" ht="12.75" x14ac:dyDescent="0.2">
      <c r="A87" s="110" t="s">
        <v>398</v>
      </c>
      <c r="B87" s="110">
        <v>30</v>
      </c>
      <c r="C87" s="110">
        <v>11</v>
      </c>
      <c r="D87" s="110">
        <v>18</v>
      </c>
      <c r="E87" s="110">
        <v>29</v>
      </c>
      <c r="F87" s="110">
        <v>11</v>
      </c>
      <c r="G87" s="110">
        <v>33</v>
      </c>
      <c r="H87" s="110">
        <v>11</v>
      </c>
      <c r="I87" s="110">
        <v>2</v>
      </c>
      <c r="J87" s="110">
        <v>7</v>
      </c>
      <c r="K87" s="110">
        <v>4</v>
      </c>
      <c r="L87" s="110">
        <v>36</v>
      </c>
      <c r="M87" s="110">
        <v>12</v>
      </c>
      <c r="N87" s="110">
        <v>31</v>
      </c>
      <c r="O87" s="110">
        <v>9</v>
      </c>
      <c r="P87" s="110">
        <v>1</v>
      </c>
      <c r="Q87" s="110">
        <v>39</v>
      </c>
      <c r="R87" s="110">
        <v>17</v>
      </c>
      <c r="S87" s="110">
        <v>4</v>
      </c>
      <c r="T87" s="110">
        <v>17</v>
      </c>
      <c r="U87" s="110">
        <v>5</v>
      </c>
    </row>
    <row r="88" spans="1:21" ht="12.75" x14ac:dyDescent="0.2">
      <c r="A88" s="110" t="s">
        <v>399</v>
      </c>
      <c r="B88" s="110">
        <v>120</v>
      </c>
      <c r="C88" s="110">
        <v>57</v>
      </c>
      <c r="D88" s="110">
        <v>87</v>
      </c>
      <c r="E88" s="110">
        <v>541</v>
      </c>
      <c r="F88" s="110">
        <v>182</v>
      </c>
      <c r="G88" s="110">
        <v>89</v>
      </c>
      <c r="H88" s="110">
        <v>130</v>
      </c>
      <c r="I88" s="110">
        <v>25</v>
      </c>
      <c r="J88" s="110">
        <v>46</v>
      </c>
      <c r="K88" s="110">
        <v>42</v>
      </c>
      <c r="L88" s="110">
        <v>338</v>
      </c>
      <c r="M88" s="110">
        <v>26</v>
      </c>
      <c r="N88" s="110">
        <v>410</v>
      </c>
      <c r="O88" s="110">
        <v>77</v>
      </c>
      <c r="P88" s="110">
        <v>73</v>
      </c>
      <c r="Q88" s="110">
        <v>575</v>
      </c>
      <c r="R88" s="110">
        <v>224</v>
      </c>
      <c r="S88" s="110">
        <v>34</v>
      </c>
      <c r="T88" s="110">
        <v>141</v>
      </c>
      <c r="U88" s="110">
        <v>51</v>
      </c>
    </row>
    <row r="89" spans="1:21" ht="12.75" x14ac:dyDescent="0.2">
      <c r="A89" s="110" t="s">
        <v>400</v>
      </c>
      <c r="B89" s="110">
        <v>33</v>
      </c>
      <c r="C89" s="110">
        <v>35</v>
      </c>
      <c r="D89" s="110">
        <v>19</v>
      </c>
      <c r="E89" s="110">
        <v>61</v>
      </c>
      <c r="F89" s="110">
        <v>27</v>
      </c>
      <c r="G89" s="110">
        <v>13</v>
      </c>
      <c r="H89" s="110">
        <v>30</v>
      </c>
      <c r="I89" s="110">
        <v>2</v>
      </c>
      <c r="J89" s="110">
        <v>2</v>
      </c>
      <c r="K89" s="110">
        <v>3</v>
      </c>
      <c r="L89" s="110">
        <v>92</v>
      </c>
      <c r="M89" s="110">
        <v>4</v>
      </c>
      <c r="N89" s="110">
        <v>59</v>
      </c>
      <c r="O89" s="110">
        <v>18</v>
      </c>
      <c r="P89" s="110">
        <v>6</v>
      </c>
      <c r="Q89" s="110">
        <v>85</v>
      </c>
      <c r="R89" s="110">
        <v>71</v>
      </c>
      <c r="S89" s="110">
        <v>1</v>
      </c>
      <c r="T89" s="110">
        <v>11</v>
      </c>
      <c r="U89" s="110">
        <v>62</v>
      </c>
    </row>
    <row r="90" spans="1:21" ht="14.25" customHeight="1" x14ac:dyDescent="0.2">
      <c r="A90" s="18" t="s">
        <v>401</v>
      </c>
      <c r="B90" s="18"/>
      <c r="C90" s="18"/>
      <c r="D90" s="110"/>
      <c r="E90" s="110"/>
      <c r="F90" s="18"/>
      <c r="G90" s="110"/>
      <c r="H90" s="110"/>
      <c r="I90" s="18"/>
      <c r="J90" s="110"/>
      <c r="K90" s="110"/>
      <c r="L90" s="110"/>
      <c r="M90" s="110"/>
      <c r="N90" s="110"/>
      <c r="O90" s="18"/>
      <c r="P90" s="110"/>
      <c r="Q90" s="110"/>
      <c r="R90" s="110"/>
      <c r="S90" s="18"/>
      <c r="T90" s="110"/>
      <c r="U90" s="110"/>
    </row>
    <row r="91" spans="1:21" ht="12.75" x14ac:dyDescent="0.2">
      <c r="A91" s="110" t="s">
        <v>402</v>
      </c>
      <c r="B91" s="110">
        <v>22</v>
      </c>
      <c r="C91" s="110">
        <v>15</v>
      </c>
      <c r="D91" s="110">
        <v>18</v>
      </c>
      <c r="E91" s="110">
        <v>39</v>
      </c>
      <c r="F91" s="110">
        <v>12</v>
      </c>
      <c r="G91" s="110">
        <v>18</v>
      </c>
      <c r="H91" s="110">
        <v>5</v>
      </c>
      <c r="I91" s="110">
        <v>1</v>
      </c>
      <c r="J91" s="110">
        <v>0</v>
      </c>
      <c r="K91" s="110">
        <v>11</v>
      </c>
      <c r="L91" s="110">
        <v>18</v>
      </c>
      <c r="M91" s="110">
        <v>0</v>
      </c>
      <c r="N91" s="110">
        <v>30</v>
      </c>
      <c r="O91" s="110">
        <v>20</v>
      </c>
      <c r="P91" s="110">
        <v>10</v>
      </c>
      <c r="Q91" s="110">
        <v>55</v>
      </c>
      <c r="R91" s="110">
        <v>34</v>
      </c>
      <c r="S91" s="110">
        <v>0</v>
      </c>
      <c r="T91" s="110">
        <v>12</v>
      </c>
      <c r="U91" s="110">
        <v>1</v>
      </c>
    </row>
    <row r="92" spans="1:21" ht="12.75" x14ac:dyDescent="0.2">
      <c r="A92" s="110" t="s">
        <v>403</v>
      </c>
      <c r="B92" s="110">
        <v>12</v>
      </c>
      <c r="C92" s="110">
        <v>18</v>
      </c>
      <c r="D92" s="110">
        <v>12</v>
      </c>
      <c r="E92" s="110">
        <v>24</v>
      </c>
      <c r="F92" s="110">
        <v>13</v>
      </c>
      <c r="G92" s="110">
        <v>26</v>
      </c>
      <c r="H92" s="110">
        <v>6</v>
      </c>
      <c r="I92" s="110">
        <v>4</v>
      </c>
      <c r="J92" s="110">
        <v>3</v>
      </c>
      <c r="K92" s="110">
        <v>1</v>
      </c>
      <c r="L92" s="110">
        <v>51</v>
      </c>
      <c r="M92" s="110">
        <v>31</v>
      </c>
      <c r="N92" s="110">
        <v>24</v>
      </c>
      <c r="O92" s="110">
        <v>16</v>
      </c>
      <c r="P92" s="110">
        <v>4</v>
      </c>
      <c r="Q92" s="110">
        <v>50</v>
      </c>
      <c r="R92" s="110">
        <v>35</v>
      </c>
      <c r="S92" s="110">
        <v>5</v>
      </c>
      <c r="T92" s="110">
        <v>24</v>
      </c>
      <c r="U92" s="110">
        <v>3</v>
      </c>
    </row>
    <row r="93" spans="1:21" ht="12.75" x14ac:dyDescent="0.2">
      <c r="A93" s="110" t="s">
        <v>404</v>
      </c>
      <c r="B93" s="110">
        <v>12</v>
      </c>
      <c r="C93" s="110">
        <v>23</v>
      </c>
      <c r="D93" s="110">
        <v>29</v>
      </c>
      <c r="E93" s="110">
        <v>62</v>
      </c>
      <c r="F93" s="110">
        <v>33</v>
      </c>
      <c r="G93" s="110">
        <v>37</v>
      </c>
      <c r="H93" s="110">
        <v>8</v>
      </c>
      <c r="I93" s="110">
        <v>8</v>
      </c>
      <c r="J93" s="110">
        <v>0</v>
      </c>
      <c r="K93" s="110">
        <v>5</v>
      </c>
      <c r="L93" s="110">
        <v>88</v>
      </c>
      <c r="M93" s="110">
        <v>12</v>
      </c>
      <c r="N93" s="110">
        <v>31</v>
      </c>
      <c r="O93" s="110">
        <v>14</v>
      </c>
      <c r="P93" s="110">
        <v>10</v>
      </c>
      <c r="Q93" s="110">
        <v>72</v>
      </c>
      <c r="R93" s="110">
        <v>17</v>
      </c>
      <c r="S93" s="110">
        <v>4</v>
      </c>
      <c r="T93" s="110">
        <v>30</v>
      </c>
      <c r="U93" s="110">
        <v>0</v>
      </c>
    </row>
    <row r="94" spans="1:21" ht="12.75" x14ac:dyDescent="0.2">
      <c r="A94" s="110" t="s">
        <v>405</v>
      </c>
      <c r="B94" s="110">
        <v>10</v>
      </c>
      <c r="C94" s="110">
        <v>19</v>
      </c>
      <c r="D94" s="110">
        <v>13</v>
      </c>
      <c r="E94" s="110">
        <v>17</v>
      </c>
      <c r="F94" s="110">
        <v>10</v>
      </c>
      <c r="G94" s="110">
        <v>19</v>
      </c>
      <c r="H94" s="110">
        <v>9</v>
      </c>
      <c r="I94" s="110">
        <v>1</v>
      </c>
      <c r="J94" s="110">
        <v>1</v>
      </c>
      <c r="K94" s="110">
        <v>5</v>
      </c>
      <c r="L94" s="110">
        <v>30</v>
      </c>
      <c r="M94" s="110">
        <v>8</v>
      </c>
      <c r="N94" s="110">
        <v>22</v>
      </c>
      <c r="O94" s="110">
        <v>9</v>
      </c>
      <c r="P94" s="110">
        <v>2</v>
      </c>
      <c r="Q94" s="110">
        <v>24</v>
      </c>
      <c r="R94" s="110">
        <v>10</v>
      </c>
      <c r="S94" s="110">
        <v>1</v>
      </c>
      <c r="T94" s="110">
        <v>18</v>
      </c>
      <c r="U94" s="110">
        <v>0</v>
      </c>
    </row>
    <row r="95" spans="1:21" ht="12.75" x14ac:dyDescent="0.2">
      <c r="A95" s="110" t="s">
        <v>401</v>
      </c>
      <c r="B95" s="110">
        <v>83</v>
      </c>
      <c r="C95" s="110">
        <v>76</v>
      </c>
      <c r="D95" s="110">
        <v>125</v>
      </c>
      <c r="E95" s="110">
        <v>348</v>
      </c>
      <c r="F95" s="110">
        <v>129</v>
      </c>
      <c r="G95" s="110">
        <v>73</v>
      </c>
      <c r="H95" s="110">
        <v>49</v>
      </c>
      <c r="I95" s="110">
        <v>8</v>
      </c>
      <c r="J95" s="110">
        <v>3</v>
      </c>
      <c r="K95" s="110">
        <v>34</v>
      </c>
      <c r="L95" s="110">
        <v>158</v>
      </c>
      <c r="M95" s="110">
        <v>1</v>
      </c>
      <c r="N95" s="110">
        <v>277</v>
      </c>
      <c r="O95" s="110">
        <v>45</v>
      </c>
      <c r="P95" s="110">
        <v>26</v>
      </c>
      <c r="Q95" s="110">
        <v>481</v>
      </c>
      <c r="R95" s="110">
        <v>268</v>
      </c>
      <c r="S95" s="110">
        <v>17</v>
      </c>
      <c r="T95" s="110">
        <v>30</v>
      </c>
      <c r="U95" s="110">
        <v>9</v>
      </c>
    </row>
    <row r="96" spans="1:21" ht="12.75" x14ac:dyDescent="0.2">
      <c r="A96" s="110" t="s">
        <v>406</v>
      </c>
      <c r="B96" s="110">
        <v>35</v>
      </c>
      <c r="C96" s="110">
        <v>15</v>
      </c>
      <c r="D96" s="110">
        <v>25</v>
      </c>
      <c r="E96" s="110">
        <v>32</v>
      </c>
      <c r="F96" s="110">
        <v>30</v>
      </c>
      <c r="G96" s="110">
        <v>31</v>
      </c>
      <c r="H96" s="110">
        <v>13</v>
      </c>
      <c r="I96" s="110">
        <v>2</v>
      </c>
      <c r="J96" s="110">
        <v>0</v>
      </c>
      <c r="K96" s="110">
        <v>10</v>
      </c>
      <c r="L96" s="110">
        <v>61</v>
      </c>
      <c r="M96" s="110">
        <v>1</v>
      </c>
      <c r="N96" s="110">
        <v>34</v>
      </c>
      <c r="O96" s="110">
        <v>15</v>
      </c>
      <c r="P96" s="110">
        <v>5</v>
      </c>
      <c r="Q96" s="110">
        <v>61</v>
      </c>
      <c r="R96" s="110">
        <v>35</v>
      </c>
      <c r="S96" s="110">
        <v>5</v>
      </c>
      <c r="T96" s="110">
        <v>10</v>
      </c>
      <c r="U96" s="110">
        <v>3</v>
      </c>
    </row>
    <row r="97" spans="1:21" ht="12.75" x14ac:dyDescent="0.2">
      <c r="A97" s="110" t="s">
        <v>407</v>
      </c>
      <c r="B97" s="110">
        <v>29</v>
      </c>
      <c r="C97" s="110">
        <v>19</v>
      </c>
      <c r="D97" s="110">
        <v>23</v>
      </c>
      <c r="E97" s="110">
        <v>72</v>
      </c>
      <c r="F97" s="110">
        <v>45</v>
      </c>
      <c r="G97" s="110">
        <v>25</v>
      </c>
      <c r="H97" s="110">
        <v>2</v>
      </c>
      <c r="I97" s="110">
        <v>0</v>
      </c>
      <c r="J97" s="110">
        <v>1</v>
      </c>
      <c r="K97" s="110">
        <v>8</v>
      </c>
      <c r="L97" s="110">
        <v>21</v>
      </c>
      <c r="M97" s="110">
        <v>0</v>
      </c>
      <c r="N97" s="110">
        <v>37</v>
      </c>
      <c r="O97" s="110">
        <v>26</v>
      </c>
      <c r="P97" s="110">
        <v>12</v>
      </c>
      <c r="Q97" s="110">
        <v>108</v>
      </c>
      <c r="R97" s="110">
        <v>44</v>
      </c>
      <c r="S97" s="110">
        <v>6</v>
      </c>
      <c r="T97" s="110">
        <v>8</v>
      </c>
      <c r="U97" s="110">
        <v>2</v>
      </c>
    </row>
    <row r="98" spans="1:21" ht="12.75" x14ac:dyDescent="0.2">
      <c r="A98" s="110" t="s">
        <v>408</v>
      </c>
      <c r="B98" s="110">
        <v>26</v>
      </c>
      <c r="C98" s="110">
        <v>28</v>
      </c>
      <c r="D98" s="110">
        <v>33</v>
      </c>
      <c r="E98" s="110">
        <v>90</v>
      </c>
      <c r="F98" s="110">
        <v>38</v>
      </c>
      <c r="G98" s="110">
        <v>41</v>
      </c>
      <c r="H98" s="110">
        <v>27</v>
      </c>
      <c r="I98" s="110">
        <v>1</v>
      </c>
      <c r="J98" s="110">
        <v>0</v>
      </c>
      <c r="K98" s="110">
        <v>13</v>
      </c>
      <c r="L98" s="110">
        <v>105</v>
      </c>
      <c r="M98" s="110">
        <v>1</v>
      </c>
      <c r="N98" s="110">
        <v>48</v>
      </c>
      <c r="O98" s="110">
        <v>29</v>
      </c>
      <c r="P98" s="110">
        <v>16</v>
      </c>
      <c r="Q98" s="110">
        <v>89</v>
      </c>
      <c r="R98" s="110">
        <v>61</v>
      </c>
      <c r="S98" s="110">
        <v>1</v>
      </c>
      <c r="T98" s="110">
        <v>39</v>
      </c>
      <c r="U98" s="110">
        <v>4</v>
      </c>
    </row>
    <row r="99" spans="1:21" ht="12.75" x14ac:dyDescent="0.2">
      <c r="A99" s="110" t="s">
        <v>409</v>
      </c>
      <c r="B99" s="110">
        <v>19</v>
      </c>
      <c r="C99" s="110">
        <v>49</v>
      </c>
      <c r="D99" s="110">
        <v>96</v>
      </c>
      <c r="E99" s="110">
        <v>76</v>
      </c>
      <c r="F99" s="110">
        <v>62</v>
      </c>
      <c r="G99" s="110">
        <v>42</v>
      </c>
      <c r="H99" s="110">
        <v>15</v>
      </c>
      <c r="I99" s="110">
        <v>3</v>
      </c>
      <c r="J99" s="110">
        <v>1</v>
      </c>
      <c r="K99" s="110">
        <v>20</v>
      </c>
      <c r="L99" s="110">
        <v>106</v>
      </c>
      <c r="M99" s="110">
        <v>19</v>
      </c>
      <c r="N99" s="110">
        <v>85</v>
      </c>
      <c r="O99" s="110">
        <v>35</v>
      </c>
      <c r="P99" s="110">
        <v>12</v>
      </c>
      <c r="Q99" s="110">
        <v>185</v>
      </c>
      <c r="R99" s="110">
        <v>123</v>
      </c>
      <c r="S99" s="110">
        <v>18</v>
      </c>
      <c r="T99" s="110">
        <v>28</v>
      </c>
      <c r="U99" s="110">
        <v>2</v>
      </c>
    </row>
    <row r="100" spans="1:21" ht="12.75" x14ac:dyDescent="0.2">
      <c r="A100" s="110" t="s">
        <v>410</v>
      </c>
      <c r="B100" s="110">
        <v>12</v>
      </c>
      <c r="C100" s="110">
        <v>8</v>
      </c>
      <c r="D100" s="110">
        <v>22</v>
      </c>
      <c r="E100" s="110">
        <v>10</v>
      </c>
      <c r="F100" s="110">
        <v>13</v>
      </c>
      <c r="G100" s="110">
        <v>17</v>
      </c>
      <c r="H100" s="110">
        <v>8</v>
      </c>
      <c r="I100" s="110">
        <v>0</v>
      </c>
      <c r="J100" s="110">
        <v>0</v>
      </c>
      <c r="K100" s="110">
        <v>3</v>
      </c>
      <c r="L100" s="110">
        <v>25</v>
      </c>
      <c r="M100" s="110">
        <v>2</v>
      </c>
      <c r="N100" s="110">
        <v>20</v>
      </c>
      <c r="O100" s="110">
        <v>14</v>
      </c>
      <c r="P100" s="110">
        <v>11</v>
      </c>
      <c r="Q100" s="110">
        <v>40</v>
      </c>
      <c r="R100" s="110">
        <v>31</v>
      </c>
      <c r="S100" s="110">
        <v>5</v>
      </c>
      <c r="T100" s="110">
        <v>5</v>
      </c>
      <c r="U100" s="110">
        <v>1</v>
      </c>
    </row>
    <row r="101" spans="1:21" ht="12.75" x14ac:dyDescent="0.2">
      <c r="A101" s="110" t="s">
        <v>411</v>
      </c>
      <c r="B101" s="110">
        <v>9</v>
      </c>
      <c r="C101" s="110">
        <v>8</v>
      </c>
      <c r="D101" s="110">
        <v>32</v>
      </c>
      <c r="E101" s="110">
        <v>9</v>
      </c>
      <c r="F101" s="110">
        <v>14</v>
      </c>
      <c r="G101" s="110">
        <v>53</v>
      </c>
      <c r="H101" s="110">
        <v>18</v>
      </c>
      <c r="I101" s="110">
        <v>0</v>
      </c>
      <c r="J101" s="110">
        <v>1</v>
      </c>
      <c r="K101" s="110">
        <v>7</v>
      </c>
      <c r="L101" s="110">
        <v>90</v>
      </c>
      <c r="M101" s="110">
        <v>5</v>
      </c>
      <c r="N101" s="110">
        <v>64</v>
      </c>
      <c r="O101" s="110">
        <v>18</v>
      </c>
      <c r="P101" s="110">
        <v>9</v>
      </c>
      <c r="Q101" s="110">
        <v>129</v>
      </c>
      <c r="R101" s="110">
        <v>48</v>
      </c>
      <c r="S101" s="110">
        <v>1</v>
      </c>
      <c r="T101" s="110">
        <v>22</v>
      </c>
      <c r="U101" s="110">
        <v>6</v>
      </c>
    </row>
    <row r="102" spans="1:21" ht="12.75" x14ac:dyDescent="0.2">
      <c r="A102" s="110" t="s">
        <v>412</v>
      </c>
      <c r="B102" s="110">
        <v>63</v>
      </c>
      <c r="C102" s="110">
        <v>6</v>
      </c>
      <c r="D102" s="110">
        <v>67</v>
      </c>
      <c r="E102" s="110">
        <v>148</v>
      </c>
      <c r="F102" s="110">
        <v>26</v>
      </c>
      <c r="G102" s="110">
        <v>46</v>
      </c>
      <c r="H102" s="110">
        <v>60</v>
      </c>
      <c r="I102" s="110">
        <v>4</v>
      </c>
      <c r="J102" s="110">
        <v>1</v>
      </c>
      <c r="K102" s="110">
        <v>19</v>
      </c>
      <c r="L102" s="110">
        <v>120</v>
      </c>
      <c r="M102" s="110">
        <v>42</v>
      </c>
      <c r="N102" s="110">
        <v>162</v>
      </c>
      <c r="O102" s="110">
        <v>57</v>
      </c>
      <c r="P102" s="110">
        <v>31</v>
      </c>
      <c r="Q102" s="110">
        <v>218</v>
      </c>
      <c r="R102" s="110">
        <v>15</v>
      </c>
      <c r="S102" s="110">
        <v>4</v>
      </c>
      <c r="T102" s="110">
        <v>61</v>
      </c>
      <c r="U102" s="110">
        <v>9</v>
      </c>
    </row>
    <row r="103" spans="1:21" ht="14.25" customHeight="1" x14ac:dyDescent="0.2">
      <c r="A103" s="18" t="s">
        <v>413</v>
      </c>
      <c r="B103" s="18"/>
      <c r="C103" s="18"/>
      <c r="D103" s="110"/>
      <c r="E103" s="110"/>
      <c r="F103" s="18"/>
      <c r="G103" s="110"/>
      <c r="H103" s="110"/>
      <c r="I103" s="18"/>
      <c r="J103" s="110"/>
      <c r="K103" s="110"/>
      <c r="L103" s="110"/>
      <c r="M103" s="110"/>
      <c r="N103" s="110"/>
      <c r="O103" s="18"/>
      <c r="P103" s="110"/>
      <c r="Q103" s="110"/>
      <c r="R103" s="110"/>
      <c r="S103" s="18"/>
      <c r="T103" s="110"/>
      <c r="U103" s="110"/>
    </row>
    <row r="104" spans="1:21" ht="12.75" x14ac:dyDescent="0.2">
      <c r="A104" s="110" t="s">
        <v>413</v>
      </c>
      <c r="B104" s="110">
        <v>79</v>
      </c>
      <c r="C104" s="110">
        <v>79</v>
      </c>
      <c r="D104" s="110">
        <v>94</v>
      </c>
      <c r="E104" s="110">
        <v>215</v>
      </c>
      <c r="F104" s="110">
        <v>108</v>
      </c>
      <c r="G104" s="110">
        <v>70</v>
      </c>
      <c r="H104" s="110">
        <v>89</v>
      </c>
      <c r="I104" s="110">
        <v>39</v>
      </c>
      <c r="J104" s="110">
        <v>22</v>
      </c>
      <c r="K104" s="110">
        <v>20</v>
      </c>
      <c r="L104" s="110">
        <v>143</v>
      </c>
      <c r="M104" s="110">
        <v>1</v>
      </c>
      <c r="N104" s="110">
        <v>174</v>
      </c>
      <c r="O104" s="110">
        <v>85</v>
      </c>
      <c r="P104" s="110">
        <v>66</v>
      </c>
      <c r="Q104" s="110">
        <v>306</v>
      </c>
      <c r="R104" s="110">
        <v>127</v>
      </c>
      <c r="S104" s="110">
        <v>31</v>
      </c>
      <c r="T104" s="110">
        <v>44</v>
      </c>
      <c r="U104" s="110">
        <v>31</v>
      </c>
    </row>
    <row r="105" spans="1:21" ht="14.25" customHeight="1" x14ac:dyDescent="0.2">
      <c r="A105" s="18" t="s">
        <v>414</v>
      </c>
      <c r="B105" s="18"/>
      <c r="C105" s="18"/>
      <c r="D105" s="110"/>
      <c r="E105" s="110"/>
      <c r="F105" s="18"/>
      <c r="G105" s="110"/>
      <c r="H105" s="110"/>
      <c r="I105" s="18"/>
      <c r="J105" s="110"/>
      <c r="K105" s="110"/>
      <c r="L105" s="110"/>
      <c r="M105" s="110"/>
      <c r="N105" s="110"/>
      <c r="O105" s="18"/>
      <c r="P105" s="110"/>
      <c r="Q105" s="110"/>
      <c r="R105" s="110"/>
      <c r="S105" s="18"/>
      <c r="T105" s="110"/>
      <c r="U105" s="110"/>
    </row>
    <row r="106" spans="1:21" ht="12.75" x14ac:dyDescent="0.2">
      <c r="A106" s="110" t="s">
        <v>415</v>
      </c>
      <c r="B106" s="110">
        <v>46</v>
      </c>
      <c r="C106" s="110">
        <v>69</v>
      </c>
      <c r="D106" s="110">
        <v>54</v>
      </c>
      <c r="E106" s="110">
        <v>163</v>
      </c>
      <c r="F106" s="110">
        <v>72</v>
      </c>
      <c r="G106" s="110">
        <v>36</v>
      </c>
      <c r="H106" s="110">
        <v>34</v>
      </c>
      <c r="I106" s="110">
        <v>11</v>
      </c>
      <c r="J106" s="110">
        <v>0</v>
      </c>
      <c r="K106" s="110">
        <v>22</v>
      </c>
      <c r="L106" s="110">
        <v>98</v>
      </c>
      <c r="M106" s="110">
        <v>4</v>
      </c>
      <c r="N106" s="110">
        <v>113</v>
      </c>
      <c r="O106" s="110">
        <v>18</v>
      </c>
      <c r="P106" s="110">
        <v>24</v>
      </c>
      <c r="Q106" s="110">
        <v>110</v>
      </c>
      <c r="R106" s="110">
        <v>83</v>
      </c>
      <c r="S106" s="110">
        <v>28</v>
      </c>
      <c r="T106" s="110">
        <v>26</v>
      </c>
      <c r="U106" s="110">
        <v>11</v>
      </c>
    </row>
    <row r="107" spans="1:21" ht="12.75" x14ac:dyDescent="0.2">
      <c r="A107" s="110" t="s">
        <v>416</v>
      </c>
      <c r="B107" s="110">
        <v>148</v>
      </c>
      <c r="C107" s="110">
        <v>145</v>
      </c>
      <c r="D107" s="110">
        <v>72</v>
      </c>
      <c r="E107" s="110">
        <v>314</v>
      </c>
      <c r="F107" s="110">
        <v>179</v>
      </c>
      <c r="G107" s="110">
        <v>69</v>
      </c>
      <c r="H107" s="110">
        <v>74</v>
      </c>
      <c r="I107" s="110">
        <v>4</v>
      </c>
      <c r="J107" s="110">
        <v>0</v>
      </c>
      <c r="K107" s="110">
        <v>42</v>
      </c>
      <c r="L107" s="110">
        <v>197</v>
      </c>
      <c r="M107" s="110">
        <v>24</v>
      </c>
      <c r="N107" s="110">
        <v>283</v>
      </c>
      <c r="O107" s="110">
        <v>64</v>
      </c>
      <c r="P107" s="110">
        <v>49</v>
      </c>
      <c r="Q107" s="110">
        <v>513</v>
      </c>
      <c r="R107" s="110">
        <v>168</v>
      </c>
      <c r="S107" s="110">
        <v>32</v>
      </c>
      <c r="T107" s="110">
        <v>48</v>
      </c>
      <c r="U107" s="110">
        <v>36</v>
      </c>
    </row>
    <row r="108" spans="1:21" ht="12.75" x14ac:dyDescent="0.2">
      <c r="A108" s="110" t="s">
        <v>417</v>
      </c>
      <c r="B108" s="110">
        <v>9</v>
      </c>
      <c r="C108" s="110">
        <v>21</v>
      </c>
      <c r="D108" s="110">
        <v>36</v>
      </c>
      <c r="E108" s="110">
        <v>45</v>
      </c>
      <c r="F108" s="110">
        <v>17</v>
      </c>
      <c r="G108" s="110">
        <v>27</v>
      </c>
      <c r="H108" s="110">
        <v>8</v>
      </c>
      <c r="I108" s="110">
        <v>1</v>
      </c>
      <c r="J108" s="110">
        <v>0</v>
      </c>
      <c r="K108" s="110">
        <v>7</v>
      </c>
      <c r="L108" s="110">
        <v>61</v>
      </c>
      <c r="M108" s="110">
        <v>27</v>
      </c>
      <c r="N108" s="110">
        <v>40</v>
      </c>
      <c r="O108" s="110">
        <v>6</v>
      </c>
      <c r="P108" s="110">
        <v>6</v>
      </c>
      <c r="Q108" s="110">
        <v>73</v>
      </c>
      <c r="R108" s="110">
        <v>29</v>
      </c>
      <c r="S108" s="110">
        <v>2</v>
      </c>
      <c r="T108" s="110">
        <v>6</v>
      </c>
      <c r="U108" s="110">
        <v>3</v>
      </c>
    </row>
    <row r="109" spans="1:21" ht="12.75" x14ac:dyDescent="0.2">
      <c r="A109" s="110" t="s">
        <v>418</v>
      </c>
      <c r="B109" s="110">
        <v>35</v>
      </c>
      <c r="C109" s="110">
        <v>47</v>
      </c>
      <c r="D109" s="110">
        <v>47</v>
      </c>
      <c r="E109" s="110">
        <v>82</v>
      </c>
      <c r="F109" s="110">
        <v>47</v>
      </c>
      <c r="G109" s="110">
        <v>26</v>
      </c>
      <c r="H109" s="110">
        <v>38</v>
      </c>
      <c r="I109" s="110">
        <v>8</v>
      </c>
      <c r="J109" s="110">
        <v>2</v>
      </c>
      <c r="K109" s="110">
        <v>6</v>
      </c>
      <c r="L109" s="110">
        <v>189</v>
      </c>
      <c r="M109" s="110">
        <v>18</v>
      </c>
      <c r="N109" s="110">
        <v>102</v>
      </c>
      <c r="O109" s="110">
        <v>38</v>
      </c>
      <c r="P109" s="110">
        <v>9</v>
      </c>
      <c r="Q109" s="110">
        <v>156</v>
      </c>
      <c r="R109" s="110">
        <v>128</v>
      </c>
      <c r="S109" s="110">
        <v>12</v>
      </c>
      <c r="T109" s="110">
        <v>12</v>
      </c>
      <c r="U109" s="110">
        <v>12</v>
      </c>
    </row>
    <row r="110" spans="1:21" ht="12.75" x14ac:dyDescent="0.2">
      <c r="A110" s="110" t="s">
        <v>419</v>
      </c>
      <c r="B110" s="110">
        <v>42</v>
      </c>
      <c r="C110" s="110">
        <v>34</v>
      </c>
      <c r="D110" s="110">
        <v>38</v>
      </c>
      <c r="E110" s="110">
        <v>95</v>
      </c>
      <c r="F110" s="110">
        <v>39</v>
      </c>
      <c r="G110" s="110">
        <v>14</v>
      </c>
      <c r="H110" s="110">
        <v>14</v>
      </c>
      <c r="I110" s="110">
        <v>1</v>
      </c>
      <c r="J110" s="110">
        <v>0</v>
      </c>
      <c r="K110" s="110">
        <v>15</v>
      </c>
      <c r="L110" s="110">
        <v>57</v>
      </c>
      <c r="M110" s="110">
        <v>14</v>
      </c>
      <c r="N110" s="110">
        <v>56</v>
      </c>
      <c r="O110" s="110">
        <v>18</v>
      </c>
      <c r="P110" s="110">
        <v>8</v>
      </c>
      <c r="Q110" s="110">
        <v>97</v>
      </c>
      <c r="R110" s="110">
        <v>35</v>
      </c>
      <c r="S110" s="110">
        <v>2</v>
      </c>
      <c r="T110" s="110">
        <v>15</v>
      </c>
      <c r="U110" s="110">
        <v>5</v>
      </c>
    </row>
    <row r="111" spans="1:21" ht="14.25" customHeight="1" x14ac:dyDescent="0.2">
      <c r="A111" s="18" t="s">
        <v>420</v>
      </c>
      <c r="B111" s="18"/>
      <c r="C111" s="18"/>
      <c r="D111" s="110"/>
      <c r="E111" s="110"/>
      <c r="F111" s="18"/>
      <c r="G111" s="110"/>
      <c r="H111" s="110"/>
      <c r="I111" s="18"/>
      <c r="J111" s="110"/>
      <c r="K111" s="110"/>
      <c r="L111" s="110"/>
      <c r="M111" s="110"/>
      <c r="N111" s="110"/>
      <c r="O111" s="18"/>
      <c r="P111" s="110"/>
      <c r="Q111" s="110"/>
      <c r="R111" s="110"/>
      <c r="S111" s="18"/>
      <c r="T111" s="110"/>
      <c r="U111" s="110"/>
    </row>
    <row r="112" spans="1:21" ht="12.75" x14ac:dyDescent="0.2">
      <c r="A112" s="110" t="s">
        <v>421</v>
      </c>
      <c r="B112" s="110">
        <v>19</v>
      </c>
      <c r="C112" s="110">
        <v>35</v>
      </c>
      <c r="D112" s="110">
        <v>49</v>
      </c>
      <c r="E112" s="110">
        <v>53</v>
      </c>
      <c r="F112" s="110">
        <v>34</v>
      </c>
      <c r="G112" s="110">
        <v>46</v>
      </c>
      <c r="H112" s="110">
        <v>9</v>
      </c>
      <c r="I112" s="110">
        <v>10</v>
      </c>
      <c r="J112" s="110">
        <v>5</v>
      </c>
      <c r="K112" s="110">
        <v>26</v>
      </c>
      <c r="L112" s="110">
        <v>70</v>
      </c>
      <c r="M112" s="110">
        <v>2</v>
      </c>
      <c r="N112" s="110">
        <v>51</v>
      </c>
      <c r="O112" s="110">
        <v>20</v>
      </c>
      <c r="P112" s="110">
        <v>14</v>
      </c>
      <c r="Q112" s="110">
        <v>90</v>
      </c>
      <c r="R112" s="110">
        <v>39</v>
      </c>
      <c r="S112" s="110">
        <v>10</v>
      </c>
      <c r="T112" s="110">
        <v>22</v>
      </c>
      <c r="U112" s="110">
        <v>1</v>
      </c>
    </row>
    <row r="113" spans="1:21" ht="12.75" x14ac:dyDescent="0.2">
      <c r="A113" s="110" t="s">
        <v>422</v>
      </c>
      <c r="B113" s="110">
        <v>32</v>
      </c>
      <c r="C113" s="110">
        <v>43</v>
      </c>
      <c r="D113" s="110">
        <v>26</v>
      </c>
      <c r="E113" s="110">
        <v>59</v>
      </c>
      <c r="F113" s="110">
        <v>25</v>
      </c>
      <c r="G113" s="110">
        <v>15</v>
      </c>
      <c r="H113" s="110">
        <v>10</v>
      </c>
      <c r="I113" s="110">
        <v>2</v>
      </c>
      <c r="J113" s="110">
        <v>1</v>
      </c>
      <c r="K113" s="110">
        <v>9</v>
      </c>
      <c r="L113" s="110">
        <v>56</v>
      </c>
      <c r="M113" s="110">
        <v>12</v>
      </c>
      <c r="N113" s="110">
        <v>32</v>
      </c>
      <c r="O113" s="110">
        <v>13</v>
      </c>
      <c r="P113" s="110">
        <v>5</v>
      </c>
      <c r="Q113" s="110">
        <v>64</v>
      </c>
      <c r="R113" s="110">
        <v>29</v>
      </c>
      <c r="S113" s="110">
        <v>0</v>
      </c>
      <c r="T113" s="110">
        <v>15</v>
      </c>
      <c r="U113" s="110">
        <v>2</v>
      </c>
    </row>
    <row r="114" spans="1:21" ht="12.75" x14ac:dyDescent="0.2">
      <c r="A114" s="110" t="s">
        <v>423</v>
      </c>
      <c r="B114" s="110">
        <v>19</v>
      </c>
      <c r="C114" s="110">
        <v>21</v>
      </c>
      <c r="D114" s="110">
        <v>39</v>
      </c>
      <c r="E114" s="110">
        <v>82</v>
      </c>
      <c r="F114" s="110">
        <v>45</v>
      </c>
      <c r="G114" s="110">
        <v>17</v>
      </c>
      <c r="H114" s="110">
        <v>27</v>
      </c>
      <c r="I114" s="110">
        <v>4</v>
      </c>
      <c r="J114" s="110">
        <v>2</v>
      </c>
      <c r="K114" s="110">
        <v>12</v>
      </c>
      <c r="L114" s="110">
        <v>62</v>
      </c>
      <c r="M114" s="110">
        <v>2</v>
      </c>
      <c r="N114" s="110">
        <v>107</v>
      </c>
      <c r="O114" s="110">
        <v>11</v>
      </c>
      <c r="P114" s="110">
        <v>9</v>
      </c>
      <c r="Q114" s="110">
        <v>129</v>
      </c>
      <c r="R114" s="110">
        <v>45</v>
      </c>
      <c r="S114" s="110">
        <v>7</v>
      </c>
      <c r="T114" s="110">
        <v>30</v>
      </c>
      <c r="U114" s="110">
        <v>3</v>
      </c>
    </row>
    <row r="115" spans="1:21" ht="12.75" x14ac:dyDescent="0.2">
      <c r="A115" s="110" t="s">
        <v>424</v>
      </c>
      <c r="B115" s="110">
        <v>18</v>
      </c>
      <c r="C115" s="110">
        <v>16</v>
      </c>
      <c r="D115" s="110">
        <v>15</v>
      </c>
      <c r="E115" s="110">
        <v>81</v>
      </c>
      <c r="F115" s="110">
        <v>29</v>
      </c>
      <c r="G115" s="110">
        <v>18</v>
      </c>
      <c r="H115" s="110">
        <v>15</v>
      </c>
      <c r="I115" s="110">
        <v>4</v>
      </c>
      <c r="J115" s="110">
        <v>2</v>
      </c>
      <c r="K115" s="110">
        <v>6</v>
      </c>
      <c r="L115" s="110">
        <v>50</v>
      </c>
      <c r="M115" s="110">
        <v>6</v>
      </c>
      <c r="N115" s="110">
        <v>36</v>
      </c>
      <c r="O115" s="110">
        <v>18</v>
      </c>
      <c r="P115" s="110">
        <v>6</v>
      </c>
      <c r="Q115" s="110">
        <v>82</v>
      </c>
      <c r="R115" s="110">
        <v>34</v>
      </c>
      <c r="S115" s="110">
        <v>4</v>
      </c>
      <c r="T115" s="110">
        <v>19</v>
      </c>
      <c r="U115" s="110">
        <v>4</v>
      </c>
    </row>
    <row r="116" spans="1:21" ht="12.75" x14ac:dyDescent="0.2">
      <c r="A116" s="110" t="s">
        <v>425</v>
      </c>
      <c r="B116" s="110">
        <v>57</v>
      </c>
      <c r="C116" s="110">
        <v>55</v>
      </c>
      <c r="D116" s="110">
        <v>61</v>
      </c>
      <c r="E116" s="110">
        <v>153</v>
      </c>
      <c r="F116" s="110">
        <v>62</v>
      </c>
      <c r="G116" s="110">
        <v>66</v>
      </c>
      <c r="H116" s="110">
        <v>53</v>
      </c>
      <c r="I116" s="110">
        <v>6</v>
      </c>
      <c r="J116" s="110">
        <v>6</v>
      </c>
      <c r="K116" s="110">
        <v>22</v>
      </c>
      <c r="L116" s="110">
        <v>130</v>
      </c>
      <c r="M116" s="110">
        <v>1</v>
      </c>
      <c r="N116" s="110">
        <v>128</v>
      </c>
      <c r="O116" s="110">
        <v>43</v>
      </c>
      <c r="P116" s="110">
        <v>29</v>
      </c>
      <c r="Q116" s="110">
        <v>220</v>
      </c>
      <c r="R116" s="110">
        <v>118</v>
      </c>
      <c r="S116" s="110">
        <v>18</v>
      </c>
      <c r="T116" s="110">
        <v>51</v>
      </c>
      <c r="U116" s="110">
        <v>10</v>
      </c>
    </row>
    <row r="117" spans="1:21" ht="12.75" x14ac:dyDescent="0.2">
      <c r="A117" s="110" t="s">
        <v>426</v>
      </c>
      <c r="B117" s="110">
        <v>92</v>
      </c>
      <c r="C117" s="110">
        <v>141</v>
      </c>
      <c r="D117" s="110">
        <v>176</v>
      </c>
      <c r="E117" s="110">
        <v>726</v>
      </c>
      <c r="F117" s="110">
        <v>264</v>
      </c>
      <c r="G117" s="110">
        <v>124</v>
      </c>
      <c r="H117" s="110">
        <v>83</v>
      </c>
      <c r="I117" s="110">
        <v>56</v>
      </c>
      <c r="J117" s="110">
        <v>27</v>
      </c>
      <c r="K117" s="110">
        <v>83</v>
      </c>
      <c r="L117" s="110">
        <v>534</v>
      </c>
      <c r="M117" s="110">
        <v>14</v>
      </c>
      <c r="N117" s="110">
        <v>914</v>
      </c>
      <c r="O117" s="110">
        <v>121</v>
      </c>
      <c r="P117" s="110">
        <v>54</v>
      </c>
      <c r="Q117" s="110">
        <v>1030</v>
      </c>
      <c r="R117" s="110">
        <v>409</v>
      </c>
      <c r="S117" s="110">
        <v>41</v>
      </c>
      <c r="T117" s="110">
        <v>153</v>
      </c>
      <c r="U117" s="110">
        <v>101</v>
      </c>
    </row>
    <row r="118" spans="1:21" ht="12.75" x14ac:dyDescent="0.2">
      <c r="A118" s="110" t="s">
        <v>427</v>
      </c>
      <c r="B118" s="110">
        <v>81</v>
      </c>
      <c r="C118" s="110">
        <v>91</v>
      </c>
      <c r="D118" s="110">
        <v>95</v>
      </c>
      <c r="E118" s="110">
        <v>224</v>
      </c>
      <c r="F118" s="110">
        <v>95</v>
      </c>
      <c r="G118" s="110">
        <v>80</v>
      </c>
      <c r="H118" s="110">
        <v>87</v>
      </c>
      <c r="I118" s="110">
        <v>9</v>
      </c>
      <c r="J118" s="110">
        <v>4</v>
      </c>
      <c r="K118" s="110">
        <v>34</v>
      </c>
      <c r="L118" s="110">
        <v>204</v>
      </c>
      <c r="M118" s="110">
        <v>17</v>
      </c>
      <c r="N118" s="110">
        <v>136</v>
      </c>
      <c r="O118" s="110">
        <v>69</v>
      </c>
      <c r="P118" s="110">
        <v>29</v>
      </c>
      <c r="Q118" s="110">
        <v>272</v>
      </c>
      <c r="R118" s="110">
        <v>173</v>
      </c>
      <c r="S118" s="110">
        <v>6</v>
      </c>
      <c r="T118" s="110">
        <v>80</v>
      </c>
      <c r="U118" s="110">
        <v>18</v>
      </c>
    </row>
    <row r="119" spans="1:21" ht="12.75" x14ac:dyDescent="0.2">
      <c r="A119" s="110" t="s">
        <v>428</v>
      </c>
      <c r="B119" s="110">
        <v>9</v>
      </c>
      <c r="C119" s="110">
        <v>16</v>
      </c>
      <c r="D119" s="110">
        <v>67</v>
      </c>
      <c r="E119" s="110">
        <v>106</v>
      </c>
      <c r="F119" s="110">
        <v>63</v>
      </c>
      <c r="G119" s="110">
        <v>23</v>
      </c>
      <c r="H119" s="110">
        <v>23</v>
      </c>
      <c r="I119" s="110">
        <v>5</v>
      </c>
      <c r="J119" s="110">
        <v>5</v>
      </c>
      <c r="K119" s="110">
        <v>13</v>
      </c>
      <c r="L119" s="110">
        <v>63</v>
      </c>
      <c r="M119" s="110">
        <v>1</v>
      </c>
      <c r="N119" s="110">
        <v>127</v>
      </c>
      <c r="O119" s="110">
        <v>24</v>
      </c>
      <c r="P119" s="110">
        <v>10</v>
      </c>
      <c r="Q119" s="110">
        <v>261</v>
      </c>
      <c r="R119" s="110">
        <v>128</v>
      </c>
      <c r="S119" s="110">
        <v>11</v>
      </c>
      <c r="T119" s="110">
        <v>17</v>
      </c>
      <c r="U119" s="110">
        <v>13</v>
      </c>
    </row>
    <row r="120" spans="1:21" ht="12.75" x14ac:dyDescent="0.2">
      <c r="A120" s="110" t="s">
        <v>429</v>
      </c>
      <c r="B120" s="110">
        <v>26</v>
      </c>
      <c r="C120" s="110">
        <v>34</v>
      </c>
      <c r="D120" s="110">
        <v>20</v>
      </c>
      <c r="E120" s="110">
        <v>57</v>
      </c>
      <c r="F120" s="110">
        <v>27</v>
      </c>
      <c r="G120" s="110">
        <v>38</v>
      </c>
      <c r="H120" s="110">
        <v>13</v>
      </c>
      <c r="I120" s="110">
        <v>4</v>
      </c>
      <c r="J120" s="110">
        <v>2</v>
      </c>
      <c r="K120" s="110">
        <v>20</v>
      </c>
      <c r="L120" s="110">
        <v>23</v>
      </c>
      <c r="M120" s="110">
        <v>1</v>
      </c>
      <c r="N120" s="110">
        <v>48</v>
      </c>
      <c r="O120" s="110">
        <v>31</v>
      </c>
      <c r="P120" s="110">
        <v>9</v>
      </c>
      <c r="Q120" s="110">
        <v>69</v>
      </c>
      <c r="R120" s="110">
        <v>32</v>
      </c>
      <c r="S120" s="110">
        <v>5</v>
      </c>
      <c r="T120" s="110">
        <v>17</v>
      </c>
      <c r="U120" s="110">
        <v>7</v>
      </c>
    </row>
    <row r="121" spans="1:21" ht="12.75" x14ac:dyDescent="0.2">
      <c r="A121" s="110" t="s">
        <v>430</v>
      </c>
      <c r="B121" s="110">
        <v>32</v>
      </c>
      <c r="C121" s="110">
        <v>28</v>
      </c>
      <c r="D121" s="110">
        <v>27</v>
      </c>
      <c r="E121" s="110">
        <v>43</v>
      </c>
      <c r="F121" s="110">
        <v>54</v>
      </c>
      <c r="G121" s="110">
        <v>23</v>
      </c>
      <c r="H121" s="110">
        <v>22</v>
      </c>
      <c r="I121" s="110">
        <v>3</v>
      </c>
      <c r="J121" s="110">
        <v>5</v>
      </c>
      <c r="K121" s="110">
        <v>11</v>
      </c>
      <c r="L121" s="110">
        <v>38</v>
      </c>
      <c r="M121" s="110">
        <v>2</v>
      </c>
      <c r="N121" s="110">
        <v>56</v>
      </c>
      <c r="O121" s="110">
        <v>38</v>
      </c>
      <c r="P121" s="110">
        <v>21</v>
      </c>
      <c r="Q121" s="110">
        <v>101</v>
      </c>
      <c r="R121" s="110">
        <v>38</v>
      </c>
      <c r="S121" s="110">
        <v>5</v>
      </c>
      <c r="T121" s="110">
        <v>22</v>
      </c>
      <c r="U121" s="110">
        <v>15</v>
      </c>
    </row>
    <row r="122" spans="1:21" ht="12.75" x14ac:dyDescent="0.2">
      <c r="A122" s="110" t="s">
        <v>431</v>
      </c>
      <c r="B122" s="110">
        <v>22</v>
      </c>
      <c r="C122" s="110">
        <v>27</v>
      </c>
      <c r="D122" s="110">
        <v>30</v>
      </c>
      <c r="E122" s="110">
        <v>66</v>
      </c>
      <c r="F122" s="110">
        <v>28</v>
      </c>
      <c r="G122" s="110">
        <v>73</v>
      </c>
      <c r="H122" s="110">
        <v>16</v>
      </c>
      <c r="I122" s="110">
        <v>7</v>
      </c>
      <c r="J122" s="110">
        <v>1</v>
      </c>
      <c r="K122" s="110">
        <v>12</v>
      </c>
      <c r="L122" s="110">
        <v>91</v>
      </c>
      <c r="M122" s="110">
        <v>7</v>
      </c>
      <c r="N122" s="110">
        <v>37</v>
      </c>
      <c r="O122" s="110">
        <v>33</v>
      </c>
      <c r="P122" s="110">
        <v>6</v>
      </c>
      <c r="Q122" s="110">
        <v>40</v>
      </c>
      <c r="R122" s="110">
        <v>39</v>
      </c>
      <c r="S122" s="110">
        <v>3</v>
      </c>
      <c r="T122" s="110">
        <v>31</v>
      </c>
      <c r="U122" s="110">
        <v>4</v>
      </c>
    </row>
    <row r="123" spans="1:21" ht="12.75" x14ac:dyDescent="0.2">
      <c r="A123" s="110" t="s">
        <v>432</v>
      </c>
      <c r="B123" s="110">
        <v>127</v>
      </c>
      <c r="C123" s="110">
        <v>151</v>
      </c>
      <c r="D123" s="110">
        <v>119</v>
      </c>
      <c r="E123" s="110">
        <v>356</v>
      </c>
      <c r="F123" s="110">
        <v>155</v>
      </c>
      <c r="G123" s="110">
        <v>108</v>
      </c>
      <c r="H123" s="110">
        <v>80</v>
      </c>
      <c r="I123" s="110">
        <v>13</v>
      </c>
      <c r="J123" s="110">
        <v>4</v>
      </c>
      <c r="K123" s="110">
        <v>78</v>
      </c>
      <c r="L123" s="110">
        <v>321</v>
      </c>
      <c r="M123" s="110">
        <v>23</v>
      </c>
      <c r="N123" s="110">
        <v>340</v>
      </c>
      <c r="O123" s="110">
        <v>90</v>
      </c>
      <c r="P123" s="110">
        <v>47</v>
      </c>
      <c r="Q123" s="110">
        <v>574</v>
      </c>
      <c r="R123" s="110">
        <v>220</v>
      </c>
      <c r="S123" s="110">
        <v>33</v>
      </c>
      <c r="T123" s="110">
        <v>160</v>
      </c>
      <c r="U123" s="110">
        <v>40</v>
      </c>
    </row>
    <row r="124" spans="1:21" ht="12.75" x14ac:dyDescent="0.2">
      <c r="A124" s="110" t="s">
        <v>433</v>
      </c>
      <c r="B124" s="110">
        <v>36</v>
      </c>
      <c r="C124" s="110">
        <v>26</v>
      </c>
      <c r="D124" s="110">
        <v>49</v>
      </c>
      <c r="E124" s="110">
        <v>218</v>
      </c>
      <c r="F124" s="110">
        <v>97</v>
      </c>
      <c r="G124" s="110">
        <v>37</v>
      </c>
      <c r="H124" s="110">
        <v>42</v>
      </c>
      <c r="I124" s="110">
        <v>17</v>
      </c>
      <c r="J124" s="110">
        <v>3</v>
      </c>
      <c r="K124" s="110">
        <v>29</v>
      </c>
      <c r="L124" s="110">
        <v>58</v>
      </c>
      <c r="M124" s="110">
        <v>1</v>
      </c>
      <c r="N124" s="110">
        <v>183</v>
      </c>
      <c r="O124" s="110">
        <v>43</v>
      </c>
      <c r="P124" s="110">
        <v>12</v>
      </c>
      <c r="Q124" s="110">
        <v>271</v>
      </c>
      <c r="R124" s="110">
        <v>120</v>
      </c>
      <c r="S124" s="110">
        <v>30</v>
      </c>
      <c r="T124" s="110">
        <v>34</v>
      </c>
      <c r="U124" s="110">
        <v>21</v>
      </c>
    </row>
    <row r="125" spans="1:21" ht="12.75" x14ac:dyDescent="0.2">
      <c r="A125" s="110" t="s">
        <v>434</v>
      </c>
      <c r="B125" s="110">
        <v>56</v>
      </c>
      <c r="C125" s="110">
        <v>74</v>
      </c>
      <c r="D125" s="110">
        <v>91</v>
      </c>
      <c r="E125" s="110">
        <v>192</v>
      </c>
      <c r="F125" s="110">
        <v>78</v>
      </c>
      <c r="G125" s="110">
        <v>58</v>
      </c>
      <c r="H125" s="110">
        <v>33</v>
      </c>
      <c r="I125" s="110">
        <v>11</v>
      </c>
      <c r="J125" s="110">
        <v>4</v>
      </c>
      <c r="K125" s="110">
        <v>51</v>
      </c>
      <c r="L125" s="110">
        <v>128</v>
      </c>
      <c r="M125" s="110">
        <v>7</v>
      </c>
      <c r="N125" s="110">
        <v>165</v>
      </c>
      <c r="O125" s="110">
        <v>48</v>
      </c>
      <c r="P125" s="110">
        <v>25</v>
      </c>
      <c r="Q125" s="110">
        <v>270</v>
      </c>
      <c r="R125" s="110">
        <v>122</v>
      </c>
      <c r="S125" s="110">
        <v>24</v>
      </c>
      <c r="T125" s="110">
        <v>83</v>
      </c>
      <c r="U125" s="110">
        <v>18</v>
      </c>
    </row>
    <row r="126" spans="1:21" ht="12.75" x14ac:dyDescent="0.2">
      <c r="A126" s="110" t="s">
        <v>435</v>
      </c>
      <c r="B126" s="110">
        <v>11</v>
      </c>
      <c r="C126" s="110">
        <v>13</v>
      </c>
      <c r="D126" s="110">
        <v>29</v>
      </c>
      <c r="E126" s="110">
        <v>222</v>
      </c>
      <c r="F126" s="110">
        <v>52</v>
      </c>
      <c r="G126" s="110">
        <v>12</v>
      </c>
      <c r="H126" s="110">
        <v>23</v>
      </c>
      <c r="I126" s="110">
        <v>9</v>
      </c>
      <c r="J126" s="110">
        <v>6</v>
      </c>
      <c r="K126" s="110">
        <v>9</v>
      </c>
      <c r="L126" s="110">
        <v>26</v>
      </c>
      <c r="M126" s="110">
        <v>2</v>
      </c>
      <c r="N126" s="110">
        <v>256</v>
      </c>
      <c r="O126" s="110">
        <v>11</v>
      </c>
      <c r="P126" s="110">
        <v>4</v>
      </c>
      <c r="Q126" s="110">
        <v>239</v>
      </c>
      <c r="R126" s="110">
        <v>122</v>
      </c>
      <c r="S126" s="110">
        <v>7</v>
      </c>
      <c r="T126" s="110">
        <v>14</v>
      </c>
      <c r="U126" s="110">
        <v>13</v>
      </c>
    </row>
    <row r="127" spans="1:21" ht="12.75" x14ac:dyDescent="0.2">
      <c r="A127" s="110" t="s">
        <v>436</v>
      </c>
      <c r="B127" s="110">
        <v>57</v>
      </c>
      <c r="C127" s="110">
        <v>62</v>
      </c>
      <c r="D127" s="110">
        <v>133</v>
      </c>
      <c r="E127" s="110">
        <v>384</v>
      </c>
      <c r="F127" s="110">
        <v>298</v>
      </c>
      <c r="G127" s="110">
        <v>81</v>
      </c>
      <c r="H127" s="110">
        <v>78</v>
      </c>
      <c r="I127" s="110">
        <v>25</v>
      </c>
      <c r="J127" s="110">
        <v>53</v>
      </c>
      <c r="K127" s="110">
        <v>60</v>
      </c>
      <c r="L127" s="110">
        <v>231</v>
      </c>
      <c r="M127" s="110">
        <v>1</v>
      </c>
      <c r="N127" s="110">
        <v>1034</v>
      </c>
      <c r="O127" s="110">
        <v>76</v>
      </c>
      <c r="P127" s="110">
        <v>34</v>
      </c>
      <c r="Q127" s="110">
        <v>914</v>
      </c>
      <c r="R127" s="110">
        <v>300</v>
      </c>
      <c r="S127" s="110">
        <v>19</v>
      </c>
      <c r="T127" s="110">
        <v>82</v>
      </c>
      <c r="U127" s="110">
        <v>139</v>
      </c>
    </row>
    <row r="128" spans="1:21" ht="12.75" x14ac:dyDescent="0.2">
      <c r="A128" s="110" t="s">
        <v>437</v>
      </c>
      <c r="B128" s="110">
        <v>129</v>
      </c>
      <c r="C128" s="110">
        <v>253</v>
      </c>
      <c r="D128" s="110">
        <v>451</v>
      </c>
      <c r="E128" s="110">
        <v>1101</v>
      </c>
      <c r="F128" s="110">
        <v>551</v>
      </c>
      <c r="G128" s="110">
        <v>168</v>
      </c>
      <c r="H128" s="110">
        <v>213</v>
      </c>
      <c r="I128" s="110">
        <v>121</v>
      </c>
      <c r="J128" s="110">
        <v>67</v>
      </c>
      <c r="K128" s="110">
        <v>136</v>
      </c>
      <c r="L128" s="110">
        <v>1048</v>
      </c>
      <c r="M128" s="110">
        <v>12</v>
      </c>
      <c r="N128" s="110">
        <v>1908</v>
      </c>
      <c r="O128" s="110">
        <v>109</v>
      </c>
      <c r="P128" s="110">
        <v>75</v>
      </c>
      <c r="Q128" s="110">
        <v>2282</v>
      </c>
      <c r="R128" s="110">
        <v>534</v>
      </c>
      <c r="S128" s="110">
        <v>153</v>
      </c>
      <c r="T128" s="110">
        <v>332</v>
      </c>
      <c r="U128" s="110">
        <v>261</v>
      </c>
    </row>
    <row r="129" spans="1:21" ht="12.75" x14ac:dyDescent="0.2">
      <c r="A129" s="110" t="s">
        <v>438</v>
      </c>
      <c r="B129" s="110">
        <v>21</v>
      </c>
      <c r="C129" s="110">
        <v>22</v>
      </c>
      <c r="D129" s="110">
        <v>13</v>
      </c>
      <c r="E129" s="110">
        <v>71</v>
      </c>
      <c r="F129" s="110">
        <v>9</v>
      </c>
      <c r="G129" s="110">
        <v>18</v>
      </c>
      <c r="H129" s="110">
        <v>22</v>
      </c>
      <c r="I129" s="110">
        <v>5</v>
      </c>
      <c r="J129" s="110">
        <v>0</v>
      </c>
      <c r="K129" s="110">
        <v>10</v>
      </c>
      <c r="L129" s="110">
        <v>67</v>
      </c>
      <c r="M129" s="110">
        <v>15</v>
      </c>
      <c r="N129" s="110">
        <v>34</v>
      </c>
      <c r="O129" s="110">
        <v>12</v>
      </c>
      <c r="P129" s="110">
        <v>4</v>
      </c>
      <c r="Q129" s="110">
        <v>65</v>
      </c>
      <c r="R129" s="110">
        <v>34</v>
      </c>
      <c r="S129" s="110">
        <v>1</v>
      </c>
      <c r="T129" s="110">
        <v>10</v>
      </c>
      <c r="U129" s="110">
        <v>8</v>
      </c>
    </row>
    <row r="130" spans="1:21" ht="12.75" x14ac:dyDescent="0.2">
      <c r="A130" s="110" t="s">
        <v>439</v>
      </c>
      <c r="B130" s="110">
        <v>11</v>
      </c>
      <c r="C130" s="110">
        <v>10</v>
      </c>
      <c r="D130" s="110">
        <v>20</v>
      </c>
      <c r="E130" s="110">
        <v>20</v>
      </c>
      <c r="F130" s="110">
        <v>6</v>
      </c>
      <c r="G130" s="110">
        <v>25</v>
      </c>
      <c r="H130" s="110">
        <v>8</v>
      </c>
      <c r="I130" s="110">
        <v>0</v>
      </c>
      <c r="J130" s="110">
        <v>0</v>
      </c>
      <c r="K130" s="110">
        <v>8</v>
      </c>
      <c r="L130" s="110">
        <v>52</v>
      </c>
      <c r="M130" s="110">
        <v>25</v>
      </c>
      <c r="N130" s="110">
        <v>28</v>
      </c>
      <c r="O130" s="110">
        <v>7</v>
      </c>
      <c r="P130" s="110">
        <v>7</v>
      </c>
      <c r="Q130" s="110">
        <v>31</v>
      </c>
      <c r="R130" s="110">
        <v>8</v>
      </c>
      <c r="S130" s="110">
        <v>0</v>
      </c>
      <c r="T130" s="110">
        <v>13</v>
      </c>
      <c r="U130" s="110">
        <v>1</v>
      </c>
    </row>
    <row r="131" spans="1:21" ht="12.75" x14ac:dyDescent="0.2">
      <c r="A131" s="110" t="s">
        <v>440</v>
      </c>
      <c r="B131" s="110">
        <v>17</v>
      </c>
      <c r="C131" s="110">
        <v>19</v>
      </c>
      <c r="D131" s="110">
        <v>13</v>
      </c>
      <c r="E131" s="110">
        <v>65</v>
      </c>
      <c r="F131" s="110">
        <v>49</v>
      </c>
      <c r="G131" s="110">
        <v>26</v>
      </c>
      <c r="H131" s="110">
        <v>14</v>
      </c>
      <c r="I131" s="110">
        <v>0</v>
      </c>
      <c r="J131" s="110">
        <v>2</v>
      </c>
      <c r="K131" s="110">
        <v>19</v>
      </c>
      <c r="L131" s="110">
        <v>28</v>
      </c>
      <c r="M131" s="110">
        <v>2</v>
      </c>
      <c r="N131" s="110">
        <v>75</v>
      </c>
      <c r="O131" s="110">
        <v>32</v>
      </c>
      <c r="P131" s="110">
        <v>12</v>
      </c>
      <c r="Q131" s="110">
        <v>102</v>
      </c>
      <c r="R131" s="110">
        <v>11</v>
      </c>
      <c r="S131" s="110">
        <v>14</v>
      </c>
      <c r="T131" s="110">
        <v>20</v>
      </c>
      <c r="U131" s="110">
        <v>0</v>
      </c>
    </row>
    <row r="132" spans="1:21" ht="12.75" x14ac:dyDescent="0.2">
      <c r="A132" s="110" t="s">
        <v>441</v>
      </c>
      <c r="B132" s="110">
        <v>60</v>
      </c>
      <c r="C132" s="110">
        <v>37</v>
      </c>
      <c r="D132" s="110">
        <v>51</v>
      </c>
      <c r="E132" s="110">
        <v>52</v>
      </c>
      <c r="F132" s="110">
        <v>32</v>
      </c>
      <c r="G132" s="110">
        <v>49</v>
      </c>
      <c r="H132" s="110">
        <v>16</v>
      </c>
      <c r="I132" s="110">
        <v>10</v>
      </c>
      <c r="J132" s="110">
        <v>1</v>
      </c>
      <c r="K132" s="110">
        <v>10</v>
      </c>
      <c r="L132" s="110">
        <v>76</v>
      </c>
      <c r="M132" s="110">
        <v>1</v>
      </c>
      <c r="N132" s="110">
        <v>43</v>
      </c>
      <c r="O132" s="110">
        <v>41</v>
      </c>
      <c r="P132" s="110">
        <v>8</v>
      </c>
      <c r="Q132" s="110">
        <v>71</v>
      </c>
      <c r="R132" s="110">
        <v>33</v>
      </c>
      <c r="S132" s="110">
        <v>13</v>
      </c>
      <c r="T132" s="110">
        <v>25</v>
      </c>
      <c r="U132" s="110">
        <v>7</v>
      </c>
    </row>
    <row r="133" spans="1:21" ht="12.75" x14ac:dyDescent="0.2">
      <c r="A133" s="110" t="s">
        <v>442</v>
      </c>
      <c r="B133" s="110">
        <v>30</v>
      </c>
      <c r="C133" s="110">
        <v>32</v>
      </c>
      <c r="D133" s="110">
        <v>30</v>
      </c>
      <c r="E133" s="110">
        <v>59</v>
      </c>
      <c r="F133" s="110">
        <v>41</v>
      </c>
      <c r="G133" s="110">
        <v>33</v>
      </c>
      <c r="H133" s="110">
        <v>13</v>
      </c>
      <c r="I133" s="110">
        <v>7</v>
      </c>
      <c r="J133" s="110">
        <v>3</v>
      </c>
      <c r="K133" s="110">
        <v>20</v>
      </c>
      <c r="L133" s="110">
        <v>31</v>
      </c>
      <c r="M133" s="110">
        <v>0</v>
      </c>
      <c r="N133" s="110">
        <v>70</v>
      </c>
      <c r="O133" s="110">
        <v>32</v>
      </c>
      <c r="P133" s="110">
        <v>11</v>
      </c>
      <c r="Q133" s="110">
        <v>82</v>
      </c>
      <c r="R133" s="110">
        <v>37</v>
      </c>
      <c r="S133" s="110">
        <v>21</v>
      </c>
      <c r="T133" s="110">
        <v>15</v>
      </c>
      <c r="U133" s="110">
        <v>6</v>
      </c>
    </row>
    <row r="134" spans="1:21" ht="12.75" x14ac:dyDescent="0.2">
      <c r="A134" s="110" t="s">
        <v>443</v>
      </c>
      <c r="B134" s="110">
        <v>23</v>
      </c>
      <c r="C134" s="110">
        <v>24</v>
      </c>
      <c r="D134" s="110">
        <v>36</v>
      </c>
      <c r="E134" s="110">
        <v>149</v>
      </c>
      <c r="F134" s="110">
        <v>83</v>
      </c>
      <c r="G134" s="110">
        <v>22</v>
      </c>
      <c r="H134" s="110">
        <v>23</v>
      </c>
      <c r="I134" s="110">
        <v>22</v>
      </c>
      <c r="J134" s="110">
        <v>7</v>
      </c>
      <c r="K134" s="110">
        <v>31</v>
      </c>
      <c r="L134" s="110">
        <v>31</v>
      </c>
      <c r="M134" s="110">
        <v>1</v>
      </c>
      <c r="N134" s="110">
        <v>144</v>
      </c>
      <c r="O134" s="110">
        <v>39</v>
      </c>
      <c r="P134" s="110">
        <v>18</v>
      </c>
      <c r="Q134" s="110">
        <v>206</v>
      </c>
      <c r="R134" s="110">
        <v>90</v>
      </c>
      <c r="S134" s="110">
        <v>16</v>
      </c>
      <c r="T134" s="110">
        <v>22</v>
      </c>
      <c r="U134" s="110">
        <v>17</v>
      </c>
    </row>
    <row r="135" spans="1:21" ht="12.75" x14ac:dyDescent="0.2">
      <c r="A135" s="110" t="s">
        <v>444</v>
      </c>
      <c r="B135" s="110">
        <v>30</v>
      </c>
      <c r="C135" s="110">
        <v>32</v>
      </c>
      <c r="D135" s="110">
        <v>43</v>
      </c>
      <c r="E135" s="110">
        <v>39</v>
      </c>
      <c r="F135" s="110">
        <v>22</v>
      </c>
      <c r="G135" s="110">
        <v>38</v>
      </c>
      <c r="H135" s="110">
        <v>10</v>
      </c>
      <c r="I135" s="110">
        <v>3</v>
      </c>
      <c r="J135" s="110">
        <v>4</v>
      </c>
      <c r="K135" s="110">
        <v>18</v>
      </c>
      <c r="L135" s="110">
        <v>40</v>
      </c>
      <c r="M135" s="110">
        <v>3</v>
      </c>
      <c r="N135" s="110">
        <v>60</v>
      </c>
      <c r="O135" s="110">
        <v>26</v>
      </c>
      <c r="P135" s="110">
        <v>9</v>
      </c>
      <c r="Q135" s="110">
        <v>60</v>
      </c>
      <c r="R135" s="110">
        <v>39</v>
      </c>
      <c r="S135" s="110">
        <v>20</v>
      </c>
      <c r="T135" s="110">
        <v>20</v>
      </c>
      <c r="U135" s="110">
        <v>9</v>
      </c>
    </row>
    <row r="136" spans="1:21" ht="12.75" x14ac:dyDescent="0.2">
      <c r="A136" s="110" t="s">
        <v>445</v>
      </c>
      <c r="B136" s="110">
        <v>34</v>
      </c>
      <c r="C136" s="110">
        <v>34</v>
      </c>
      <c r="D136" s="110">
        <v>57</v>
      </c>
      <c r="E136" s="110">
        <v>117</v>
      </c>
      <c r="F136" s="110">
        <v>62</v>
      </c>
      <c r="G136" s="110">
        <v>30</v>
      </c>
      <c r="H136" s="110">
        <v>29</v>
      </c>
      <c r="I136" s="110">
        <v>16</v>
      </c>
      <c r="J136" s="110">
        <v>3</v>
      </c>
      <c r="K136" s="110">
        <v>19</v>
      </c>
      <c r="L136" s="110">
        <v>37</v>
      </c>
      <c r="M136" s="110">
        <v>2</v>
      </c>
      <c r="N136" s="110">
        <v>97</v>
      </c>
      <c r="O136" s="110">
        <v>37</v>
      </c>
      <c r="P136" s="110">
        <v>6</v>
      </c>
      <c r="Q136" s="110">
        <v>197</v>
      </c>
      <c r="R136" s="110">
        <v>47</v>
      </c>
      <c r="S136" s="110">
        <v>17</v>
      </c>
      <c r="T136" s="110">
        <v>21</v>
      </c>
      <c r="U136" s="110">
        <v>16</v>
      </c>
    </row>
    <row r="137" spans="1:21" ht="12.75" x14ac:dyDescent="0.2">
      <c r="A137" s="110" t="s">
        <v>446</v>
      </c>
      <c r="B137" s="110">
        <v>25</v>
      </c>
      <c r="C137" s="110">
        <v>23</v>
      </c>
      <c r="D137" s="110">
        <v>24</v>
      </c>
      <c r="E137" s="110">
        <v>40</v>
      </c>
      <c r="F137" s="110">
        <v>28</v>
      </c>
      <c r="G137" s="110">
        <v>35</v>
      </c>
      <c r="H137" s="110">
        <v>29</v>
      </c>
      <c r="I137" s="110">
        <v>2</v>
      </c>
      <c r="J137" s="110">
        <v>0</v>
      </c>
      <c r="K137" s="110">
        <v>13</v>
      </c>
      <c r="L137" s="110">
        <v>78</v>
      </c>
      <c r="M137" s="110">
        <v>0</v>
      </c>
      <c r="N137" s="110">
        <v>21</v>
      </c>
      <c r="O137" s="110">
        <v>33</v>
      </c>
      <c r="P137" s="110">
        <v>8</v>
      </c>
      <c r="Q137" s="110">
        <v>51</v>
      </c>
      <c r="R137" s="110">
        <v>20</v>
      </c>
      <c r="S137" s="110">
        <v>4</v>
      </c>
      <c r="T137" s="110">
        <v>26</v>
      </c>
      <c r="U137" s="110">
        <v>2</v>
      </c>
    </row>
    <row r="138" spans="1:21" ht="12.75" x14ac:dyDescent="0.2">
      <c r="A138" s="110" t="s">
        <v>447</v>
      </c>
      <c r="B138" s="110">
        <v>94</v>
      </c>
      <c r="C138" s="110">
        <v>83</v>
      </c>
      <c r="D138" s="110">
        <v>106</v>
      </c>
      <c r="E138" s="110">
        <v>201</v>
      </c>
      <c r="F138" s="110">
        <v>84</v>
      </c>
      <c r="G138" s="110">
        <v>42</v>
      </c>
      <c r="H138" s="110">
        <v>52</v>
      </c>
      <c r="I138" s="110">
        <v>9</v>
      </c>
      <c r="J138" s="110">
        <v>4</v>
      </c>
      <c r="K138" s="110">
        <v>23</v>
      </c>
      <c r="L138" s="110">
        <v>133</v>
      </c>
      <c r="M138" s="110">
        <v>8</v>
      </c>
      <c r="N138" s="110">
        <v>142</v>
      </c>
      <c r="O138" s="110">
        <v>44</v>
      </c>
      <c r="P138" s="110">
        <v>16</v>
      </c>
      <c r="Q138" s="110">
        <v>295</v>
      </c>
      <c r="R138" s="110">
        <v>129</v>
      </c>
      <c r="S138" s="110">
        <v>21</v>
      </c>
      <c r="T138" s="110">
        <v>64</v>
      </c>
      <c r="U138" s="110">
        <v>19</v>
      </c>
    </row>
    <row r="139" spans="1:21" ht="12.75" x14ac:dyDescent="0.2">
      <c r="A139" s="110" t="s">
        <v>448</v>
      </c>
      <c r="B139" s="110">
        <v>23</v>
      </c>
      <c r="C139" s="110">
        <v>29</v>
      </c>
      <c r="D139" s="110">
        <v>43</v>
      </c>
      <c r="E139" s="110">
        <v>312</v>
      </c>
      <c r="F139" s="110">
        <v>95</v>
      </c>
      <c r="G139" s="110">
        <v>28</v>
      </c>
      <c r="H139" s="110">
        <v>44</v>
      </c>
      <c r="I139" s="110">
        <v>14</v>
      </c>
      <c r="J139" s="110">
        <v>10</v>
      </c>
      <c r="K139" s="110">
        <v>22</v>
      </c>
      <c r="L139" s="110">
        <v>43</v>
      </c>
      <c r="M139" s="110">
        <v>1</v>
      </c>
      <c r="N139" s="110">
        <v>237</v>
      </c>
      <c r="O139" s="110">
        <v>30</v>
      </c>
      <c r="P139" s="110">
        <v>14</v>
      </c>
      <c r="Q139" s="110">
        <v>379</v>
      </c>
      <c r="R139" s="110">
        <v>138</v>
      </c>
      <c r="S139" s="110">
        <v>6</v>
      </c>
      <c r="T139" s="110">
        <v>18</v>
      </c>
      <c r="U139" s="110">
        <v>14</v>
      </c>
    </row>
    <row r="140" spans="1:21" ht="12.75" x14ac:dyDescent="0.2">
      <c r="A140" s="110" t="s">
        <v>449</v>
      </c>
      <c r="B140" s="110">
        <v>37</v>
      </c>
      <c r="C140" s="110">
        <v>48</v>
      </c>
      <c r="D140" s="110">
        <v>60</v>
      </c>
      <c r="E140" s="110">
        <v>119</v>
      </c>
      <c r="F140" s="110">
        <v>67</v>
      </c>
      <c r="G140" s="110">
        <v>46</v>
      </c>
      <c r="H140" s="110">
        <v>47</v>
      </c>
      <c r="I140" s="110">
        <v>6</v>
      </c>
      <c r="J140" s="110">
        <v>3</v>
      </c>
      <c r="K140" s="110">
        <v>26</v>
      </c>
      <c r="L140" s="110">
        <v>65</v>
      </c>
      <c r="M140" s="110">
        <v>0</v>
      </c>
      <c r="N140" s="110">
        <v>138</v>
      </c>
      <c r="O140" s="110">
        <v>34</v>
      </c>
      <c r="P140" s="110">
        <v>11</v>
      </c>
      <c r="Q140" s="110">
        <v>147</v>
      </c>
      <c r="R140" s="110">
        <v>71</v>
      </c>
      <c r="S140" s="110">
        <v>5</v>
      </c>
      <c r="T140" s="110">
        <v>53</v>
      </c>
      <c r="U140" s="110">
        <v>4</v>
      </c>
    </row>
    <row r="141" spans="1:21" ht="12.75" x14ac:dyDescent="0.2">
      <c r="A141" s="110" t="s">
        <v>450</v>
      </c>
      <c r="B141" s="110">
        <v>21</v>
      </c>
      <c r="C141" s="110">
        <v>37</v>
      </c>
      <c r="D141" s="110">
        <v>26</v>
      </c>
      <c r="E141" s="110">
        <v>80</v>
      </c>
      <c r="F141" s="110">
        <v>31</v>
      </c>
      <c r="G141" s="110">
        <v>38</v>
      </c>
      <c r="H141" s="110">
        <v>12</v>
      </c>
      <c r="I141" s="110">
        <v>3</v>
      </c>
      <c r="J141" s="110">
        <v>1</v>
      </c>
      <c r="K141" s="110">
        <v>23</v>
      </c>
      <c r="L141" s="110">
        <v>89</v>
      </c>
      <c r="M141" s="110">
        <v>6</v>
      </c>
      <c r="N141" s="110">
        <v>93</v>
      </c>
      <c r="O141" s="110">
        <v>27</v>
      </c>
      <c r="P141" s="110">
        <v>3</v>
      </c>
      <c r="Q141" s="110">
        <v>80</v>
      </c>
      <c r="R141" s="110">
        <v>36</v>
      </c>
      <c r="S141" s="110">
        <v>10</v>
      </c>
      <c r="T141" s="110">
        <v>23</v>
      </c>
      <c r="U141" s="110">
        <v>7</v>
      </c>
    </row>
    <row r="142" spans="1:21" ht="12.75" x14ac:dyDescent="0.2">
      <c r="A142" s="110" t="s">
        <v>451</v>
      </c>
      <c r="B142" s="110">
        <v>65</v>
      </c>
      <c r="C142" s="110">
        <v>85</v>
      </c>
      <c r="D142" s="110">
        <v>99</v>
      </c>
      <c r="E142" s="110">
        <v>227</v>
      </c>
      <c r="F142" s="110">
        <v>101</v>
      </c>
      <c r="G142" s="110">
        <v>53</v>
      </c>
      <c r="H142" s="110">
        <v>45</v>
      </c>
      <c r="I142" s="110">
        <v>14</v>
      </c>
      <c r="J142" s="110">
        <v>6</v>
      </c>
      <c r="K142" s="110">
        <v>28</v>
      </c>
      <c r="L142" s="110">
        <v>117</v>
      </c>
      <c r="M142" s="110">
        <v>17</v>
      </c>
      <c r="N142" s="110">
        <v>122</v>
      </c>
      <c r="O142" s="110">
        <v>62</v>
      </c>
      <c r="P142" s="110">
        <v>25</v>
      </c>
      <c r="Q142" s="110">
        <v>187</v>
      </c>
      <c r="R142" s="110">
        <v>159</v>
      </c>
      <c r="S142" s="110">
        <v>9</v>
      </c>
      <c r="T142" s="110">
        <v>25</v>
      </c>
      <c r="U142" s="110">
        <v>8</v>
      </c>
    </row>
    <row r="143" spans="1:21" ht="12.75" x14ac:dyDescent="0.2">
      <c r="A143" s="110" t="s">
        <v>452</v>
      </c>
      <c r="B143" s="110">
        <v>14</v>
      </c>
      <c r="C143" s="110">
        <v>7</v>
      </c>
      <c r="D143" s="110">
        <v>18</v>
      </c>
      <c r="E143" s="110">
        <v>38</v>
      </c>
      <c r="F143" s="110">
        <v>22</v>
      </c>
      <c r="G143" s="110">
        <v>46</v>
      </c>
      <c r="H143" s="110">
        <v>11</v>
      </c>
      <c r="I143" s="110">
        <v>7</v>
      </c>
      <c r="J143" s="110">
        <v>0</v>
      </c>
      <c r="K143" s="110">
        <v>11</v>
      </c>
      <c r="L143" s="110">
        <v>55</v>
      </c>
      <c r="M143" s="110">
        <v>3</v>
      </c>
      <c r="N143" s="110">
        <v>36</v>
      </c>
      <c r="O143" s="110">
        <v>11</v>
      </c>
      <c r="P143" s="110">
        <v>9</v>
      </c>
      <c r="Q143" s="110">
        <v>54</v>
      </c>
      <c r="R143" s="110">
        <v>12</v>
      </c>
      <c r="S143" s="110">
        <v>3</v>
      </c>
      <c r="T143" s="110">
        <v>9</v>
      </c>
      <c r="U143" s="110">
        <v>2</v>
      </c>
    </row>
    <row r="144" spans="1:21" ht="12.75" x14ac:dyDescent="0.2">
      <c r="A144" s="110" t="s">
        <v>453</v>
      </c>
      <c r="B144" s="110">
        <v>15</v>
      </c>
      <c r="C144" s="110">
        <v>32</v>
      </c>
      <c r="D144" s="110">
        <v>20</v>
      </c>
      <c r="E144" s="110">
        <v>73</v>
      </c>
      <c r="F144" s="110">
        <v>31</v>
      </c>
      <c r="G144" s="110">
        <v>27</v>
      </c>
      <c r="H144" s="110">
        <v>26</v>
      </c>
      <c r="I144" s="110">
        <v>8</v>
      </c>
      <c r="J144" s="110">
        <v>0</v>
      </c>
      <c r="K144" s="110">
        <v>17</v>
      </c>
      <c r="L144" s="110">
        <v>122</v>
      </c>
      <c r="M144" s="110">
        <v>6</v>
      </c>
      <c r="N144" s="110">
        <v>53</v>
      </c>
      <c r="O144" s="110">
        <v>29</v>
      </c>
      <c r="P144" s="110">
        <v>1</v>
      </c>
      <c r="Q144" s="110">
        <v>57</v>
      </c>
      <c r="R144" s="110">
        <v>37</v>
      </c>
      <c r="S144" s="110">
        <v>7</v>
      </c>
      <c r="T144" s="110">
        <v>28</v>
      </c>
      <c r="U144" s="110">
        <v>7</v>
      </c>
    </row>
    <row r="145" spans="1:21" ht="14.25" customHeight="1" x14ac:dyDescent="0.2">
      <c r="A145" s="18" t="s">
        <v>454</v>
      </c>
      <c r="B145" s="18"/>
      <c r="C145" s="18"/>
      <c r="D145" s="110"/>
      <c r="E145" s="110"/>
      <c r="F145" s="18"/>
      <c r="G145" s="110"/>
      <c r="H145" s="110"/>
      <c r="I145" s="18"/>
      <c r="J145" s="110"/>
      <c r="K145" s="110"/>
      <c r="L145" s="110"/>
      <c r="M145" s="110"/>
      <c r="N145" s="110"/>
      <c r="O145" s="18"/>
      <c r="P145" s="110"/>
      <c r="Q145" s="110"/>
      <c r="R145" s="110"/>
      <c r="S145" s="18"/>
      <c r="T145" s="110"/>
      <c r="U145" s="110"/>
    </row>
    <row r="146" spans="1:21" ht="12.75" x14ac:dyDescent="0.2">
      <c r="A146" s="110" t="s">
        <v>455</v>
      </c>
      <c r="B146" s="110">
        <v>83</v>
      </c>
      <c r="C146" s="110">
        <v>92</v>
      </c>
      <c r="D146" s="110">
        <v>41</v>
      </c>
      <c r="E146" s="110">
        <v>238</v>
      </c>
      <c r="F146" s="110">
        <v>127</v>
      </c>
      <c r="G146" s="110">
        <v>66</v>
      </c>
      <c r="H146" s="110">
        <v>25</v>
      </c>
      <c r="I146" s="110">
        <v>37</v>
      </c>
      <c r="J146" s="110">
        <v>9</v>
      </c>
      <c r="K146" s="110">
        <v>23</v>
      </c>
      <c r="L146" s="110">
        <v>165</v>
      </c>
      <c r="M146" s="110">
        <v>37</v>
      </c>
      <c r="N146" s="110">
        <v>144</v>
      </c>
      <c r="O146" s="110">
        <v>72</v>
      </c>
      <c r="P146" s="110">
        <v>31</v>
      </c>
      <c r="Q146" s="110">
        <v>150</v>
      </c>
      <c r="R146" s="110">
        <v>120</v>
      </c>
      <c r="S146" s="110">
        <v>11</v>
      </c>
      <c r="T146" s="110">
        <v>28</v>
      </c>
      <c r="U146" s="110">
        <v>5</v>
      </c>
    </row>
    <row r="147" spans="1:21" ht="12.75" x14ac:dyDescent="0.2">
      <c r="A147" s="110" t="s">
        <v>456</v>
      </c>
      <c r="B147" s="110">
        <v>168</v>
      </c>
      <c r="C147" s="110">
        <v>107</v>
      </c>
      <c r="D147" s="110">
        <v>89</v>
      </c>
      <c r="E147" s="110">
        <v>622</v>
      </c>
      <c r="F147" s="110">
        <v>218</v>
      </c>
      <c r="G147" s="110">
        <v>106</v>
      </c>
      <c r="H147" s="110">
        <v>37</v>
      </c>
      <c r="I147" s="110">
        <v>32</v>
      </c>
      <c r="J147" s="110">
        <v>4</v>
      </c>
      <c r="K147" s="110">
        <v>63</v>
      </c>
      <c r="L147" s="110">
        <v>322</v>
      </c>
      <c r="M147" s="110">
        <v>23</v>
      </c>
      <c r="N147" s="110">
        <v>423</v>
      </c>
      <c r="O147" s="110">
        <v>97</v>
      </c>
      <c r="P147" s="110">
        <v>67</v>
      </c>
      <c r="Q147" s="110">
        <v>558</v>
      </c>
      <c r="R147" s="110">
        <v>234</v>
      </c>
      <c r="S147" s="110">
        <v>30</v>
      </c>
      <c r="T147" s="110">
        <v>119</v>
      </c>
      <c r="U147" s="110">
        <v>22</v>
      </c>
    </row>
    <row r="148" spans="1:21" ht="12.75" x14ac:dyDescent="0.2">
      <c r="A148" s="110" t="s">
        <v>457</v>
      </c>
      <c r="B148" s="110">
        <v>27</v>
      </c>
      <c r="C148" s="110">
        <v>19</v>
      </c>
      <c r="D148" s="110">
        <v>7</v>
      </c>
      <c r="E148" s="110">
        <v>28</v>
      </c>
      <c r="F148" s="110">
        <v>20</v>
      </c>
      <c r="G148" s="110">
        <v>23</v>
      </c>
      <c r="H148" s="110">
        <v>8</v>
      </c>
      <c r="I148" s="110">
        <v>5</v>
      </c>
      <c r="J148" s="110">
        <v>0</v>
      </c>
      <c r="K148" s="110">
        <v>10</v>
      </c>
      <c r="L148" s="110">
        <v>68</v>
      </c>
      <c r="M148" s="110">
        <v>5</v>
      </c>
      <c r="N148" s="110">
        <v>39</v>
      </c>
      <c r="O148" s="110">
        <v>23</v>
      </c>
      <c r="P148" s="110">
        <v>5</v>
      </c>
      <c r="Q148" s="110">
        <v>67</v>
      </c>
      <c r="R148" s="110">
        <v>27</v>
      </c>
      <c r="S148" s="110">
        <v>4</v>
      </c>
      <c r="T148" s="110">
        <v>27</v>
      </c>
      <c r="U148" s="110">
        <v>1</v>
      </c>
    </row>
    <row r="149" spans="1:21" ht="12.75" x14ac:dyDescent="0.2">
      <c r="A149" s="110" t="s">
        <v>458</v>
      </c>
      <c r="B149" s="110">
        <v>127</v>
      </c>
      <c r="C149" s="110">
        <v>64</v>
      </c>
      <c r="D149" s="110">
        <v>116</v>
      </c>
      <c r="E149" s="110">
        <v>669</v>
      </c>
      <c r="F149" s="110">
        <v>181</v>
      </c>
      <c r="G149" s="110">
        <v>93</v>
      </c>
      <c r="H149" s="110">
        <v>109</v>
      </c>
      <c r="I149" s="110">
        <v>29</v>
      </c>
      <c r="J149" s="110">
        <v>2</v>
      </c>
      <c r="K149" s="110">
        <v>74</v>
      </c>
      <c r="L149" s="110">
        <v>176</v>
      </c>
      <c r="M149" s="110">
        <v>12</v>
      </c>
      <c r="N149" s="110">
        <v>498</v>
      </c>
      <c r="O149" s="110">
        <v>78</v>
      </c>
      <c r="P149" s="110">
        <v>37</v>
      </c>
      <c r="Q149" s="110">
        <v>718</v>
      </c>
      <c r="R149" s="110">
        <v>480</v>
      </c>
      <c r="S149" s="110">
        <v>25</v>
      </c>
      <c r="T149" s="110">
        <v>51</v>
      </c>
      <c r="U149" s="110">
        <v>58</v>
      </c>
    </row>
    <row r="150" spans="1:21" ht="12.75" x14ac:dyDescent="0.2">
      <c r="A150" s="110" t="s">
        <v>459</v>
      </c>
      <c r="B150" s="110">
        <v>43</v>
      </c>
      <c r="C150" s="110">
        <v>38</v>
      </c>
      <c r="D150" s="110">
        <v>47</v>
      </c>
      <c r="E150" s="110">
        <v>113</v>
      </c>
      <c r="F150" s="110">
        <v>40</v>
      </c>
      <c r="G150" s="110">
        <v>34</v>
      </c>
      <c r="H150" s="110">
        <v>8</v>
      </c>
      <c r="I150" s="110">
        <v>17</v>
      </c>
      <c r="J150" s="110">
        <v>2</v>
      </c>
      <c r="K150" s="110">
        <v>19</v>
      </c>
      <c r="L150" s="110">
        <v>84</v>
      </c>
      <c r="M150" s="110">
        <v>19</v>
      </c>
      <c r="N150" s="110">
        <v>70</v>
      </c>
      <c r="O150" s="110">
        <v>40</v>
      </c>
      <c r="P150" s="110">
        <v>19</v>
      </c>
      <c r="Q150" s="110">
        <v>160</v>
      </c>
      <c r="R150" s="110">
        <v>89</v>
      </c>
      <c r="S150" s="110">
        <v>5</v>
      </c>
      <c r="T150" s="110">
        <v>32</v>
      </c>
      <c r="U150" s="110">
        <v>5</v>
      </c>
    </row>
    <row r="151" spans="1:21" ht="12.75" x14ac:dyDescent="0.2">
      <c r="A151" s="110" t="s">
        <v>460</v>
      </c>
      <c r="B151" s="110">
        <v>123</v>
      </c>
      <c r="C151" s="110">
        <v>52</v>
      </c>
      <c r="D151" s="110">
        <v>93</v>
      </c>
      <c r="E151" s="110">
        <v>260</v>
      </c>
      <c r="F151" s="110">
        <v>141</v>
      </c>
      <c r="G151" s="110">
        <v>76</v>
      </c>
      <c r="H151" s="110">
        <v>80</v>
      </c>
      <c r="I151" s="110">
        <v>19</v>
      </c>
      <c r="J151" s="110">
        <v>4</v>
      </c>
      <c r="K151" s="110">
        <v>35</v>
      </c>
      <c r="L151" s="110">
        <v>166</v>
      </c>
      <c r="M151" s="110">
        <v>33</v>
      </c>
      <c r="N151" s="110">
        <v>274</v>
      </c>
      <c r="O151" s="110">
        <v>78</v>
      </c>
      <c r="P151" s="110">
        <v>28</v>
      </c>
      <c r="Q151" s="110">
        <v>312</v>
      </c>
      <c r="R151" s="110">
        <v>255</v>
      </c>
      <c r="S151" s="110">
        <v>37</v>
      </c>
      <c r="T151" s="110">
        <v>76</v>
      </c>
      <c r="U151" s="110">
        <v>9</v>
      </c>
    </row>
    <row r="152" spans="1:21" ht="14.25" customHeight="1" x14ac:dyDescent="0.2">
      <c r="A152" s="18" t="s">
        <v>461</v>
      </c>
      <c r="B152" s="18"/>
      <c r="C152" s="18"/>
      <c r="D152" s="110"/>
      <c r="E152" s="110"/>
      <c r="F152" s="18"/>
      <c r="G152" s="110"/>
      <c r="H152" s="110"/>
      <c r="I152" s="18"/>
      <c r="J152" s="110"/>
      <c r="K152" s="110"/>
      <c r="L152" s="110"/>
      <c r="M152" s="110"/>
      <c r="N152" s="110"/>
      <c r="O152" s="18"/>
      <c r="P152" s="110"/>
      <c r="Q152" s="110"/>
      <c r="R152" s="110"/>
      <c r="S152" s="18"/>
      <c r="T152" s="110"/>
      <c r="U152" s="110"/>
    </row>
    <row r="153" spans="1:21" ht="12.75" x14ac:dyDescent="0.2">
      <c r="A153" s="110" t="s">
        <v>462</v>
      </c>
      <c r="B153" s="110">
        <v>95</v>
      </c>
      <c r="C153" s="110">
        <v>43</v>
      </c>
      <c r="D153" s="110">
        <v>65</v>
      </c>
      <c r="E153" s="110">
        <v>132</v>
      </c>
      <c r="F153" s="110">
        <v>77</v>
      </c>
      <c r="G153" s="110">
        <v>54</v>
      </c>
      <c r="H153" s="110">
        <v>58</v>
      </c>
      <c r="I153" s="110">
        <v>5</v>
      </c>
      <c r="J153" s="110">
        <v>9</v>
      </c>
      <c r="K153" s="110">
        <v>34</v>
      </c>
      <c r="L153" s="110">
        <v>98</v>
      </c>
      <c r="M153" s="110">
        <v>14</v>
      </c>
      <c r="N153" s="110">
        <v>116</v>
      </c>
      <c r="O153" s="110">
        <v>31</v>
      </c>
      <c r="P153" s="110">
        <v>19</v>
      </c>
      <c r="Q153" s="110">
        <v>193</v>
      </c>
      <c r="R153" s="110">
        <v>116</v>
      </c>
      <c r="S153" s="110">
        <v>15</v>
      </c>
      <c r="T153" s="110">
        <v>20</v>
      </c>
      <c r="U153" s="110">
        <v>6</v>
      </c>
    </row>
    <row r="154" spans="1:21" ht="12.75" x14ac:dyDescent="0.2">
      <c r="A154" s="110" t="s">
        <v>463</v>
      </c>
      <c r="B154" s="110">
        <v>76</v>
      </c>
      <c r="C154" s="110">
        <v>37</v>
      </c>
      <c r="D154" s="110">
        <v>74</v>
      </c>
      <c r="E154" s="110">
        <v>229</v>
      </c>
      <c r="F154" s="110">
        <v>125</v>
      </c>
      <c r="G154" s="110">
        <v>49</v>
      </c>
      <c r="H154" s="110">
        <v>57</v>
      </c>
      <c r="I154" s="110">
        <v>5</v>
      </c>
      <c r="J154" s="110">
        <v>8</v>
      </c>
      <c r="K154" s="110">
        <v>27</v>
      </c>
      <c r="L154" s="110">
        <v>80</v>
      </c>
      <c r="M154" s="110">
        <v>0</v>
      </c>
      <c r="N154" s="110">
        <v>149</v>
      </c>
      <c r="O154" s="110">
        <v>49</v>
      </c>
      <c r="P154" s="110">
        <v>27</v>
      </c>
      <c r="Q154" s="110">
        <v>202</v>
      </c>
      <c r="R154" s="110">
        <v>184</v>
      </c>
      <c r="S154" s="110">
        <v>8</v>
      </c>
      <c r="T154" s="110">
        <v>36</v>
      </c>
      <c r="U154" s="110">
        <v>6</v>
      </c>
    </row>
    <row r="155" spans="1:21" ht="12.75" x14ac:dyDescent="0.2">
      <c r="A155" s="110" t="s">
        <v>464</v>
      </c>
      <c r="B155" s="110">
        <v>6</v>
      </c>
      <c r="C155" s="110">
        <v>19</v>
      </c>
      <c r="D155" s="110">
        <v>29</v>
      </c>
      <c r="E155" s="110">
        <v>45</v>
      </c>
      <c r="F155" s="110">
        <v>21</v>
      </c>
      <c r="G155" s="110">
        <v>10</v>
      </c>
      <c r="H155" s="110">
        <v>1</v>
      </c>
      <c r="I155" s="110">
        <v>0</v>
      </c>
      <c r="J155" s="110">
        <v>0</v>
      </c>
      <c r="K155" s="110">
        <v>2</v>
      </c>
      <c r="L155" s="110">
        <v>46</v>
      </c>
      <c r="M155" s="110">
        <v>21</v>
      </c>
      <c r="N155" s="110">
        <v>28</v>
      </c>
      <c r="O155" s="110">
        <v>13</v>
      </c>
      <c r="P155" s="110">
        <v>5</v>
      </c>
      <c r="Q155" s="110">
        <v>41</v>
      </c>
      <c r="R155" s="110">
        <v>10</v>
      </c>
      <c r="S155" s="110">
        <v>0</v>
      </c>
      <c r="T155" s="110">
        <v>11</v>
      </c>
      <c r="U155" s="110">
        <v>0</v>
      </c>
    </row>
    <row r="156" spans="1:21" ht="12.75" x14ac:dyDescent="0.2">
      <c r="A156" s="110" t="s">
        <v>465</v>
      </c>
      <c r="B156" s="110">
        <v>17</v>
      </c>
      <c r="C156" s="110">
        <v>15</v>
      </c>
      <c r="D156" s="110">
        <v>16</v>
      </c>
      <c r="E156" s="110">
        <v>45</v>
      </c>
      <c r="F156" s="110">
        <v>32</v>
      </c>
      <c r="G156" s="110">
        <v>27</v>
      </c>
      <c r="H156" s="110">
        <v>8</v>
      </c>
      <c r="I156" s="110">
        <v>3</v>
      </c>
      <c r="J156" s="110">
        <v>2</v>
      </c>
      <c r="K156" s="110">
        <v>12</v>
      </c>
      <c r="L156" s="110">
        <v>12</v>
      </c>
      <c r="M156" s="110">
        <v>4</v>
      </c>
      <c r="N156" s="110">
        <v>29</v>
      </c>
      <c r="O156" s="110">
        <v>13</v>
      </c>
      <c r="P156" s="110">
        <v>5</v>
      </c>
      <c r="Q156" s="110">
        <v>66</v>
      </c>
      <c r="R156" s="110">
        <v>34</v>
      </c>
      <c r="S156" s="110">
        <v>0</v>
      </c>
      <c r="T156" s="110">
        <v>7</v>
      </c>
      <c r="U156" s="110">
        <v>3</v>
      </c>
    </row>
    <row r="157" spans="1:21" ht="12.75" x14ac:dyDescent="0.2">
      <c r="A157" s="110" t="s">
        <v>466</v>
      </c>
      <c r="B157" s="110">
        <v>181</v>
      </c>
      <c r="C157" s="110">
        <v>123</v>
      </c>
      <c r="D157" s="110">
        <v>148</v>
      </c>
      <c r="E157" s="110">
        <v>592</v>
      </c>
      <c r="F157" s="110">
        <v>258</v>
      </c>
      <c r="G157" s="110">
        <v>122</v>
      </c>
      <c r="H157" s="110">
        <v>89</v>
      </c>
      <c r="I157" s="110">
        <v>21</v>
      </c>
      <c r="J157" s="110">
        <v>112</v>
      </c>
      <c r="K157" s="110">
        <v>99</v>
      </c>
      <c r="L157" s="110">
        <v>332</v>
      </c>
      <c r="M157" s="110">
        <v>29</v>
      </c>
      <c r="N157" s="110">
        <v>417</v>
      </c>
      <c r="O157" s="110">
        <v>104</v>
      </c>
      <c r="P157" s="110">
        <v>50</v>
      </c>
      <c r="Q157" s="110">
        <v>565</v>
      </c>
      <c r="R157" s="110">
        <v>359</v>
      </c>
      <c r="S157" s="110">
        <v>41</v>
      </c>
      <c r="T157" s="110">
        <v>98</v>
      </c>
      <c r="U157" s="110">
        <v>51</v>
      </c>
    </row>
    <row r="158" spans="1:21" ht="12.75" x14ac:dyDescent="0.2">
      <c r="A158" s="110" t="s">
        <v>467</v>
      </c>
      <c r="B158" s="110">
        <v>5</v>
      </c>
      <c r="C158" s="110">
        <v>7</v>
      </c>
      <c r="D158" s="110">
        <v>10</v>
      </c>
      <c r="E158" s="110">
        <v>9</v>
      </c>
      <c r="F158" s="110">
        <v>10</v>
      </c>
      <c r="G158" s="110">
        <v>23</v>
      </c>
      <c r="H158" s="110">
        <v>11</v>
      </c>
      <c r="I158" s="110">
        <v>3</v>
      </c>
      <c r="J158" s="110">
        <v>0</v>
      </c>
      <c r="K158" s="110">
        <v>3</v>
      </c>
      <c r="L158" s="110">
        <v>12</v>
      </c>
      <c r="M158" s="110">
        <v>3</v>
      </c>
      <c r="N158" s="110">
        <v>12</v>
      </c>
      <c r="O158" s="110">
        <v>5</v>
      </c>
      <c r="P158" s="110">
        <v>1</v>
      </c>
      <c r="Q158" s="110">
        <v>31</v>
      </c>
      <c r="R158" s="110">
        <v>14</v>
      </c>
      <c r="S158" s="110">
        <v>1</v>
      </c>
      <c r="T158" s="110">
        <v>5</v>
      </c>
      <c r="U158" s="110">
        <v>1</v>
      </c>
    </row>
    <row r="159" spans="1:21" ht="12.75" x14ac:dyDescent="0.2">
      <c r="A159" s="110" t="s">
        <v>468</v>
      </c>
      <c r="B159" s="110">
        <v>5</v>
      </c>
      <c r="C159" s="110">
        <v>14</v>
      </c>
      <c r="D159" s="110">
        <v>13</v>
      </c>
      <c r="E159" s="110">
        <v>16</v>
      </c>
      <c r="F159" s="110">
        <v>8</v>
      </c>
      <c r="G159" s="110">
        <v>12</v>
      </c>
      <c r="H159" s="110">
        <v>3</v>
      </c>
      <c r="I159" s="110">
        <v>0</v>
      </c>
      <c r="J159" s="110">
        <v>1</v>
      </c>
      <c r="K159" s="110">
        <v>1</v>
      </c>
      <c r="L159" s="110">
        <v>10</v>
      </c>
      <c r="M159" s="110">
        <v>5</v>
      </c>
      <c r="N159" s="110">
        <v>9</v>
      </c>
      <c r="O159" s="110">
        <v>17</v>
      </c>
      <c r="P159" s="110">
        <v>3</v>
      </c>
      <c r="Q159" s="110">
        <v>23</v>
      </c>
      <c r="R159" s="110">
        <v>19</v>
      </c>
      <c r="S159" s="110">
        <v>0</v>
      </c>
      <c r="T159" s="110">
        <v>6</v>
      </c>
      <c r="U159" s="110">
        <v>1</v>
      </c>
    </row>
    <row r="160" spans="1:21" ht="12.75" x14ac:dyDescent="0.2">
      <c r="A160" s="110" t="s">
        <v>469</v>
      </c>
      <c r="B160" s="110">
        <v>60</v>
      </c>
      <c r="C160" s="110">
        <v>80</v>
      </c>
      <c r="D160" s="110">
        <v>63</v>
      </c>
      <c r="E160" s="110">
        <v>143</v>
      </c>
      <c r="F160" s="110">
        <v>43</v>
      </c>
      <c r="G160" s="110">
        <v>82</v>
      </c>
      <c r="H160" s="110">
        <v>40</v>
      </c>
      <c r="I160" s="110">
        <v>5</v>
      </c>
      <c r="J160" s="110">
        <v>10</v>
      </c>
      <c r="K160" s="110">
        <v>20</v>
      </c>
      <c r="L160" s="110">
        <v>173</v>
      </c>
      <c r="M160" s="110">
        <v>45</v>
      </c>
      <c r="N160" s="110">
        <v>81</v>
      </c>
      <c r="O160" s="110">
        <v>31</v>
      </c>
      <c r="P160" s="110">
        <v>11</v>
      </c>
      <c r="Q160" s="110">
        <v>159</v>
      </c>
      <c r="R160" s="110">
        <v>135</v>
      </c>
      <c r="S160" s="110">
        <v>4</v>
      </c>
      <c r="T160" s="110">
        <v>39</v>
      </c>
      <c r="U160" s="110">
        <v>25</v>
      </c>
    </row>
    <row r="161" spans="1:21" ht="12.75" x14ac:dyDescent="0.2">
      <c r="A161" s="110" t="s">
        <v>470</v>
      </c>
      <c r="B161" s="110">
        <v>19</v>
      </c>
      <c r="C161" s="110">
        <v>13</v>
      </c>
      <c r="D161" s="110">
        <v>8</v>
      </c>
      <c r="E161" s="110">
        <v>8</v>
      </c>
      <c r="F161" s="110">
        <v>9</v>
      </c>
      <c r="G161" s="110">
        <v>22</v>
      </c>
      <c r="H161" s="110">
        <v>13</v>
      </c>
      <c r="I161" s="110">
        <v>6</v>
      </c>
      <c r="J161" s="110">
        <v>0</v>
      </c>
      <c r="K161" s="110">
        <v>7</v>
      </c>
      <c r="L161" s="110">
        <v>34</v>
      </c>
      <c r="M161" s="110">
        <v>5</v>
      </c>
      <c r="N161" s="110">
        <v>11</v>
      </c>
      <c r="O161" s="110">
        <v>10</v>
      </c>
      <c r="P161" s="110">
        <v>6</v>
      </c>
      <c r="Q161" s="110">
        <v>18</v>
      </c>
      <c r="R161" s="110">
        <v>26</v>
      </c>
      <c r="S161" s="110">
        <v>6</v>
      </c>
      <c r="T161" s="110">
        <v>23</v>
      </c>
      <c r="U161" s="110">
        <v>0</v>
      </c>
    </row>
    <row r="162" spans="1:21" ht="12.75" x14ac:dyDescent="0.2">
      <c r="A162" s="110" t="s">
        <v>471</v>
      </c>
      <c r="B162" s="110">
        <v>15</v>
      </c>
      <c r="C162" s="110">
        <v>10</v>
      </c>
      <c r="D162" s="110">
        <v>3</v>
      </c>
      <c r="E162" s="110">
        <v>18</v>
      </c>
      <c r="F162" s="110">
        <v>11</v>
      </c>
      <c r="G162" s="110">
        <v>6</v>
      </c>
      <c r="H162" s="110">
        <v>9</v>
      </c>
      <c r="I162" s="110">
        <v>3</v>
      </c>
      <c r="J162" s="110">
        <v>0</v>
      </c>
      <c r="K162" s="110">
        <v>5</v>
      </c>
      <c r="L162" s="110">
        <v>10</v>
      </c>
      <c r="M162" s="110">
        <v>5</v>
      </c>
      <c r="N162" s="110">
        <v>7</v>
      </c>
      <c r="O162" s="110">
        <v>22</v>
      </c>
      <c r="P162" s="110">
        <v>1</v>
      </c>
      <c r="Q162" s="110">
        <v>21</v>
      </c>
      <c r="R162" s="110">
        <v>26</v>
      </c>
      <c r="S162" s="110">
        <v>2</v>
      </c>
      <c r="T162" s="110">
        <v>6</v>
      </c>
      <c r="U162" s="110">
        <v>0</v>
      </c>
    </row>
    <row r="163" spans="1:21" ht="12.75" x14ac:dyDescent="0.2">
      <c r="A163" s="110" t="s">
        <v>472</v>
      </c>
      <c r="B163" s="110">
        <v>15</v>
      </c>
      <c r="C163" s="110">
        <v>22</v>
      </c>
      <c r="D163" s="110">
        <v>10</v>
      </c>
      <c r="E163" s="110">
        <v>12</v>
      </c>
      <c r="F163" s="110">
        <v>2</v>
      </c>
      <c r="G163" s="110">
        <v>14</v>
      </c>
      <c r="H163" s="110">
        <v>5</v>
      </c>
      <c r="I163" s="110">
        <v>1</v>
      </c>
      <c r="J163" s="110">
        <v>0</v>
      </c>
      <c r="K163" s="110">
        <v>2</v>
      </c>
      <c r="L163" s="110">
        <v>14</v>
      </c>
      <c r="M163" s="110">
        <v>4</v>
      </c>
      <c r="N163" s="110">
        <v>9</v>
      </c>
      <c r="O163" s="110">
        <v>7</v>
      </c>
      <c r="P163" s="110">
        <v>5</v>
      </c>
      <c r="Q163" s="110">
        <v>18</v>
      </c>
      <c r="R163" s="110">
        <v>13</v>
      </c>
      <c r="S163" s="110">
        <v>1</v>
      </c>
      <c r="T163" s="110">
        <v>17</v>
      </c>
      <c r="U163" s="110">
        <v>3</v>
      </c>
    </row>
    <row r="164" spans="1:21" ht="12.75" x14ac:dyDescent="0.2">
      <c r="A164" s="110" t="s">
        <v>473</v>
      </c>
      <c r="B164" s="110">
        <v>342</v>
      </c>
      <c r="C164" s="110">
        <v>242</v>
      </c>
      <c r="D164" s="110">
        <v>526</v>
      </c>
      <c r="E164" s="110">
        <v>2858</v>
      </c>
      <c r="F164" s="110">
        <v>1082</v>
      </c>
      <c r="G164" s="110">
        <v>296</v>
      </c>
      <c r="H164" s="110">
        <v>489</v>
      </c>
      <c r="I164" s="110">
        <v>116</v>
      </c>
      <c r="J164" s="110">
        <v>70</v>
      </c>
      <c r="K164" s="110">
        <v>226</v>
      </c>
      <c r="L164" s="110">
        <v>1946</v>
      </c>
      <c r="M164" s="110">
        <v>163</v>
      </c>
      <c r="N164" s="110">
        <v>2919</v>
      </c>
      <c r="O164" s="110">
        <v>221</v>
      </c>
      <c r="P164" s="110">
        <v>145</v>
      </c>
      <c r="Q164" s="110">
        <v>3286</v>
      </c>
      <c r="R164" s="110">
        <v>1601</v>
      </c>
      <c r="S164" s="110">
        <v>124</v>
      </c>
      <c r="T164" s="110">
        <v>401</v>
      </c>
      <c r="U164" s="110">
        <v>295</v>
      </c>
    </row>
    <row r="165" spans="1:21" ht="12.75" x14ac:dyDescent="0.2">
      <c r="A165" s="110" t="s">
        <v>474</v>
      </c>
      <c r="B165" s="110">
        <v>32</v>
      </c>
      <c r="C165" s="110">
        <v>44</v>
      </c>
      <c r="D165" s="110">
        <v>33</v>
      </c>
      <c r="E165" s="110">
        <v>45</v>
      </c>
      <c r="F165" s="110">
        <v>43</v>
      </c>
      <c r="G165" s="110">
        <v>35</v>
      </c>
      <c r="H165" s="110">
        <v>25</v>
      </c>
      <c r="I165" s="110">
        <v>4</v>
      </c>
      <c r="J165" s="110">
        <v>0</v>
      </c>
      <c r="K165" s="110">
        <v>10</v>
      </c>
      <c r="L165" s="110">
        <v>28</v>
      </c>
      <c r="M165" s="110">
        <v>6</v>
      </c>
      <c r="N165" s="110">
        <v>32</v>
      </c>
      <c r="O165" s="110">
        <v>15</v>
      </c>
      <c r="P165" s="110">
        <v>6</v>
      </c>
      <c r="Q165" s="110">
        <v>41</v>
      </c>
      <c r="R165" s="110">
        <v>35</v>
      </c>
      <c r="S165" s="110">
        <v>7</v>
      </c>
      <c r="T165" s="110">
        <v>16</v>
      </c>
      <c r="U165" s="110">
        <v>8</v>
      </c>
    </row>
    <row r="166" spans="1:21" ht="12.75" x14ac:dyDescent="0.2">
      <c r="A166" s="110" t="s">
        <v>475</v>
      </c>
      <c r="B166" s="110">
        <v>27</v>
      </c>
      <c r="C166" s="110">
        <v>7</v>
      </c>
      <c r="D166" s="110">
        <v>20</v>
      </c>
      <c r="E166" s="110">
        <v>22</v>
      </c>
      <c r="F166" s="110">
        <v>9</v>
      </c>
      <c r="G166" s="110">
        <v>13</v>
      </c>
      <c r="H166" s="110">
        <v>15</v>
      </c>
      <c r="I166" s="110">
        <v>0</v>
      </c>
      <c r="J166" s="110">
        <v>2</v>
      </c>
      <c r="K166" s="110">
        <v>3</v>
      </c>
      <c r="L166" s="110">
        <v>28</v>
      </c>
      <c r="M166" s="110">
        <v>13</v>
      </c>
      <c r="N166" s="110">
        <v>25</v>
      </c>
      <c r="O166" s="110">
        <v>24</v>
      </c>
      <c r="P166" s="110">
        <v>11</v>
      </c>
      <c r="Q166" s="110">
        <v>46</v>
      </c>
      <c r="R166" s="110">
        <v>19</v>
      </c>
      <c r="S166" s="110">
        <v>2</v>
      </c>
      <c r="T166" s="110">
        <v>5</v>
      </c>
      <c r="U166" s="110">
        <v>2</v>
      </c>
    </row>
    <row r="167" spans="1:21" ht="12.75" x14ac:dyDescent="0.2">
      <c r="A167" s="110" t="s">
        <v>476</v>
      </c>
      <c r="B167" s="110">
        <v>23</v>
      </c>
      <c r="C167" s="110">
        <v>11</v>
      </c>
      <c r="D167" s="110">
        <v>19</v>
      </c>
      <c r="E167" s="110">
        <v>20</v>
      </c>
      <c r="F167" s="110">
        <v>25</v>
      </c>
      <c r="G167" s="110">
        <v>27</v>
      </c>
      <c r="H167" s="110">
        <v>11</v>
      </c>
      <c r="I167" s="110">
        <v>1</v>
      </c>
      <c r="J167" s="110">
        <v>7</v>
      </c>
      <c r="K167" s="110">
        <v>9</v>
      </c>
      <c r="L167" s="110">
        <v>13</v>
      </c>
      <c r="M167" s="110">
        <v>22</v>
      </c>
      <c r="N167" s="110">
        <v>32</v>
      </c>
      <c r="O167" s="110">
        <v>14</v>
      </c>
      <c r="P167" s="110">
        <v>5</v>
      </c>
      <c r="Q167" s="110">
        <v>24</v>
      </c>
      <c r="R167" s="110">
        <v>14</v>
      </c>
      <c r="S167" s="110">
        <v>7</v>
      </c>
      <c r="T167" s="110">
        <v>13</v>
      </c>
      <c r="U167" s="110">
        <v>3</v>
      </c>
    </row>
    <row r="168" spans="1:21" ht="12.75" x14ac:dyDescent="0.2">
      <c r="A168" s="110" t="s">
        <v>477</v>
      </c>
      <c r="B168" s="110">
        <v>31</v>
      </c>
      <c r="C168" s="110">
        <v>32</v>
      </c>
      <c r="D168" s="110">
        <v>76</v>
      </c>
      <c r="E168" s="110">
        <v>238</v>
      </c>
      <c r="F168" s="110">
        <v>115</v>
      </c>
      <c r="G168" s="110">
        <v>49</v>
      </c>
      <c r="H168" s="110">
        <v>91</v>
      </c>
      <c r="I168" s="110">
        <v>8</v>
      </c>
      <c r="J168" s="110">
        <v>7</v>
      </c>
      <c r="K168" s="110">
        <v>31</v>
      </c>
      <c r="L168" s="110">
        <v>95</v>
      </c>
      <c r="M168" s="110">
        <v>7</v>
      </c>
      <c r="N168" s="110">
        <v>218</v>
      </c>
      <c r="O168" s="110">
        <v>51</v>
      </c>
      <c r="P168" s="110">
        <v>8</v>
      </c>
      <c r="Q168" s="110">
        <v>251</v>
      </c>
      <c r="R168" s="110">
        <v>171</v>
      </c>
      <c r="S168" s="110">
        <v>16</v>
      </c>
      <c r="T168" s="110">
        <v>27</v>
      </c>
      <c r="U168" s="110">
        <v>15</v>
      </c>
    </row>
    <row r="169" spans="1:21" ht="12.75" x14ac:dyDescent="0.2">
      <c r="A169" s="110" t="s">
        <v>478</v>
      </c>
      <c r="B169" s="110">
        <v>16</v>
      </c>
      <c r="C169" s="110">
        <v>7</v>
      </c>
      <c r="D169" s="110">
        <v>14</v>
      </c>
      <c r="E169" s="110">
        <v>10</v>
      </c>
      <c r="F169" s="110">
        <v>8</v>
      </c>
      <c r="G169" s="110">
        <v>15</v>
      </c>
      <c r="H169" s="110">
        <v>3</v>
      </c>
      <c r="I169" s="110">
        <v>3</v>
      </c>
      <c r="J169" s="110">
        <v>2</v>
      </c>
      <c r="K169" s="110">
        <v>6</v>
      </c>
      <c r="L169" s="110">
        <v>10</v>
      </c>
      <c r="M169" s="110">
        <v>15</v>
      </c>
      <c r="N169" s="110">
        <v>22</v>
      </c>
      <c r="O169" s="110">
        <v>9</v>
      </c>
      <c r="P169" s="110">
        <v>3</v>
      </c>
      <c r="Q169" s="110">
        <v>18</v>
      </c>
      <c r="R169" s="110">
        <v>15</v>
      </c>
      <c r="S169" s="110">
        <v>8</v>
      </c>
      <c r="T169" s="110">
        <v>16</v>
      </c>
      <c r="U169" s="110">
        <v>1</v>
      </c>
    </row>
    <row r="170" spans="1:21" ht="12.75" x14ac:dyDescent="0.2">
      <c r="A170" s="110" t="s">
        <v>479</v>
      </c>
      <c r="B170" s="110">
        <v>64</v>
      </c>
      <c r="C170" s="110">
        <v>32</v>
      </c>
      <c r="D170" s="110">
        <v>59</v>
      </c>
      <c r="E170" s="110">
        <v>277</v>
      </c>
      <c r="F170" s="110">
        <v>77</v>
      </c>
      <c r="G170" s="110">
        <v>74</v>
      </c>
      <c r="H170" s="110">
        <v>73</v>
      </c>
      <c r="I170" s="110">
        <v>5</v>
      </c>
      <c r="J170" s="110">
        <v>3</v>
      </c>
      <c r="K170" s="110">
        <v>21</v>
      </c>
      <c r="L170" s="110">
        <v>141</v>
      </c>
      <c r="M170" s="110">
        <v>35</v>
      </c>
      <c r="N170" s="110">
        <v>204</v>
      </c>
      <c r="O170" s="110">
        <v>43</v>
      </c>
      <c r="P170" s="110">
        <v>19</v>
      </c>
      <c r="Q170" s="110">
        <v>261</v>
      </c>
      <c r="R170" s="110">
        <v>211</v>
      </c>
      <c r="S170" s="110">
        <v>7</v>
      </c>
      <c r="T170" s="110">
        <v>14</v>
      </c>
      <c r="U170" s="110">
        <v>10</v>
      </c>
    </row>
    <row r="171" spans="1:21" ht="12.75" x14ac:dyDescent="0.2">
      <c r="A171" s="110" t="s">
        <v>480</v>
      </c>
      <c r="B171" s="110">
        <v>91</v>
      </c>
      <c r="C171" s="110">
        <v>37</v>
      </c>
      <c r="D171" s="110">
        <v>74</v>
      </c>
      <c r="E171" s="110">
        <v>324</v>
      </c>
      <c r="F171" s="110">
        <v>114</v>
      </c>
      <c r="G171" s="110">
        <v>34</v>
      </c>
      <c r="H171" s="110">
        <v>96</v>
      </c>
      <c r="I171" s="110">
        <v>13</v>
      </c>
      <c r="J171" s="110">
        <v>8</v>
      </c>
      <c r="K171" s="110">
        <v>28</v>
      </c>
      <c r="L171" s="110">
        <v>122</v>
      </c>
      <c r="M171" s="110">
        <v>4</v>
      </c>
      <c r="N171" s="110">
        <v>192</v>
      </c>
      <c r="O171" s="110">
        <v>31</v>
      </c>
      <c r="P171" s="110">
        <v>15</v>
      </c>
      <c r="Q171" s="110">
        <v>328</v>
      </c>
      <c r="R171" s="110">
        <v>235</v>
      </c>
      <c r="S171" s="110">
        <v>12</v>
      </c>
      <c r="T171" s="110">
        <v>10</v>
      </c>
      <c r="U171" s="110">
        <v>3</v>
      </c>
    </row>
    <row r="172" spans="1:21" ht="12.75" x14ac:dyDescent="0.2">
      <c r="A172" s="110" t="s">
        <v>481</v>
      </c>
      <c r="B172" s="110">
        <v>88</v>
      </c>
      <c r="C172" s="110">
        <v>79</v>
      </c>
      <c r="D172" s="110">
        <v>49</v>
      </c>
      <c r="E172" s="110">
        <v>188</v>
      </c>
      <c r="F172" s="110">
        <v>87</v>
      </c>
      <c r="G172" s="110">
        <v>49</v>
      </c>
      <c r="H172" s="110">
        <v>55</v>
      </c>
      <c r="I172" s="110">
        <v>14</v>
      </c>
      <c r="J172" s="110">
        <v>2</v>
      </c>
      <c r="K172" s="110">
        <v>30</v>
      </c>
      <c r="L172" s="110">
        <v>141</v>
      </c>
      <c r="M172" s="110">
        <v>19</v>
      </c>
      <c r="N172" s="110">
        <v>110</v>
      </c>
      <c r="O172" s="110">
        <v>45</v>
      </c>
      <c r="P172" s="110">
        <v>22</v>
      </c>
      <c r="Q172" s="110">
        <v>172</v>
      </c>
      <c r="R172" s="110">
        <v>145</v>
      </c>
      <c r="S172" s="110">
        <v>18</v>
      </c>
      <c r="T172" s="110">
        <v>46</v>
      </c>
      <c r="U172" s="110">
        <v>8</v>
      </c>
    </row>
    <row r="173" spans="1:21" ht="12.75" x14ac:dyDescent="0.2">
      <c r="A173" s="110" t="s">
        <v>482</v>
      </c>
      <c r="B173" s="110">
        <v>35</v>
      </c>
      <c r="C173" s="110">
        <v>14</v>
      </c>
      <c r="D173" s="110">
        <v>20</v>
      </c>
      <c r="E173" s="110">
        <v>40</v>
      </c>
      <c r="F173" s="110">
        <v>25</v>
      </c>
      <c r="G173" s="110">
        <v>28</v>
      </c>
      <c r="H173" s="110">
        <v>29</v>
      </c>
      <c r="I173" s="110">
        <v>9</v>
      </c>
      <c r="J173" s="110">
        <v>1</v>
      </c>
      <c r="K173" s="110">
        <v>15</v>
      </c>
      <c r="L173" s="110">
        <v>65</v>
      </c>
      <c r="M173" s="110">
        <v>9</v>
      </c>
      <c r="N173" s="110">
        <v>34</v>
      </c>
      <c r="O173" s="110">
        <v>16</v>
      </c>
      <c r="P173" s="110">
        <v>9</v>
      </c>
      <c r="Q173" s="110">
        <v>52</v>
      </c>
      <c r="R173" s="110">
        <v>29</v>
      </c>
      <c r="S173" s="110">
        <v>6</v>
      </c>
      <c r="T173" s="110">
        <v>20</v>
      </c>
      <c r="U173" s="110">
        <v>6</v>
      </c>
    </row>
    <row r="174" spans="1:21" ht="12.75" x14ac:dyDescent="0.2">
      <c r="A174" s="110" t="s">
        <v>483</v>
      </c>
      <c r="B174" s="110">
        <v>28</v>
      </c>
      <c r="C174" s="110">
        <v>19</v>
      </c>
      <c r="D174" s="110">
        <v>30</v>
      </c>
      <c r="E174" s="110">
        <v>52</v>
      </c>
      <c r="F174" s="110">
        <v>23</v>
      </c>
      <c r="G174" s="110">
        <v>20</v>
      </c>
      <c r="H174" s="110">
        <v>11</v>
      </c>
      <c r="I174" s="110">
        <v>1</v>
      </c>
      <c r="J174" s="110">
        <v>0</v>
      </c>
      <c r="K174" s="110">
        <v>10</v>
      </c>
      <c r="L174" s="110">
        <v>59</v>
      </c>
      <c r="M174" s="110">
        <v>22</v>
      </c>
      <c r="N174" s="110">
        <v>32</v>
      </c>
      <c r="O174" s="110">
        <v>9</v>
      </c>
      <c r="P174" s="110">
        <v>8</v>
      </c>
      <c r="Q174" s="110">
        <v>60</v>
      </c>
      <c r="R174" s="110">
        <v>47</v>
      </c>
      <c r="S174" s="110">
        <v>1</v>
      </c>
      <c r="T174" s="110">
        <v>10</v>
      </c>
      <c r="U174" s="110">
        <v>1</v>
      </c>
    </row>
    <row r="175" spans="1:21" ht="12.75" x14ac:dyDescent="0.2">
      <c r="A175" s="110" t="s">
        <v>484</v>
      </c>
      <c r="B175" s="110">
        <v>35</v>
      </c>
      <c r="C175" s="110">
        <v>32</v>
      </c>
      <c r="D175" s="110">
        <v>47</v>
      </c>
      <c r="E175" s="110">
        <v>87</v>
      </c>
      <c r="F175" s="110">
        <v>48</v>
      </c>
      <c r="G175" s="110">
        <v>58</v>
      </c>
      <c r="H175" s="110">
        <v>6</v>
      </c>
      <c r="I175" s="110">
        <v>4</v>
      </c>
      <c r="J175" s="110">
        <v>8</v>
      </c>
      <c r="K175" s="110">
        <v>17</v>
      </c>
      <c r="L175" s="110">
        <v>47</v>
      </c>
      <c r="M175" s="110">
        <v>49</v>
      </c>
      <c r="N175" s="110">
        <v>71</v>
      </c>
      <c r="O175" s="110">
        <v>21</v>
      </c>
      <c r="P175" s="110">
        <v>29</v>
      </c>
      <c r="Q175" s="110">
        <v>117</v>
      </c>
      <c r="R175" s="110">
        <v>75</v>
      </c>
      <c r="S175" s="110">
        <v>5</v>
      </c>
      <c r="T175" s="110">
        <v>59</v>
      </c>
      <c r="U175" s="110">
        <v>23</v>
      </c>
    </row>
    <row r="176" spans="1:21" ht="12.75" x14ac:dyDescent="0.2">
      <c r="A176" s="110" t="s">
        <v>485</v>
      </c>
      <c r="B176" s="110">
        <v>79</v>
      </c>
      <c r="C176" s="110">
        <v>35</v>
      </c>
      <c r="D176" s="110">
        <v>68</v>
      </c>
      <c r="E176" s="110">
        <v>166</v>
      </c>
      <c r="F176" s="110">
        <v>95</v>
      </c>
      <c r="G176" s="110">
        <v>39</v>
      </c>
      <c r="H176" s="110">
        <v>32</v>
      </c>
      <c r="I176" s="110">
        <v>4</v>
      </c>
      <c r="J176" s="110">
        <v>5</v>
      </c>
      <c r="K176" s="110">
        <v>30</v>
      </c>
      <c r="L176" s="110">
        <v>128</v>
      </c>
      <c r="M176" s="110">
        <v>30</v>
      </c>
      <c r="N176" s="110">
        <v>109</v>
      </c>
      <c r="O176" s="110">
        <v>56</v>
      </c>
      <c r="P176" s="110">
        <v>6</v>
      </c>
      <c r="Q176" s="110">
        <v>141</v>
      </c>
      <c r="R176" s="110">
        <v>141</v>
      </c>
      <c r="S176" s="110">
        <v>5</v>
      </c>
      <c r="T176" s="110">
        <v>47</v>
      </c>
      <c r="U176" s="110">
        <v>8</v>
      </c>
    </row>
    <row r="177" spans="1:21" ht="12.75" x14ac:dyDescent="0.2">
      <c r="A177" s="110" t="s">
        <v>486</v>
      </c>
      <c r="B177" s="110">
        <v>16</v>
      </c>
      <c r="C177" s="110">
        <v>24</v>
      </c>
      <c r="D177" s="110">
        <v>27</v>
      </c>
      <c r="E177" s="110">
        <v>19</v>
      </c>
      <c r="F177" s="110">
        <v>24</v>
      </c>
      <c r="G177" s="110">
        <v>11</v>
      </c>
      <c r="H177" s="110">
        <v>17</v>
      </c>
      <c r="I177" s="110">
        <v>5</v>
      </c>
      <c r="J177" s="110">
        <v>0</v>
      </c>
      <c r="K177" s="110">
        <v>6</v>
      </c>
      <c r="L177" s="110">
        <v>25</v>
      </c>
      <c r="M177" s="110">
        <v>8</v>
      </c>
      <c r="N177" s="110">
        <v>23</v>
      </c>
      <c r="O177" s="110">
        <v>25</v>
      </c>
      <c r="P177" s="110">
        <v>3</v>
      </c>
      <c r="Q177" s="110">
        <v>46</v>
      </c>
      <c r="R177" s="110">
        <v>13</v>
      </c>
      <c r="S177" s="110">
        <v>6</v>
      </c>
      <c r="T177" s="110">
        <v>7</v>
      </c>
      <c r="U177" s="110">
        <v>1</v>
      </c>
    </row>
    <row r="178" spans="1:21" ht="12.75" x14ac:dyDescent="0.2">
      <c r="A178" s="110" t="s">
        <v>487</v>
      </c>
      <c r="B178" s="110">
        <v>20</v>
      </c>
      <c r="C178" s="110">
        <v>13</v>
      </c>
      <c r="D178" s="110">
        <v>13</v>
      </c>
      <c r="E178" s="110">
        <v>30</v>
      </c>
      <c r="F178" s="110">
        <v>17</v>
      </c>
      <c r="G178" s="110">
        <v>28</v>
      </c>
      <c r="H178" s="110">
        <v>25</v>
      </c>
      <c r="I178" s="110">
        <v>1</v>
      </c>
      <c r="J178" s="110">
        <v>0</v>
      </c>
      <c r="K178" s="110">
        <v>10</v>
      </c>
      <c r="L178" s="110">
        <v>57</v>
      </c>
      <c r="M178" s="110">
        <v>9</v>
      </c>
      <c r="N178" s="110">
        <v>26</v>
      </c>
      <c r="O178" s="110">
        <v>14</v>
      </c>
      <c r="P178" s="110">
        <v>18</v>
      </c>
      <c r="Q178" s="110">
        <v>38</v>
      </c>
      <c r="R178" s="110">
        <v>27</v>
      </c>
      <c r="S178" s="110">
        <v>0</v>
      </c>
      <c r="T178" s="110">
        <v>17</v>
      </c>
      <c r="U178" s="110">
        <v>0</v>
      </c>
    </row>
    <row r="179" spans="1:21" ht="12.75" x14ac:dyDescent="0.2">
      <c r="A179" s="110" t="s">
        <v>488</v>
      </c>
      <c r="B179" s="110">
        <v>68</v>
      </c>
      <c r="C179" s="110">
        <v>69</v>
      </c>
      <c r="D179" s="110">
        <v>86</v>
      </c>
      <c r="E179" s="110">
        <v>372</v>
      </c>
      <c r="F179" s="110">
        <v>150</v>
      </c>
      <c r="G179" s="110">
        <v>67</v>
      </c>
      <c r="H179" s="110">
        <v>87</v>
      </c>
      <c r="I179" s="110">
        <v>17</v>
      </c>
      <c r="J179" s="110">
        <v>8</v>
      </c>
      <c r="K179" s="110">
        <v>29</v>
      </c>
      <c r="L179" s="110">
        <v>167</v>
      </c>
      <c r="M179" s="110">
        <v>8</v>
      </c>
      <c r="N179" s="110">
        <v>435</v>
      </c>
      <c r="O179" s="110">
        <v>53</v>
      </c>
      <c r="P179" s="110">
        <v>29</v>
      </c>
      <c r="Q179" s="110">
        <v>453</v>
      </c>
      <c r="R179" s="110">
        <v>280</v>
      </c>
      <c r="S179" s="110">
        <v>10</v>
      </c>
      <c r="T179" s="110">
        <v>58</v>
      </c>
      <c r="U179" s="110">
        <v>36</v>
      </c>
    </row>
    <row r="180" spans="1:21" ht="12.75" x14ac:dyDescent="0.2">
      <c r="A180" s="110" t="s">
        <v>489</v>
      </c>
      <c r="B180" s="110">
        <v>28</v>
      </c>
      <c r="C180" s="110">
        <v>9</v>
      </c>
      <c r="D180" s="110">
        <v>18</v>
      </c>
      <c r="E180" s="110">
        <v>53</v>
      </c>
      <c r="F180" s="110">
        <v>24</v>
      </c>
      <c r="G180" s="110">
        <v>37</v>
      </c>
      <c r="H180" s="110">
        <v>18</v>
      </c>
      <c r="I180" s="110">
        <v>2</v>
      </c>
      <c r="J180" s="110">
        <v>2</v>
      </c>
      <c r="K180" s="110">
        <v>23</v>
      </c>
      <c r="L180" s="110">
        <v>28</v>
      </c>
      <c r="M180" s="110">
        <v>17</v>
      </c>
      <c r="N180" s="110">
        <v>31</v>
      </c>
      <c r="O180" s="110">
        <v>17</v>
      </c>
      <c r="P180" s="110">
        <v>3</v>
      </c>
      <c r="Q180" s="110">
        <v>43</v>
      </c>
      <c r="R180" s="110">
        <v>60</v>
      </c>
      <c r="S180" s="110">
        <v>3</v>
      </c>
      <c r="T180" s="110">
        <v>12</v>
      </c>
      <c r="U180" s="110">
        <v>4</v>
      </c>
    </row>
    <row r="181" spans="1:21" ht="12.75" x14ac:dyDescent="0.2">
      <c r="A181" s="110" t="s">
        <v>490</v>
      </c>
      <c r="B181" s="110">
        <v>28</v>
      </c>
      <c r="C181" s="110">
        <v>19</v>
      </c>
      <c r="D181" s="110">
        <v>49</v>
      </c>
      <c r="E181" s="110">
        <v>250</v>
      </c>
      <c r="F181" s="110">
        <v>112</v>
      </c>
      <c r="G181" s="110">
        <v>17</v>
      </c>
      <c r="H181" s="110">
        <v>52</v>
      </c>
      <c r="I181" s="110">
        <v>4</v>
      </c>
      <c r="J181" s="110">
        <v>5</v>
      </c>
      <c r="K181" s="110">
        <v>27</v>
      </c>
      <c r="L181" s="110">
        <v>132</v>
      </c>
      <c r="M181" s="110">
        <v>8</v>
      </c>
      <c r="N181" s="110">
        <v>265</v>
      </c>
      <c r="O181" s="110">
        <v>25</v>
      </c>
      <c r="P181" s="110">
        <v>21</v>
      </c>
      <c r="Q181" s="110">
        <v>300</v>
      </c>
      <c r="R181" s="110">
        <v>162</v>
      </c>
      <c r="S181" s="110">
        <v>4</v>
      </c>
      <c r="T181" s="110">
        <v>13</v>
      </c>
      <c r="U181" s="110">
        <v>17</v>
      </c>
    </row>
    <row r="182" spans="1:21" ht="12.75" x14ac:dyDescent="0.2">
      <c r="A182" s="110" t="s">
        <v>491</v>
      </c>
      <c r="B182" s="110">
        <v>44</v>
      </c>
      <c r="C182" s="110">
        <v>30</v>
      </c>
      <c r="D182" s="110">
        <v>36</v>
      </c>
      <c r="E182" s="110">
        <v>106</v>
      </c>
      <c r="F182" s="110">
        <v>44</v>
      </c>
      <c r="G182" s="110">
        <v>38</v>
      </c>
      <c r="H182" s="110">
        <v>26</v>
      </c>
      <c r="I182" s="110">
        <v>2</v>
      </c>
      <c r="J182" s="110">
        <v>4</v>
      </c>
      <c r="K182" s="110">
        <v>19</v>
      </c>
      <c r="L182" s="110">
        <v>56</v>
      </c>
      <c r="M182" s="110">
        <v>13</v>
      </c>
      <c r="N182" s="110">
        <v>61</v>
      </c>
      <c r="O182" s="110">
        <v>28</v>
      </c>
      <c r="P182" s="110">
        <v>9</v>
      </c>
      <c r="Q182" s="110">
        <v>74</v>
      </c>
      <c r="R182" s="110">
        <v>43</v>
      </c>
      <c r="S182" s="110">
        <v>4</v>
      </c>
      <c r="T182" s="110">
        <v>26</v>
      </c>
      <c r="U182" s="110">
        <v>16</v>
      </c>
    </row>
    <row r="183" spans="1:21" ht="12.75" x14ac:dyDescent="0.2">
      <c r="A183" s="110" t="s">
        <v>492</v>
      </c>
      <c r="B183" s="110">
        <v>44</v>
      </c>
      <c r="C183" s="110">
        <v>58</v>
      </c>
      <c r="D183" s="110">
        <v>77</v>
      </c>
      <c r="E183" s="110">
        <v>205</v>
      </c>
      <c r="F183" s="110">
        <v>80</v>
      </c>
      <c r="G183" s="110">
        <v>52</v>
      </c>
      <c r="H183" s="110">
        <v>58</v>
      </c>
      <c r="I183" s="110">
        <v>11</v>
      </c>
      <c r="J183" s="110">
        <v>33</v>
      </c>
      <c r="K183" s="110">
        <v>25</v>
      </c>
      <c r="L183" s="110">
        <v>159</v>
      </c>
      <c r="M183" s="110">
        <v>143</v>
      </c>
      <c r="N183" s="110">
        <v>179</v>
      </c>
      <c r="O183" s="110">
        <v>36</v>
      </c>
      <c r="P183" s="110">
        <v>21</v>
      </c>
      <c r="Q183" s="110">
        <v>228</v>
      </c>
      <c r="R183" s="110">
        <v>170</v>
      </c>
      <c r="S183" s="110">
        <v>9</v>
      </c>
      <c r="T183" s="110">
        <v>127</v>
      </c>
      <c r="U183" s="110">
        <v>36</v>
      </c>
    </row>
    <row r="184" spans="1:21" ht="12.75" x14ac:dyDescent="0.2">
      <c r="A184" s="110" t="s">
        <v>493</v>
      </c>
      <c r="B184" s="110">
        <v>4</v>
      </c>
      <c r="C184" s="110">
        <v>8</v>
      </c>
      <c r="D184" s="110">
        <v>10</v>
      </c>
      <c r="E184" s="110">
        <v>37</v>
      </c>
      <c r="F184" s="110">
        <v>12</v>
      </c>
      <c r="G184" s="110">
        <v>15</v>
      </c>
      <c r="H184" s="110">
        <v>4</v>
      </c>
      <c r="I184" s="110">
        <v>0</v>
      </c>
      <c r="J184" s="110">
        <v>0</v>
      </c>
      <c r="K184" s="110">
        <v>7</v>
      </c>
      <c r="L184" s="110">
        <v>27</v>
      </c>
      <c r="M184" s="110">
        <v>17</v>
      </c>
      <c r="N184" s="110">
        <v>26</v>
      </c>
      <c r="O184" s="110">
        <v>8</v>
      </c>
      <c r="P184" s="110">
        <v>8</v>
      </c>
      <c r="Q184" s="110">
        <v>23</v>
      </c>
      <c r="R184" s="110">
        <v>15</v>
      </c>
      <c r="S184" s="110">
        <v>3</v>
      </c>
      <c r="T184" s="110">
        <v>6</v>
      </c>
      <c r="U184" s="110">
        <v>0</v>
      </c>
    </row>
    <row r="185" spans="1:21" ht="12.75" x14ac:dyDescent="0.2">
      <c r="A185" s="110" t="s">
        <v>494</v>
      </c>
      <c r="B185" s="110">
        <v>54</v>
      </c>
      <c r="C185" s="110">
        <v>29</v>
      </c>
      <c r="D185" s="110">
        <v>42</v>
      </c>
      <c r="E185" s="110">
        <v>157</v>
      </c>
      <c r="F185" s="110">
        <v>68</v>
      </c>
      <c r="G185" s="110">
        <v>42</v>
      </c>
      <c r="H185" s="110">
        <v>40</v>
      </c>
      <c r="I185" s="110">
        <v>9</v>
      </c>
      <c r="J185" s="110">
        <v>6</v>
      </c>
      <c r="K185" s="110">
        <v>15</v>
      </c>
      <c r="L185" s="110">
        <v>76</v>
      </c>
      <c r="M185" s="110">
        <v>42</v>
      </c>
      <c r="N185" s="110">
        <v>104</v>
      </c>
      <c r="O185" s="110">
        <v>32</v>
      </c>
      <c r="P185" s="110">
        <v>13</v>
      </c>
      <c r="Q185" s="110">
        <v>109</v>
      </c>
      <c r="R185" s="110">
        <v>186</v>
      </c>
      <c r="S185" s="110">
        <v>12</v>
      </c>
      <c r="T185" s="110">
        <v>27</v>
      </c>
      <c r="U185" s="110">
        <v>6</v>
      </c>
    </row>
    <row r="186" spans="1:21" ht="12.75" x14ac:dyDescent="0.2">
      <c r="A186" s="110" t="s">
        <v>495</v>
      </c>
      <c r="B186" s="110">
        <v>20</v>
      </c>
      <c r="C186" s="110">
        <v>16</v>
      </c>
      <c r="D186" s="110">
        <v>25</v>
      </c>
      <c r="E186" s="110">
        <v>56</v>
      </c>
      <c r="F186" s="110">
        <v>20</v>
      </c>
      <c r="G186" s="110">
        <v>20</v>
      </c>
      <c r="H186" s="110">
        <v>27</v>
      </c>
      <c r="I186" s="110">
        <v>1</v>
      </c>
      <c r="J186" s="110">
        <v>0</v>
      </c>
      <c r="K186" s="110">
        <v>4</v>
      </c>
      <c r="L186" s="110">
        <v>45</v>
      </c>
      <c r="M186" s="110">
        <v>0</v>
      </c>
      <c r="N186" s="110">
        <v>23</v>
      </c>
      <c r="O186" s="110">
        <v>8</v>
      </c>
      <c r="P186" s="110">
        <v>2</v>
      </c>
      <c r="Q186" s="110">
        <v>62</v>
      </c>
      <c r="R186" s="110">
        <v>27</v>
      </c>
      <c r="S186" s="110">
        <v>1</v>
      </c>
      <c r="T186" s="110">
        <v>7</v>
      </c>
      <c r="U186" s="110">
        <v>5</v>
      </c>
    </row>
    <row r="187" spans="1:21" ht="12.75" x14ac:dyDescent="0.2">
      <c r="A187" s="110" t="s">
        <v>496</v>
      </c>
      <c r="B187" s="110">
        <v>26</v>
      </c>
      <c r="C187" s="110">
        <v>18</v>
      </c>
      <c r="D187" s="110">
        <v>23</v>
      </c>
      <c r="E187" s="110">
        <v>29</v>
      </c>
      <c r="F187" s="110">
        <v>21</v>
      </c>
      <c r="G187" s="110">
        <v>18</v>
      </c>
      <c r="H187" s="110">
        <v>5</v>
      </c>
      <c r="I187" s="110">
        <v>5</v>
      </c>
      <c r="J187" s="110">
        <v>7</v>
      </c>
      <c r="K187" s="110">
        <v>17</v>
      </c>
      <c r="L187" s="110">
        <v>26</v>
      </c>
      <c r="M187" s="110">
        <v>2</v>
      </c>
      <c r="N187" s="110">
        <v>14</v>
      </c>
      <c r="O187" s="110">
        <v>27</v>
      </c>
      <c r="P187" s="110">
        <v>3</v>
      </c>
      <c r="Q187" s="110">
        <v>44</v>
      </c>
      <c r="R187" s="110">
        <v>20</v>
      </c>
      <c r="S187" s="110">
        <v>5</v>
      </c>
      <c r="T187" s="110">
        <v>7</v>
      </c>
      <c r="U187" s="110">
        <v>1</v>
      </c>
    </row>
    <row r="188" spans="1:21" ht="12.75" x14ac:dyDescent="0.2">
      <c r="A188" s="110" t="s">
        <v>497</v>
      </c>
      <c r="B188" s="110">
        <v>28</v>
      </c>
      <c r="C188" s="110">
        <v>15</v>
      </c>
      <c r="D188" s="110">
        <v>34</v>
      </c>
      <c r="E188" s="110">
        <v>54</v>
      </c>
      <c r="F188" s="110">
        <v>14</v>
      </c>
      <c r="G188" s="110">
        <v>27</v>
      </c>
      <c r="H188" s="110">
        <v>25</v>
      </c>
      <c r="I188" s="110">
        <v>0</v>
      </c>
      <c r="J188" s="110">
        <v>0</v>
      </c>
      <c r="K188" s="110">
        <v>10</v>
      </c>
      <c r="L188" s="110">
        <v>26</v>
      </c>
      <c r="M188" s="110">
        <v>7</v>
      </c>
      <c r="N188" s="110">
        <v>26</v>
      </c>
      <c r="O188" s="110">
        <v>25</v>
      </c>
      <c r="P188" s="110">
        <v>4</v>
      </c>
      <c r="Q188" s="110">
        <v>27</v>
      </c>
      <c r="R188" s="110">
        <v>34</v>
      </c>
      <c r="S188" s="110">
        <v>7</v>
      </c>
      <c r="T188" s="110">
        <v>22</v>
      </c>
      <c r="U188" s="110">
        <v>0</v>
      </c>
    </row>
    <row r="189" spans="1:21" ht="12.75" x14ac:dyDescent="0.2">
      <c r="A189" s="110" t="s">
        <v>498</v>
      </c>
      <c r="B189" s="110">
        <v>29</v>
      </c>
      <c r="C189" s="110">
        <v>11</v>
      </c>
      <c r="D189" s="110">
        <v>14</v>
      </c>
      <c r="E189" s="110">
        <v>21</v>
      </c>
      <c r="F189" s="110">
        <v>12</v>
      </c>
      <c r="G189" s="110">
        <v>28</v>
      </c>
      <c r="H189" s="110">
        <v>15</v>
      </c>
      <c r="I189" s="110">
        <v>3</v>
      </c>
      <c r="J189" s="110">
        <v>4</v>
      </c>
      <c r="K189" s="110">
        <v>14</v>
      </c>
      <c r="L189" s="110">
        <v>19</v>
      </c>
      <c r="M189" s="110">
        <v>39</v>
      </c>
      <c r="N189" s="110">
        <v>39</v>
      </c>
      <c r="O189" s="110">
        <v>12</v>
      </c>
      <c r="P189" s="110">
        <v>4</v>
      </c>
      <c r="Q189" s="110">
        <v>43</v>
      </c>
      <c r="R189" s="110">
        <v>16</v>
      </c>
      <c r="S189" s="110">
        <v>9</v>
      </c>
      <c r="T189" s="110">
        <v>47</v>
      </c>
      <c r="U189" s="110">
        <v>9</v>
      </c>
    </row>
    <row r="190" spans="1:21" ht="12.75" x14ac:dyDescent="0.2">
      <c r="A190" s="110" t="s">
        <v>499</v>
      </c>
      <c r="B190" s="110">
        <v>16</v>
      </c>
      <c r="C190" s="110">
        <v>34</v>
      </c>
      <c r="D190" s="110">
        <v>17</v>
      </c>
      <c r="E190" s="110">
        <v>37</v>
      </c>
      <c r="F190" s="110">
        <v>20</v>
      </c>
      <c r="G190" s="110">
        <v>26</v>
      </c>
      <c r="H190" s="110">
        <v>9</v>
      </c>
      <c r="I190" s="110">
        <v>5</v>
      </c>
      <c r="J190" s="110">
        <v>3</v>
      </c>
      <c r="K190" s="110">
        <v>17</v>
      </c>
      <c r="L190" s="110">
        <v>31</v>
      </c>
      <c r="M190" s="110">
        <v>21</v>
      </c>
      <c r="N190" s="110">
        <v>20</v>
      </c>
      <c r="O190" s="110">
        <v>17</v>
      </c>
      <c r="P190" s="110">
        <v>9</v>
      </c>
      <c r="Q190" s="110">
        <v>64</v>
      </c>
      <c r="R190" s="110">
        <v>20</v>
      </c>
      <c r="S190" s="110">
        <v>3</v>
      </c>
      <c r="T190" s="110">
        <v>26</v>
      </c>
      <c r="U190" s="110">
        <v>2</v>
      </c>
    </row>
    <row r="191" spans="1:21" ht="12.75" x14ac:dyDescent="0.2">
      <c r="A191" s="110" t="s">
        <v>500</v>
      </c>
      <c r="B191" s="110">
        <v>30</v>
      </c>
      <c r="C191" s="110">
        <v>18</v>
      </c>
      <c r="D191" s="110">
        <v>22</v>
      </c>
      <c r="E191" s="110">
        <v>77</v>
      </c>
      <c r="F191" s="110">
        <v>26</v>
      </c>
      <c r="G191" s="110">
        <v>21</v>
      </c>
      <c r="H191" s="110">
        <v>24</v>
      </c>
      <c r="I191" s="110">
        <v>2</v>
      </c>
      <c r="J191" s="110">
        <v>0</v>
      </c>
      <c r="K191" s="110">
        <v>16</v>
      </c>
      <c r="L191" s="110">
        <v>44</v>
      </c>
      <c r="M191" s="110">
        <v>35</v>
      </c>
      <c r="N191" s="110">
        <v>33</v>
      </c>
      <c r="O191" s="110">
        <v>13</v>
      </c>
      <c r="P191" s="110">
        <v>4</v>
      </c>
      <c r="Q191" s="110">
        <v>59</v>
      </c>
      <c r="R191" s="110">
        <v>51</v>
      </c>
      <c r="S191" s="110">
        <v>8</v>
      </c>
      <c r="T191" s="110">
        <v>6</v>
      </c>
      <c r="U191" s="110">
        <v>6</v>
      </c>
    </row>
    <row r="192" spans="1:21" ht="12.75" x14ac:dyDescent="0.2">
      <c r="A192" s="110" t="s">
        <v>501</v>
      </c>
      <c r="B192" s="110">
        <v>23</v>
      </c>
      <c r="C192" s="110">
        <v>5</v>
      </c>
      <c r="D192" s="110">
        <v>25</v>
      </c>
      <c r="E192" s="110">
        <v>68</v>
      </c>
      <c r="F192" s="110">
        <v>18</v>
      </c>
      <c r="G192" s="110">
        <v>15</v>
      </c>
      <c r="H192" s="110">
        <v>7</v>
      </c>
      <c r="I192" s="110">
        <v>1</v>
      </c>
      <c r="J192" s="110">
        <v>2</v>
      </c>
      <c r="K192" s="110">
        <v>14</v>
      </c>
      <c r="L192" s="110">
        <v>44</v>
      </c>
      <c r="M192" s="110">
        <v>12</v>
      </c>
      <c r="N192" s="110">
        <v>44</v>
      </c>
      <c r="O192" s="110">
        <v>20</v>
      </c>
      <c r="P192" s="110">
        <v>5</v>
      </c>
      <c r="Q192" s="110">
        <v>51</v>
      </c>
      <c r="R192" s="110">
        <v>51</v>
      </c>
      <c r="S192" s="110">
        <v>3</v>
      </c>
      <c r="T192" s="110">
        <v>12</v>
      </c>
      <c r="U192" s="110">
        <v>2</v>
      </c>
    </row>
    <row r="193" spans="1:21" ht="12.75" x14ac:dyDescent="0.2">
      <c r="A193" s="110" t="s">
        <v>502</v>
      </c>
      <c r="B193" s="110">
        <v>118</v>
      </c>
      <c r="C193" s="110">
        <v>64</v>
      </c>
      <c r="D193" s="110">
        <v>34</v>
      </c>
      <c r="E193" s="110">
        <v>257</v>
      </c>
      <c r="F193" s="110">
        <v>127</v>
      </c>
      <c r="G193" s="110">
        <v>54</v>
      </c>
      <c r="H193" s="110">
        <v>53</v>
      </c>
      <c r="I193" s="110">
        <v>30</v>
      </c>
      <c r="J193" s="110">
        <v>1</v>
      </c>
      <c r="K193" s="110">
        <v>49</v>
      </c>
      <c r="L193" s="110">
        <v>214</v>
      </c>
      <c r="M193" s="110">
        <v>82</v>
      </c>
      <c r="N193" s="110">
        <v>230</v>
      </c>
      <c r="O193" s="110">
        <v>46</v>
      </c>
      <c r="P193" s="110">
        <v>32</v>
      </c>
      <c r="Q193" s="110">
        <v>358</v>
      </c>
      <c r="R193" s="110">
        <v>271</v>
      </c>
      <c r="S193" s="110">
        <v>31</v>
      </c>
      <c r="T193" s="110">
        <v>92</v>
      </c>
      <c r="U193" s="110">
        <v>14</v>
      </c>
    </row>
    <row r="194" spans="1:21" ht="12.75" x14ac:dyDescent="0.2">
      <c r="A194" s="110" t="s">
        <v>503</v>
      </c>
      <c r="B194" s="110">
        <v>36</v>
      </c>
      <c r="C194" s="110">
        <v>16</v>
      </c>
      <c r="D194" s="110">
        <v>17</v>
      </c>
      <c r="E194" s="110">
        <v>17</v>
      </c>
      <c r="F194" s="110">
        <v>12</v>
      </c>
      <c r="G194" s="110">
        <v>25</v>
      </c>
      <c r="H194" s="110">
        <v>5</v>
      </c>
      <c r="I194" s="110">
        <v>2</v>
      </c>
      <c r="J194" s="110">
        <v>6</v>
      </c>
      <c r="K194" s="110">
        <v>6</v>
      </c>
      <c r="L194" s="110">
        <v>40</v>
      </c>
      <c r="M194" s="110">
        <v>10</v>
      </c>
      <c r="N194" s="110">
        <v>17</v>
      </c>
      <c r="O194" s="110">
        <v>12</v>
      </c>
      <c r="P194" s="110">
        <v>3</v>
      </c>
      <c r="Q194" s="110">
        <v>21</v>
      </c>
      <c r="R194" s="110">
        <v>23</v>
      </c>
      <c r="S194" s="110">
        <v>3</v>
      </c>
      <c r="T194" s="110">
        <v>12</v>
      </c>
      <c r="U194" s="110">
        <v>4</v>
      </c>
    </row>
    <row r="195" spans="1:21" ht="12.75" x14ac:dyDescent="0.2">
      <c r="A195" s="110" t="s">
        <v>504</v>
      </c>
      <c r="B195" s="110">
        <v>117</v>
      </c>
      <c r="C195" s="110">
        <v>82</v>
      </c>
      <c r="D195" s="110">
        <v>67</v>
      </c>
      <c r="E195" s="110">
        <v>273</v>
      </c>
      <c r="F195" s="110">
        <v>117</v>
      </c>
      <c r="G195" s="110">
        <v>92</v>
      </c>
      <c r="H195" s="110">
        <v>110</v>
      </c>
      <c r="I195" s="110">
        <v>7</v>
      </c>
      <c r="J195" s="110">
        <v>0</v>
      </c>
      <c r="K195" s="110">
        <v>57</v>
      </c>
      <c r="L195" s="110">
        <v>227</v>
      </c>
      <c r="M195" s="110">
        <v>32</v>
      </c>
      <c r="N195" s="110">
        <v>171</v>
      </c>
      <c r="O195" s="110">
        <v>30</v>
      </c>
      <c r="P195" s="110">
        <v>33</v>
      </c>
      <c r="Q195" s="110">
        <v>243</v>
      </c>
      <c r="R195" s="110">
        <v>232</v>
      </c>
      <c r="S195" s="110">
        <v>35</v>
      </c>
      <c r="T195" s="110">
        <v>117</v>
      </c>
      <c r="U195" s="110">
        <v>5</v>
      </c>
    </row>
    <row r="196" spans="1:21" ht="12.75" x14ac:dyDescent="0.2">
      <c r="A196" s="110" t="s">
        <v>505</v>
      </c>
      <c r="B196" s="110">
        <v>65</v>
      </c>
      <c r="C196" s="110">
        <v>8</v>
      </c>
      <c r="D196" s="110">
        <v>46</v>
      </c>
      <c r="E196" s="110">
        <v>118</v>
      </c>
      <c r="F196" s="110">
        <v>36</v>
      </c>
      <c r="G196" s="110">
        <v>42</v>
      </c>
      <c r="H196" s="110">
        <v>33</v>
      </c>
      <c r="I196" s="110">
        <v>1</v>
      </c>
      <c r="J196" s="110">
        <v>8</v>
      </c>
      <c r="K196" s="110">
        <v>19</v>
      </c>
      <c r="L196" s="110">
        <v>56</v>
      </c>
      <c r="M196" s="110">
        <v>30</v>
      </c>
      <c r="N196" s="110">
        <v>61</v>
      </c>
      <c r="O196" s="110">
        <v>30</v>
      </c>
      <c r="P196" s="110">
        <v>13</v>
      </c>
      <c r="Q196" s="110">
        <v>123</v>
      </c>
      <c r="R196" s="110">
        <v>99</v>
      </c>
      <c r="S196" s="110">
        <v>7</v>
      </c>
      <c r="T196" s="110">
        <v>35</v>
      </c>
      <c r="U196" s="110">
        <v>8</v>
      </c>
    </row>
    <row r="197" spans="1:21" ht="12.75" x14ac:dyDescent="0.2">
      <c r="A197" s="110" t="s">
        <v>506</v>
      </c>
      <c r="B197" s="110">
        <v>33</v>
      </c>
      <c r="C197" s="110">
        <v>42</v>
      </c>
      <c r="D197" s="110">
        <v>34</v>
      </c>
      <c r="E197" s="110">
        <v>75</v>
      </c>
      <c r="F197" s="110">
        <v>36</v>
      </c>
      <c r="G197" s="110">
        <v>44</v>
      </c>
      <c r="H197" s="110">
        <v>9</v>
      </c>
      <c r="I197" s="110">
        <v>7</v>
      </c>
      <c r="J197" s="110">
        <v>3</v>
      </c>
      <c r="K197" s="110">
        <v>11</v>
      </c>
      <c r="L197" s="110">
        <v>51</v>
      </c>
      <c r="M197" s="110">
        <v>34</v>
      </c>
      <c r="N197" s="110">
        <v>41</v>
      </c>
      <c r="O197" s="110">
        <v>21</v>
      </c>
      <c r="P197" s="110">
        <v>11</v>
      </c>
      <c r="Q197" s="110">
        <v>45</v>
      </c>
      <c r="R197" s="110">
        <v>43</v>
      </c>
      <c r="S197" s="110">
        <v>3</v>
      </c>
      <c r="T197" s="110">
        <v>15</v>
      </c>
      <c r="U197" s="110">
        <v>2</v>
      </c>
    </row>
    <row r="198" spans="1:21" ht="12.75" x14ac:dyDescent="0.2">
      <c r="A198" s="110" t="s">
        <v>507</v>
      </c>
      <c r="B198" s="110">
        <v>18</v>
      </c>
      <c r="C198" s="110">
        <v>23</v>
      </c>
      <c r="D198" s="110">
        <v>17</v>
      </c>
      <c r="E198" s="110">
        <v>39</v>
      </c>
      <c r="F198" s="110">
        <v>28</v>
      </c>
      <c r="G198" s="110">
        <v>33</v>
      </c>
      <c r="H198" s="110">
        <v>23</v>
      </c>
      <c r="I198" s="110">
        <v>1</v>
      </c>
      <c r="J198" s="110">
        <v>2</v>
      </c>
      <c r="K198" s="110">
        <v>14</v>
      </c>
      <c r="L198" s="110">
        <v>42</v>
      </c>
      <c r="M198" s="110">
        <v>10</v>
      </c>
      <c r="N198" s="110">
        <v>40</v>
      </c>
      <c r="O198" s="110">
        <v>18</v>
      </c>
      <c r="P198" s="110">
        <v>2</v>
      </c>
      <c r="Q198" s="110">
        <v>49</v>
      </c>
      <c r="R198" s="110">
        <v>46</v>
      </c>
      <c r="S198" s="110">
        <v>2</v>
      </c>
      <c r="T198" s="110">
        <v>12</v>
      </c>
      <c r="U198" s="110">
        <v>0</v>
      </c>
    </row>
    <row r="199" spans="1:21" ht="12.75" x14ac:dyDescent="0.2">
      <c r="A199" s="110" t="s">
        <v>508</v>
      </c>
      <c r="B199" s="110">
        <v>59</v>
      </c>
      <c r="C199" s="110">
        <v>85</v>
      </c>
      <c r="D199" s="110">
        <v>71</v>
      </c>
      <c r="E199" s="110">
        <v>214</v>
      </c>
      <c r="F199" s="110">
        <v>127</v>
      </c>
      <c r="G199" s="110">
        <v>62</v>
      </c>
      <c r="H199" s="110">
        <v>23</v>
      </c>
      <c r="I199" s="110">
        <v>10</v>
      </c>
      <c r="J199" s="110">
        <v>1</v>
      </c>
      <c r="K199" s="110">
        <v>29</v>
      </c>
      <c r="L199" s="110">
        <v>160</v>
      </c>
      <c r="M199" s="110">
        <v>27</v>
      </c>
      <c r="N199" s="110">
        <v>102</v>
      </c>
      <c r="O199" s="110">
        <v>41</v>
      </c>
      <c r="P199" s="110">
        <v>11</v>
      </c>
      <c r="Q199" s="110">
        <v>203</v>
      </c>
      <c r="R199" s="110">
        <v>114</v>
      </c>
      <c r="S199" s="110">
        <v>19</v>
      </c>
      <c r="T199" s="110">
        <v>78</v>
      </c>
      <c r="U199" s="110">
        <v>5</v>
      </c>
    </row>
    <row r="200" spans="1:21" ht="12.75" x14ac:dyDescent="0.2">
      <c r="A200" s="110" t="s">
        <v>509</v>
      </c>
      <c r="B200" s="110">
        <v>18</v>
      </c>
      <c r="C200" s="110">
        <v>22</v>
      </c>
      <c r="D200" s="110">
        <v>28</v>
      </c>
      <c r="E200" s="110">
        <v>71</v>
      </c>
      <c r="F200" s="110">
        <v>13</v>
      </c>
      <c r="G200" s="110">
        <v>18</v>
      </c>
      <c r="H200" s="110">
        <v>12</v>
      </c>
      <c r="I200" s="110">
        <v>0</v>
      </c>
      <c r="J200" s="110">
        <v>0</v>
      </c>
      <c r="K200" s="110">
        <v>3</v>
      </c>
      <c r="L200" s="110">
        <v>45</v>
      </c>
      <c r="M200" s="110">
        <v>18</v>
      </c>
      <c r="N200" s="110">
        <v>51</v>
      </c>
      <c r="O200" s="110">
        <v>13</v>
      </c>
      <c r="P200" s="110">
        <v>2</v>
      </c>
      <c r="Q200" s="110">
        <v>81</v>
      </c>
      <c r="R200" s="110">
        <v>49</v>
      </c>
      <c r="S200" s="110">
        <v>1</v>
      </c>
      <c r="T200" s="110">
        <v>24</v>
      </c>
      <c r="U200" s="110">
        <v>0</v>
      </c>
    </row>
    <row r="201" spans="1:21" ht="12.75" x14ac:dyDescent="0.2">
      <c r="A201" s="110" t="s">
        <v>510</v>
      </c>
      <c r="B201" s="110">
        <v>15</v>
      </c>
      <c r="C201" s="110">
        <v>8</v>
      </c>
      <c r="D201" s="110">
        <v>14</v>
      </c>
      <c r="E201" s="110">
        <v>70</v>
      </c>
      <c r="F201" s="110">
        <v>47</v>
      </c>
      <c r="G201" s="110">
        <v>21</v>
      </c>
      <c r="H201" s="110">
        <v>9</v>
      </c>
      <c r="I201" s="110">
        <v>4</v>
      </c>
      <c r="J201" s="110">
        <v>2</v>
      </c>
      <c r="K201" s="110">
        <v>10</v>
      </c>
      <c r="L201" s="110">
        <v>20</v>
      </c>
      <c r="M201" s="110">
        <v>27</v>
      </c>
      <c r="N201" s="110">
        <v>40</v>
      </c>
      <c r="O201" s="110">
        <v>15</v>
      </c>
      <c r="P201" s="110">
        <v>4</v>
      </c>
      <c r="Q201" s="110">
        <v>97</v>
      </c>
      <c r="R201" s="110">
        <v>35</v>
      </c>
      <c r="S201" s="110">
        <v>7</v>
      </c>
      <c r="T201" s="110">
        <v>14</v>
      </c>
      <c r="U201" s="110">
        <v>34</v>
      </c>
    </row>
    <row r="202" spans="1:21" ht="14.25" customHeight="1" x14ac:dyDescent="0.2">
      <c r="A202" s="18" t="s">
        <v>511</v>
      </c>
      <c r="B202" s="18"/>
      <c r="C202" s="18"/>
      <c r="D202" s="110"/>
      <c r="E202" s="110"/>
      <c r="F202" s="18"/>
      <c r="G202" s="110"/>
      <c r="H202" s="110"/>
      <c r="I202" s="18"/>
      <c r="J202" s="110"/>
      <c r="K202" s="110"/>
      <c r="L202" s="110"/>
      <c r="M202" s="110"/>
      <c r="N202" s="110"/>
      <c r="O202" s="18"/>
      <c r="P202" s="110"/>
      <c r="Q202" s="110"/>
      <c r="R202" s="110"/>
      <c r="S202" s="18"/>
      <c r="T202" s="110"/>
      <c r="U202" s="110"/>
    </row>
    <row r="203" spans="1:21" ht="12.75" x14ac:dyDescent="0.2">
      <c r="A203" s="110" t="s">
        <v>512</v>
      </c>
      <c r="B203" s="110">
        <v>38</v>
      </c>
      <c r="C203" s="110">
        <v>38</v>
      </c>
      <c r="D203" s="110">
        <v>47</v>
      </c>
      <c r="E203" s="110">
        <v>111</v>
      </c>
      <c r="F203" s="110">
        <v>46</v>
      </c>
      <c r="G203" s="110">
        <v>54</v>
      </c>
      <c r="H203" s="110">
        <v>33</v>
      </c>
      <c r="I203" s="110">
        <v>3</v>
      </c>
      <c r="J203" s="110">
        <v>5</v>
      </c>
      <c r="K203" s="110">
        <v>13</v>
      </c>
      <c r="L203" s="110">
        <v>76</v>
      </c>
      <c r="M203" s="110">
        <v>36</v>
      </c>
      <c r="N203" s="110">
        <v>52</v>
      </c>
      <c r="O203" s="110">
        <v>24</v>
      </c>
      <c r="P203" s="110">
        <v>6</v>
      </c>
      <c r="Q203" s="110">
        <v>95</v>
      </c>
      <c r="R203" s="110">
        <v>99</v>
      </c>
      <c r="S203" s="110">
        <v>28</v>
      </c>
      <c r="T203" s="110">
        <v>26</v>
      </c>
      <c r="U203" s="110">
        <v>0</v>
      </c>
    </row>
    <row r="204" spans="1:21" ht="12.75" x14ac:dyDescent="0.2">
      <c r="A204" s="110" t="s">
        <v>513</v>
      </c>
      <c r="B204" s="110">
        <v>20</v>
      </c>
      <c r="C204" s="110">
        <v>5</v>
      </c>
      <c r="D204" s="110">
        <v>10</v>
      </c>
      <c r="E204" s="110">
        <v>31</v>
      </c>
      <c r="F204" s="110">
        <v>10</v>
      </c>
      <c r="G204" s="110">
        <v>20</v>
      </c>
      <c r="H204" s="110">
        <v>11</v>
      </c>
      <c r="I204" s="110">
        <v>0</v>
      </c>
      <c r="J204" s="110">
        <v>0</v>
      </c>
      <c r="K204" s="110">
        <v>2</v>
      </c>
      <c r="L204" s="110">
        <v>27</v>
      </c>
      <c r="M204" s="110">
        <v>8</v>
      </c>
      <c r="N204" s="110">
        <v>9</v>
      </c>
      <c r="O204" s="110">
        <v>14</v>
      </c>
      <c r="P204" s="110">
        <v>3</v>
      </c>
      <c r="Q204" s="110">
        <v>21</v>
      </c>
      <c r="R204" s="110">
        <v>26</v>
      </c>
      <c r="S204" s="110">
        <v>3</v>
      </c>
      <c r="T204" s="110">
        <v>14</v>
      </c>
      <c r="U204" s="110">
        <v>1</v>
      </c>
    </row>
    <row r="205" spans="1:21" ht="12.75" x14ac:dyDescent="0.2">
      <c r="A205" s="110" t="s">
        <v>514</v>
      </c>
      <c r="B205" s="110">
        <v>43</v>
      </c>
      <c r="C205" s="110">
        <v>18</v>
      </c>
      <c r="D205" s="110">
        <v>33</v>
      </c>
      <c r="E205" s="110">
        <v>10</v>
      </c>
      <c r="F205" s="110">
        <v>6</v>
      </c>
      <c r="G205" s="110">
        <v>23</v>
      </c>
      <c r="H205" s="110">
        <v>16</v>
      </c>
      <c r="I205" s="110">
        <v>4</v>
      </c>
      <c r="J205" s="110">
        <v>1</v>
      </c>
      <c r="K205" s="110">
        <v>16</v>
      </c>
      <c r="L205" s="110">
        <v>68</v>
      </c>
      <c r="M205" s="110">
        <v>16</v>
      </c>
      <c r="N205" s="110">
        <v>30</v>
      </c>
      <c r="O205" s="110">
        <v>16</v>
      </c>
      <c r="P205" s="110">
        <v>1</v>
      </c>
      <c r="Q205" s="110">
        <v>60</v>
      </c>
      <c r="R205" s="110">
        <v>10</v>
      </c>
      <c r="S205" s="110">
        <v>2</v>
      </c>
      <c r="T205" s="110">
        <v>21</v>
      </c>
      <c r="U205" s="110">
        <v>1</v>
      </c>
    </row>
    <row r="206" spans="1:21" ht="12.75" x14ac:dyDescent="0.2">
      <c r="A206" s="110" t="s">
        <v>515</v>
      </c>
      <c r="B206" s="110">
        <v>17</v>
      </c>
      <c r="C206" s="110">
        <v>17</v>
      </c>
      <c r="D206" s="110">
        <v>34</v>
      </c>
      <c r="E206" s="110">
        <v>49</v>
      </c>
      <c r="F206" s="110">
        <v>32</v>
      </c>
      <c r="G206" s="110">
        <v>35</v>
      </c>
      <c r="H206" s="110">
        <v>16</v>
      </c>
      <c r="I206" s="110">
        <v>2</v>
      </c>
      <c r="J206" s="110">
        <v>5</v>
      </c>
      <c r="K206" s="110">
        <v>10</v>
      </c>
      <c r="L206" s="110">
        <v>34</v>
      </c>
      <c r="M206" s="110">
        <v>5</v>
      </c>
      <c r="N206" s="110">
        <v>39</v>
      </c>
      <c r="O206" s="110">
        <v>34</v>
      </c>
      <c r="P206" s="110">
        <v>7</v>
      </c>
      <c r="Q206" s="110">
        <v>36</v>
      </c>
      <c r="R206" s="110">
        <v>48</v>
      </c>
      <c r="S206" s="110">
        <v>8</v>
      </c>
      <c r="T206" s="110">
        <v>14</v>
      </c>
      <c r="U206" s="110">
        <v>0</v>
      </c>
    </row>
    <row r="207" spans="1:21" ht="12.75" x14ac:dyDescent="0.2">
      <c r="A207" s="110" t="s">
        <v>516</v>
      </c>
      <c r="B207" s="110">
        <v>18</v>
      </c>
      <c r="C207" s="110">
        <v>13</v>
      </c>
      <c r="D207" s="110">
        <v>14</v>
      </c>
      <c r="E207" s="110">
        <v>37</v>
      </c>
      <c r="F207" s="110">
        <v>11</v>
      </c>
      <c r="G207" s="110">
        <v>31</v>
      </c>
      <c r="H207" s="110">
        <v>15</v>
      </c>
      <c r="I207" s="110">
        <v>2</v>
      </c>
      <c r="J207" s="110">
        <v>7</v>
      </c>
      <c r="K207" s="110">
        <v>1</v>
      </c>
      <c r="L207" s="110">
        <v>26</v>
      </c>
      <c r="M207" s="110">
        <v>2</v>
      </c>
      <c r="N207" s="110">
        <v>17</v>
      </c>
      <c r="O207" s="110">
        <v>9</v>
      </c>
      <c r="P207" s="110">
        <v>3</v>
      </c>
      <c r="Q207" s="110">
        <v>20</v>
      </c>
      <c r="R207" s="110">
        <v>20</v>
      </c>
      <c r="S207" s="110">
        <v>2</v>
      </c>
      <c r="T207" s="110">
        <v>10</v>
      </c>
      <c r="U207" s="110">
        <v>0</v>
      </c>
    </row>
    <row r="208" spans="1:21" ht="12.75" x14ac:dyDescent="0.2">
      <c r="A208" s="110" t="s">
        <v>517</v>
      </c>
      <c r="B208" s="110">
        <v>30</v>
      </c>
      <c r="C208" s="110">
        <v>24</v>
      </c>
      <c r="D208" s="110">
        <v>18</v>
      </c>
      <c r="E208" s="110">
        <v>51</v>
      </c>
      <c r="F208" s="110">
        <v>7</v>
      </c>
      <c r="G208" s="110">
        <v>17</v>
      </c>
      <c r="H208" s="110">
        <v>2</v>
      </c>
      <c r="I208" s="110">
        <v>1</v>
      </c>
      <c r="J208" s="110">
        <v>2</v>
      </c>
      <c r="K208" s="110">
        <v>4</v>
      </c>
      <c r="L208" s="110">
        <v>30</v>
      </c>
      <c r="M208" s="110">
        <v>21</v>
      </c>
      <c r="N208" s="110">
        <v>32</v>
      </c>
      <c r="O208" s="110">
        <v>13</v>
      </c>
      <c r="P208" s="110">
        <v>3</v>
      </c>
      <c r="Q208" s="110">
        <v>33</v>
      </c>
      <c r="R208" s="110">
        <v>45</v>
      </c>
      <c r="S208" s="110">
        <v>0</v>
      </c>
      <c r="T208" s="110">
        <v>17</v>
      </c>
      <c r="U208" s="110">
        <v>0</v>
      </c>
    </row>
    <row r="209" spans="1:21" ht="12.75" x14ac:dyDescent="0.2">
      <c r="A209" s="110" t="s">
        <v>518</v>
      </c>
      <c r="B209" s="110">
        <v>27</v>
      </c>
      <c r="C209" s="110">
        <v>6</v>
      </c>
      <c r="D209" s="110">
        <v>19</v>
      </c>
      <c r="E209" s="110">
        <v>121</v>
      </c>
      <c r="F209" s="110">
        <v>35</v>
      </c>
      <c r="G209" s="110">
        <v>16</v>
      </c>
      <c r="H209" s="110">
        <v>2</v>
      </c>
      <c r="I209" s="110">
        <v>5</v>
      </c>
      <c r="J209" s="110">
        <v>4</v>
      </c>
      <c r="K209" s="110">
        <v>5</v>
      </c>
      <c r="L209" s="110">
        <v>38</v>
      </c>
      <c r="M209" s="110">
        <v>4</v>
      </c>
      <c r="N209" s="110">
        <v>81</v>
      </c>
      <c r="O209" s="110">
        <v>11</v>
      </c>
      <c r="P209" s="110">
        <v>2</v>
      </c>
      <c r="Q209" s="110">
        <v>98</v>
      </c>
      <c r="R209" s="110">
        <v>109</v>
      </c>
      <c r="S209" s="110">
        <v>6</v>
      </c>
      <c r="T209" s="110">
        <v>10</v>
      </c>
      <c r="U209" s="110">
        <v>0</v>
      </c>
    </row>
    <row r="210" spans="1:21" ht="12.75" x14ac:dyDescent="0.2">
      <c r="A210" s="110" t="s">
        <v>519</v>
      </c>
      <c r="B210" s="110">
        <v>96</v>
      </c>
      <c r="C210" s="110">
        <v>102</v>
      </c>
      <c r="D210" s="110">
        <v>120</v>
      </c>
      <c r="E210" s="110">
        <v>409</v>
      </c>
      <c r="F210" s="110">
        <v>234</v>
      </c>
      <c r="G210" s="110">
        <v>86</v>
      </c>
      <c r="H210" s="110">
        <v>76</v>
      </c>
      <c r="I210" s="110">
        <v>19</v>
      </c>
      <c r="J210" s="110">
        <v>39</v>
      </c>
      <c r="K210" s="110">
        <v>23</v>
      </c>
      <c r="L210" s="110">
        <v>300</v>
      </c>
      <c r="M210" s="110">
        <v>6</v>
      </c>
      <c r="N210" s="110">
        <v>353</v>
      </c>
      <c r="O210" s="110">
        <v>85</v>
      </c>
      <c r="P210" s="110">
        <v>19</v>
      </c>
      <c r="Q210" s="110">
        <v>484</v>
      </c>
      <c r="R210" s="110">
        <v>338</v>
      </c>
      <c r="S210" s="110">
        <v>29</v>
      </c>
      <c r="T210" s="110">
        <v>64</v>
      </c>
      <c r="U210" s="110">
        <v>2</v>
      </c>
    </row>
    <row r="211" spans="1:21" ht="12.75" x14ac:dyDescent="0.2">
      <c r="A211" s="110" t="s">
        <v>520</v>
      </c>
      <c r="B211" s="110">
        <v>26</v>
      </c>
      <c r="C211" s="110">
        <v>12</v>
      </c>
      <c r="D211" s="110">
        <v>29</v>
      </c>
      <c r="E211" s="110">
        <v>32</v>
      </c>
      <c r="F211" s="110">
        <v>26</v>
      </c>
      <c r="G211" s="110">
        <v>29</v>
      </c>
      <c r="H211" s="110">
        <v>20</v>
      </c>
      <c r="I211" s="110">
        <v>5</v>
      </c>
      <c r="J211" s="110">
        <v>3</v>
      </c>
      <c r="K211" s="110">
        <v>9</v>
      </c>
      <c r="L211" s="110">
        <v>63</v>
      </c>
      <c r="M211" s="110">
        <v>6</v>
      </c>
      <c r="N211" s="110">
        <v>17</v>
      </c>
      <c r="O211" s="110">
        <v>23</v>
      </c>
      <c r="P211" s="110">
        <v>7</v>
      </c>
      <c r="Q211" s="110">
        <v>28</v>
      </c>
      <c r="R211" s="110">
        <v>32</v>
      </c>
      <c r="S211" s="110">
        <v>10</v>
      </c>
      <c r="T211" s="110">
        <v>14</v>
      </c>
      <c r="U211" s="110">
        <v>0</v>
      </c>
    </row>
    <row r="212" spans="1:21" ht="12.75" x14ac:dyDescent="0.2">
      <c r="A212" s="110" t="s">
        <v>521</v>
      </c>
      <c r="B212" s="110">
        <v>16</v>
      </c>
      <c r="C212" s="110">
        <v>10</v>
      </c>
      <c r="D212" s="110">
        <v>76</v>
      </c>
      <c r="E212" s="110">
        <v>103</v>
      </c>
      <c r="F212" s="110">
        <v>25</v>
      </c>
      <c r="G212" s="110">
        <v>64</v>
      </c>
      <c r="H212" s="110">
        <v>42</v>
      </c>
      <c r="I212" s="110">
        <v>2</v>
      </c>
      <c r="J212" s="110">
        <v>8</v>
      </c>
      <c r="K212" s="110">
        <v>7</v>
      </c>
      <c r="L212" s="110">
        <v>88</v>
      </c>
      <c r="M212" s="110">
        <v>27</v>
      </c>
      <c r="N212" s="110">
        <v>58</v>
      </c>
      <c r="O212" s="110">
        <v>23</v>
      </c>
      <c r="P212" s="110">
        <v>6</v>
      </c>
      <c r="Q212" s="110">
        <v>101</v>
      </c>
      <c r="R212" s="110">
        <v>65</v>
      </c>
      <c r="S212" s="110">
        <v>0</v>
      </c>
      <c r="T212" s="110">
        <v>28</v>
      </c>
      <c r="U212" s="110">
        <v>3</v>
      </c>
    </row>
    <row r="213" spans="1:21" ht="12.75" x14ac:dyDescent="0.2">
      <c r="A213" s="110" t="s">
        <v>522</v>
      </c>
      <c r="B213" s="110">
        <v>6</v>
      </c>
      <c r="C213" s="110">
        <v>6</v>
      </c>
      <c r="D213" s="110">
        <v>2</v>
      </c>
      <c r="E213" s="110">
        <v>11</v>
      </c>
      <c r="F213" s="110">
        <v>7</v>
      </c>
      <c r="G213" s="110">
        <v>13</v>
      </c>
      <c r="H213" s="110">
        <v>5</v>
      </c>
      <c r="I213" s="110">
        <v>0</v>
      </c>
      <c r="J213" s="110">
        <v>0</v>
      </c>
      <c r="K213" s="110">
        <v>2</v>
      </c>
      <c r="L213" s="110">
        <v>6</v>
      </c>
      <c r="M213" s="110">
        <v>8</v>
      </c>
      <c r="N213" s="110">
        <v>2</v>
      </c>
      <c r="O213" s="110">
        <v>4</v>
      </c>
      <c r="P213" s="110">
        <v>0</v>
      </c>
      <c r="Q213" s="110">
        <v>14</v>
      </c>
      <c r="R213" s="110">
        <v>2</v>
      </c>
      <c r="S213" s="110">
        <v>3</v>
      </c>
      <c r="T213" s="110">
        <v>7</v>
      </c>
      <c r="U213" s="110">
        <v>0</v>
      </c>
    </row>
    <row r="214" spans="1:21" ht="12.75" x14ac:dyDescent="0.2">
      <c r="A214" s="110" t="s">
        <v>523</v>
      </c>
      <c r="B214" s="110">
        <v>6</v>
      </c>
      <c r="C214" s="110">
        <v>6</v>
      </c>
      <c r="D214" s="110">
        <v>15</v>
      </c>
      <c r="E214" s="110">
        <v>17</v>
      </c>
      <c r="F214" s="110">
        <v>5</v>
      </c>
      <c r="G214" s="110">
        <v>10</v>
      </c>
      <c r="H214" s="110">
        <v>4</v>
      </c>
      <c r="I214" s="110">
        <v>0</v>
      </c>
      <c r="J214" s="110">
        <v>0</v>
      </c>
      <c r="K214" s="110">
        <v>0</v>
      </c>
      <c r="L214" s="110">
        <v>9</v>
      </c>
      <c r="M214" s="110">
        <v>8</v>
      </c>
      <c r="N214" s="110">
        <v>10</v>
      </c>
      <c r="O214" s="110">
        <v>7</v>
      </c>
      <c r="P214" s="110">
        <v>1</v>
      </c>
      <c r="Q214" s="110">
        <v>16</v>
      </c>
      <c r="R214" s="110">
        <v>12</v>
      </c>
      <c r="S214" s="110">
        <v>2</v>
      </c>
      <c r="T214" s="110">
        <v>12</v>
      </c>
      <c r="U214" s="110">
        <v>0</v>
      </c>
    </row>
    <row r="215" spans="1:21" ht="12.75" x14ac:dyDescent="0.2">
      <c r="A215" s="110" t="s">
        <v>524</v>
      </c>
      <c r="B215" s="110">
        <v>21</v>
      </c>
      <c r="C215" s="110">
        <v>10</v>
      </c>
      <c r="D215" s="110">
        <v>6</v>
      </c>
      <c r="E215" s="110">
        <v>44</v>
      </c>
      <c r="F215" s="110">
        <v>19</v>
      </c>
      <c r="G215" s="110">
        <v>30</v>
      </c>
      <c r="H215" s="110">
        <v>6</v>
      </c>
      <c r="I215" s="110">
        <v>0</v>
      </c>
      <c r="J215" s="110">
        <v>1</v>
      </c>
      <c r="K215" s="110">
        <v>2</v>
      </c>
      <c r="L215" s="110">
        <v>31</v>
      </c>
      <c r="M215" s="110">
        <v>62</v>
      </c>
      <c r="N215" s="110">
        <v>44</v>
      </c>
      <c r="O215" s="110">
        <v>19</v>
      </c>
      <c r="P215" s="110">
        <v>8</v>
      </c>
      <c r="Q215" s="110">
        <v>68</v>
      </c>
      <c r="R215" s="110">
        <v>20</v>
      </c>
      <c r="S215" s="110">
        <v>3</v>
      </c>
      <c r="T215" s="110">
        <v>22</v>
      </c>
      <c r="U215" s="110">
        <v>0</v>
      </c>
    </row>
    <row r="216" spans="1:21" ht="12.75" x14ac:dyDescent="0.2">
      <c r="A216" s="110" t="s">
        <v>525</v>
      </c>
      <c r="B216" s="110">
        <v>52</v>
      </c>
      <c r="C216" s="110">
        <v>32</v>
      </c>
      <c r="D216" s="110">
        <v>44</v>
      </c>
      <c r="E216" s="110">
        <v>56</v>
      </c>
      <c r="F216" s="110">
        <v>15</v>
      </c>
      <c r="G216" s="110">
        <v>47</v>
      </c>
      <c r="H216" s="110">
        <v>10</v>
      </c>
      <c r="I216" s="110">
        <v>2</v>
      </c>
      <c r="J216" s="110">
        <v>1</v>
      </c>
      <c r="K216" s="110">
        <v>3</v>
      </c>
      <c r="L216" s="110">
        <v>33</v>
      </c>
      <c r="M216" s="110">
        <v>3</v>
      </c>
      <c r="N216" s="110">
        <v>69</v>
      </c>
      <c r="O216" s="110">
        <v>27</v>
      </c>
      <c r="P216" s="110">
        <v>1</v>
      </c>
      <c r="Q216" s="110">
        <v>65</v>
      </c>
      <c r="R216" s="110">
        <v>35</v>
      </c>
      <c r="S216" s="110">
        <v>2</v>
      </c>
      <c r="T216" s="110">
        <v>24</v>
      </c>
      <c r="U216" s="110">
        <v>1</v>
      </c>
    </row>
    <row r="217" spans="1:21" ht="12.75" x14ac:dyDescent="0.2">
      <c r="A217" s="110" t="s">
        <v>526</v>
      </c>
      <c r="B217" s="110">
        <v>36</v>
      </c>
      <c r="C217" s="110">
        <v>2</v>
      </c>
      <c r="D217" s="110">
        <v>5</v>
      </c>
      <c r="E217" s="110">
        <v>42</v>
      </c>
      <c r="F217" s="110">
        <v>8</v>
      </c>
      <c r="G217" s="110">
        <v>30</v>
      </c>
      <c r="H217" s="110">
        <v>2</v>
      </c>
      <c r="I217" s="110">
        <v>1</v>
      </c>
      <c r="J217" s="110">
        <v>1</v>
      </c>
      <c r="K217" s="110">
        <v>4</v>
      </c>
      <c r="L217" s="110">
        <v>20</v>
      </c>
      <c r="M217" s="110">
        <v>15</v>
      </c>
      <c r="N217" s="110">
        <v>42</v>
      </c>
      <c r="O217" s="110">
        <v>18</v>
      </c>
      <c r="P217" s="110">
        <v>0</v>
      </c>
      <c r="Q217" s="110">
        <v>54</v>
      </c>
      <c r="R217" s="110">
        <v>3</v>
      </c>
      <c r="S217" s="110">
        <v>0</v>
      </c>
      <c r="T217" s="110">
        <v>22</v>
      </c>
      <c r="U217" s="110">
        <v>0</v>
      </c>
    </row>
    <row r="218" spans="1:21" ht="12.75" x14ac:dyDescent="0.2">
      <c r="A218" s="110" t="s">
        <v>527</v>
      </c>
      <c r="B218" s="110">
        <v>33</v>
      </c>
      <c r="C218" s="110">
        <v>20</v>
      </c>
      <c r="D218" s="110">
        <v>25</v>
      </c>
      <c r="E218" s="110">
        <v>39</v>
      </c>
      <c r="F218" s="110">
        <v>15</v>
      </c>
      <c r="G218" s="110">
        <v>22</v>
      </c>
      <c r="H218" s="110">
        <v>19</v>
      </c>
      <c r="I218" s="110">
        <v>2</v>
      </c>
      <c r="J218" s="110">
        <v>0</v>
      </c>
      <c r="K218" s="110">
        <v>0</v>
      </c>
      <c r="L218" s="110">
        <v>33</v>
      </c>
      <c r="M218" s="110">
        <v>10</v>
      </c>
      <c r="N218" s="110">
        <v>19</v>
      </c>
      <c r="O218" s="110">
        <v>30</v>
      </c>
      <c r="P218" s="110">
        <v>5</v>
      </c>
      <c r="Q218" s="110">
        <v>37</v>
      </c>
      <c r="R218" s="110">
        <v>24</v>
      </c>
      <c r="S218" s="110">
        <v>13</v>
      </c>
      <c r="T218" s="110">
        <v>13</v>
      </c>
      <c r="U218" s="110">
        <v>0</v>
      </c>
    </row>
    <row r="219" spans="1:21" ht="14.25" customHeight="1" x14ac:dyDescent="0.2">
      <c r="A219" s="18" t="s">
        <v>528</v>
      </c>
      <c r="B219" s="18"/>
      <c r="C219" s="18"/>
      <c r="D219" s="110"/>
      <c r="E219" s="110"/>
      <c r="F219" s="18"/>
      <c r="G219" s="110"/>
      <c r="H219" s="110"/>
      <c r="I219" s="18"/>
      <c r="J219" s="110"/>
      <c r="K219" s="110"/>
      <c r="L219" s="110"/>
      <c r="M219" s="110"/>
      <c r="N219" s="110"/>
      <c r="O219" s="18"/>
      <c r="P219" s="110"/>
      <c r="Q219" s="110"/>
      <c r="R219" s="110"/>
      <c r="S219" s="18"/>
      <c r="T219" s="110"/>
      <c r="U219" s="110"/>
    </row>
    <row r="220" spans="1:21" ht="12.75" x14ac:dyDescent="0.2">
      <c r="A220" s="110" t="s">
        <v>529</v>
      </c>
      <c r="B220" s="110">
        <v>48</v>
      </c>
      <c r="C220" s="110">
        <v>13</v>
      </c>
      <c r="D220" s="110">
        <v>21</v>
      </c>
      <c r="E220" s="110">
        <v>30</v>
      </c>
      <c r="F220" s="110">
        <v>27</v>
      </c>
      <c r="G220" s="110">
        <v>29</v>
      </c>
      <c r="H220" s="110">
        <v>5</v>
      </c>
      <c r="I220" s="110">
        <v>0</v>
      </c>
      <c r="J220" s="110">
        <v>0</v>
      </c>
      <c r="K220" s="110">
        <v>5</v>
      </c>
      <c r="L220" s="110">
        <v>37</v>
      </c>
      <c r="M220" s="110">
        <v>3</v>
      </c>
      <c r="N220" s="110">
        <v>31</v>
      </c>
      <c r="O220" s="110">
        <v>5</v>
      </c>
      <c r="P220" s="110">
        <v>6</v>
      </c>
      <c r="Q220" s="110">
        <v>36</v>
      </c>
      <c r="R220" s="110">
        <v>14</v>
      </c>
      <c r="S220" s="110">
        <v>4</v>
      </c>
      <c r="T220" s="110">
        <v>20</v>
      </c>
      <c r="U220" s="110">
        <v>1</v>
      </c>
    </row>
    <row r="221" spans="1:21" ht="12.75" x14ac:dyDescent="0.2">
      <c r="A221" s="110" t="s">
        <v>530</v>
      </c>
      <c r="B221" s="110">
        <v>18</v>
      </c>
      <c r="C221" s="110">
        <v>26</v>
      </c>
      <c r="D221" s="110">
        <v>3</v>
      </c>
      <c r="E221" s="110">
        <v>21</v>
      </c>
      <c r="F221" s="110">
        <v>11</v>
      </c>
      <c r="G221" s="110">
        <v>21</v>
      </c>
      <c r="H221" s="110">
        <v>18</v>
      </c>
      <c r="I221" s="110">
        <v>0</v>
      </c>
      <c r="J221" s="110">
        <v>0</v>
      </c>
      <c r="K221" s="110">
        <v>9</v>
      </c>
      <c r="L221" s="110">
        <v>56</v>
      </c>
      <c r="M221" s="110">
        <v>12</v>
      </c>
      <c r="N221" s="110">
        <v>18</v>
      </c>
      <c r="O221" s="110">
        <v>10</v>
      </c>
      <c r="P221" s="110">
        <v>12</v>
      </c>
      <c r="Q221" s="110">
        <v>60</v>
      </c>
      <c r="R221" s="110">
        <v>22</v>
      </c>
      <c r="S221" s="110">
        <v>3</v>
      </c>
      <c r="T221" s="110">
        <v>10</v>
      </c>
      <c r="U221" s="110">
        <v>2</v>
      </c>
    </row>
    <row r="222" spans="1:21" ht="12.75" x14ac:dyDescent="0.2">
      <c r="A222" s="110" t="s">
        <v>531</v>
      </c>
      <c r="B222" s="110">
        <v>50</v>
      </c>
      <c r="C222" s="110">
        <v>14</v>
      </c>
      <c r="D222" s="110">
        <v>34</v>
      </c>
      <c r="E222" s="110">
        <v>49</v>
      </c>
      <c r="F222" s="110">
        <v>28</v>
      </c>
      <c r="G222" s="110">
        <v>31</v>
      </c>
      <c r="H222" s="110">
        <v>30</v>
      </c>
      <c r="I222" s="110">
        <v>3</v>
      </c>
      <c r="J222" s="110">
        <v>3</v>
      </c>
      <c r="K222" s="110">
        <v>11</v>
      </c>
      <c r="L222" s="110">
        <v>78</v>
      </c>
      <c r="M222" s="110">
        <v>3</v>
      </c>
      <c r="N222" s="110">
        <v>33</v>
      </c>
      <c r="O222" s="110">
        <v>11</v>
      </c>
      <c r="P222" s="110">
        <v>10</v>
      </c>
      <c r="Q222" s="110">
        <v>73</v>
      </c>
      <c r="R222" s="110">
        <v>47</v>
      </c>
      <c r="S222" s="110">
        <v>2</v>
      </c>
      <c r="T222" s="110">
        <v>23</v>
      </c>
      <c r="U222" s="110">
        <v>0</v>
      </c>
    </row>
    <row r="223" spans="1:21" ht="12.75" x14ac:dyDescent="0.2">
      <c r="A223" s="110" t="s">
        <v>532</v>
      </c>
      <c r="B223" s="110">
        <v>15</v>
      </c>
      <c r="C223" s="110">
        <v>3</v>
      </c>
      <c r="D223" s="110">
        <v>9</v>
      </c>
      <c r="E223" s="110">
        <v>7</v>
      </c>
      <c r="F223" s="110">
        <v>9</v>
      </c>
      <c r="G223" s="110">
        <v>9</v>
      </c>
      <c r="H223" s="110">
        <v>5</v>
      </c>
      <c r="I223" s="110">
        <v>1</v>
      </c>
      <c r="J223" s="110">
        <v>0</v>
      </c>
      <c r="K223" s="110">
        <v>3</v>
      </c>
      <c r="L223" s="110">
        <v>34</v>
      </c>
      <c r="M223" s="110">
        <v>24</v>
      </c>
      <c r="N223" s="110">
        <v>30</v>
      </c>
      <c r="O223" s="110">
        <v>8</v>
      </c>
      <c r="P223" s="110">
        <v>13</v>
      </c>
      <c r="Q223" s="110">
        <v>48</v>
      </c>
      <c r="R223" s="110">
        <v>9</v>
      </c>
      <c r="S223" s="110">
        <v>0</v>
      </c>
      <c r="T223" s="110">
        <v>5</v>
      </c>
      <c r="U223" s="110">
        <v>2</v>
      </c>
    </row>
    <row r="224" spans="1:21" ht="12.75" x14ac:dyDescent="0.2">
      <c r="A224" s="110" t="s">
        <v>533</v>
      </c>
      <c r="B224" s="110">
        <v>62</v>
      </c>
      <c r="C224" s="110">
        <v>23</v>
      </c>
      <c r="D224" s="110">
        <v>52</v>
      </c>
      <c r="E224" s="110">
        <v>104</v>
      </c>
      <c r="F224" s="110">
        <v>29</v>
      </c>
      <c r="G224" s="110">
        <v>24</v>
      </c>
      <c r="H224" s="110">
        <v>30</v>
      </c>
      <c r="I224" s="110">
        <v>1</v>
      </c>
      <c r="J224" s="110">
        <v>2</v>
      </c>
      <c r="K224" s="110">
        <v>33</v>
      </c>
      <c r="L224" s="110">
        <v>193</v>
      </c>
      <c r="M224" s="110">
        <v>32</v>
      </c>
      <c r="N224" s="110">
        <v>100</v>
      </c>
      <c r="O224" s="110">
        <v>16</v>
      </c>
      <c r="P224" s="110">
        <v>19</v>
      </c>
      <c r="Q224" s="110">
        <v>224</v>
      </c>
      <c r="R224" s="110">
        <v>85</v>
      </c>
      <c r="S224" s="110">
        <v>36</v>
      </c>
      <c r="T224" s="110">
        <v>59</v>
      </c>
      <c r="U224" s="110">
        <v>3</v>
      </c>
    </row>
    <row r="225" spans="1:21" ht="12.75" x14ac:dyDescent="0.2">
      <c r="A225" s="110" t="s">
        <v>534</v>
      </c>
      <c r="B225" s="110">
        <v>62</v>
      </c>
      <c r="C225" s="110">
        <v>34</v>
      </c>
      <c r="D225" s="110">
        <v>70</v>
      </c>
      <c r="E225" s="110">
        <v>99</v>
      </c>
      <c r="F225" s="110">
        <v>45</v>
      </c>
      <c r="G225" s="110">
        <v>43</v>
      </c>
      <c r="H225" s="110">
        <v>29</v>
      </c>
      <c r="I225" s="110">
        <v>11</v>
      </c>
      <c r="J225" s="110">
        <v>3</v>
      </c>
      <c r="K225" s="110">
        <v>19</v>
      </c>
      <c r="L225" s="110">
        <v>63</v>
      </c>
      <c r="M225" s="110">
        <v>5</v>
      </c>
      <c r="N225" s="110">
        <v>65</v>
      </c>
      <c r="O225" s="110">
        <v>10</v>
      </c>
      <c r="P225" s="110">
        <v>8</v>
      </c>
      <c r="Q225" s="110">
        <v>139</v>
      </c>
      <c r="R225" s="110">
        <v>79</v>
      </c>
      <c r="S225" s="110">
        <v>12</v>
      </c>
      <c r="T225" s="110">
        <v>14</v>
      </c>
      <c r="U225" s="110">
        <v>4</v>
      </c>
    </row>
    <row r="226" spans="1:21" ht="12.75" x14ac:dyDescent="0.2">
      <c r="A226" s="110" t="s">
        <v>535</v>
      </c>
      <c r="B226" s="110">
        <v>21</v>
      </c>
      <c r="C226" s="110">
        <v>5</v>
      </c>
      <c r="D226" s="110">
        <v>14</v>
      </c>
      <c r="E226" s="110">
        <v>20</v>
      </c>
      <c r="F226" s="110">
        <v>0</v>
      </c>
      <c r="G226" s="110">
        <v>15</v>
      </c>
      <c r="H226" s="110">
        <v>7</v>
      </c>
      <c r="I226" s="110">
        <v>0</v>
      </c>
      <c r="J226" s="110">
        <v>0</v>
      </c>
      <c r="K226" s="110">
        <v>1</v>
      </c>
      <c r="L226" s="110">
        <v>41</v>
      </c>
      <c r="M226" s="110">
        <v>2</v>
      </c>
      <c r="N226" s="110">
        <v>10</v>
      </c>
      <c r="O226" s="110">
        <v>6</v>
      </c>
      <c r="P226" s="110">
        <v>3</v>
      </c>
      <c r="Q226" s="110">
        <v>23</v>
      </c>
      <c r="R226" s="110">
        <v>10</v>
      </c>
      <c r="S226" s="110">
        <v>3</v>
      </c>
      <c r="T226" s="110">
        <v>7</v>
      </c>
      <c r="U226" s="110">
        <v>0</v>
      </c>
    </row>
    <row r="227" spans="1:21" ht="12.75" x14ac:dyDescent="0.2">
      <c r="A227" s="110" t="s">
        <v>536</v>
      </c>
      <c r="B227" s="110">
        <v>23</v>
      </c>
      <c r="C227" s="110">
        <v>9</v>
      </c>
      <c r="D227" s="110">
        <v>13</v>
      </c>
      <c r="E227" s="110">
        <v>22</v>
      </c>
      <c r="F227" s="110">
        <v>8</v>
      </c>
      <c r="G227" s="110">
        <v>28</v>
      </c>
      <c r="H227" s="110">
        <v>4</v>
      </c>
      <c r="I227" s="110">
        <v>5</v>
      </c>
      <c r="J227" s="110">
        <v>0</v>
      </c>
      <c r="K227" s="110">
        <v>8</v>
      </c>
      <c r="L227" s="110">
        <v>13</v>
      </c>
      <c r="M227" s="110">
        <v>1</v>
      </c>
      <c r="N227" s="110">
        <v>25</v>
      </c>
      <c r="O227" s="110">
        <v>8</v>
      </c>
      <c r="P227" s="110">
        <v>5</v>
      </c>
      <c r="Q227" s="110">
        <v>37</v>
      </c>
      <c r="R227" s="110">
        <v>22</v>
      </c>
      <c r="S227" s="110">
        <v>7</v>
      </c>
      <c r="T227" s="110">
        <v>13</v>
      </c>
      <c r="U227" s="110">
        <v>3</v>
      </c>
    </row>
    <row r="228" spans="1:21" ht="12.75" x14ac:dyDescent="0.2">
      <c r="A228" s="110" t="s">
        <v>537</v>
      </c>
      <c r="B228" s="110">
        <v>51</v>
      </c>
      <c r="C228" s="110">
        <v>24</v>
      </c>
      <c r="D228" s="110">
        <v>56</v>
      </c>
      <c r="E228" s="110">
        <v>96</v>
      </c>
      <c r="F228" s="110">
        <v>34</v>
      </c>
      <c r="G228" s="110">
        <v>62</v>
      </c>
      <c r="H228" s="110">
        <v>6</v>
      </c>
      <c r="I228" s="110">
        <v>7</v>
      </c>
      <c r="J228" s="110">
        <v>0</v>
      </c>
      <c r="K228" s="110">
        <v>17</v>
      </c>
      <c r="L228" s="110">
        <v>103</v>
      </c>
      <c r="M228" s="110">
        <v>7</v>
      </c>
      <c r="N228" s="110">
        <v>71</v>
      </c>
      <c r="O228" s="110">
        <v>19</v>
      </c>
      <c r="P228" s="110">
        <v>9</v>
      </c>
      <c r="Q228" s="110">
        <v>111</v>
      </c>
      <c r="R228" s="110">
        <v>60</v>
      </c>
      <c r="S228" s="110">
        <v>15</v>
      </c>
      <c r="T228" s="110">
        <v>25</v>
      </c>
      <c r="U228" s="110">
        <v>1</v>
      </c>
    </row>
    <row r="229" spans="1:21" ht="12.75" x14ac:dyDescent="0.2">
      <c r="A229" s="110" t="s">
        <v>538</v>
      </c>
      <c r="B229" s="110">
        <v>10</v>
      </c>
      <c r="C229" s="110">
        <v>9</v>
      </c>
      <c r="D229" s="110">
        <v>16</v>
      </c>
      <c r="E229" s="110">
        <v>4</v>
      </c>
      <c r="F229" s="110">
        <v>6</v>
      </c>
      <c r="G229" s="110">
        <v>13</v>
      </c>
      <c r="H229" s="110">
        <v>2</v>
      </c>
      <c r="I229" s="110">
        <v>1</v>
      </c>
      <c r="J229" s="110">
        <v>0</v>
      </c>
      <c r="K229" s="110">
        <v>3</v>
      </c>
      <c r="L229" s="110">
        <v>27</v>
      </c>
      <c r="M229" s="110">
        <v>2</v>
      </c>
      <c r="N229" s="110">
        <v>7</v>
      </c>
      <c r="O229" s="110">
        <v>5</v>
      </c>
      <c r="P229" s="110">
        <v>4</v>
      </c>
      <c r="Q229" s="110">
        <v>13</v>
      </c>
      <c r="R229" s="110">
        <v>9</v>
      </c>
      <c r="S229" s="110">
        <v>1</v>
      </c>
      <c r="T229" s="110">
        <v>2</v>
      </c>
      <c r="U229" s="110">
        <v>0</v>
      </c>
    </row>
    <row r="230" spans="1:21" ht="12.75" x14ac:dyDescent="0.2">
      <c r="A230" s="110" t="s">
        <v>539</v>
      </c>
      <c r="B230" s="110">
        <v>26</v>
      </c>
      <c r="C230" s="110">
        <v>19</v>
      </c>
      <c r="D230" s="110">
        <v>25</v>
      </c>
      <c r="E230" s="110">
        <v>34</v>
      </c>
      <c r="F230" s="110">
        <v>18</v>
      </c>
      <c r="G230" s="110">
        <v>15</v>
      </c>
      <c r="H230" s="110">
        <v>3</v>
      </c>
      <c r="I230" s="110">
        <v>5</v>
      </c>
      <c r="J230" s="110">
        <v>0</v>
      </c>
      <c r="K230" s="110">
        <v>7</v>
      </c>
      <c r="L230" s="110">
        <v>29</v>
      </c>
      <c r="M230" s="110">
        <v>5</v>
      </c>
      <c r="N230" s="110">
        <v>36</v>
      </c>
      <c r="O230" s="110">
        <v>17</v>
      </c>
      <c r="P230" s="110">
        <v>4</v>
      </c>
      <c r="Q230" s="110">
        <v>63</v>
      </c>
      <c r="R230" s="110">
        <v>23</v>
      </c>
      <c r="S230" s="110">
        <v>2</v>
      </c>
      <c r="T230" s="110">
        <v>6</v>
      </c>
      <c r="U230" s="110">
        <v>6</v>
      </c>
    </row>
    <row r="231" spans="1:21" ht="12.75" x14ac:dyDescent="0.2">
      <c r="A231" s="110" t="s">
        <v>528</v>
      </c>
      <c r="B231" s="110">
        <v>155</v>
      </c>
      <c r="C231" s="110">
        <v>155</v>
      </c>
      <c r="D231" s="110">
        <v>222</v>
      </c>
      <c r="E231" s="110">
        <v>681</v>
      </c>
      <c r="F231" s="110">
        <v>315</v>
      </c>
      <c r="G231" s="110">
        <v>195</v>
      </c>
      <c r="H231" s="110">
        <v>163</v>
      </c>
      <c r="I231" s="110">
        <v>21</v>
      </c>
      <c r="J231" s="110">
        <v>13</v>
      </c>
      <c r="K231" s="110">
        <v>84</v>
      </c>
      <c r="L231" s="110">
        <v>543</v>
      </c>
      <c r="M231" s="110">
        <v>6</v>
      </c>
      <c r="N231" s="110">
        <v>606</v>
      </c>
      <c r="O231" s="110">
        <v>65</v>
      </c>
      <c r="P231" s="110">
        <v>49</v>
      </c>
      <c r="Q231" s="110">
        <v>1225</v>
      </c>
      <c r="R231" s="110">
        <v>409</v>
      </c>
      <c r="S231" s="110">
        <v>64</v>
      </c>
      <c r="T231" s="110">
        <v>129</v>
      </c>
      <c r="U231" s="110">
        <v>63</v>
      </c>
    </row>
    <row r="232" spans="1:21" ht="14.25" customHeight="1" x14ac:dyDescent="0.2">
      <c r="A232" s="18" t="s">
        <v>540</v>
      </c>
      <c r="B232" s="18"/>
      <c r="C232" s="18"/>
      <c r="D232" s="110"/>
      <c r="E232" s="110"/>
      <c r="F232" s="18"/>
      <c r="G232" s="110"/>
      <c r="H232" s="110"/>
      <c r="I232" s="18"/>
      <c r="J232" s="110"/>
      <c r="K232" s="110"/>
      <c r="L232" s="110"/>
      <c r="M232" s="110"/>
      <c r="N232" s="110"/>
      <c r="O232" s="18"/>
      <c r="P232" s="110"/>
      <c r="Q232" s="110"/>
      <c r="R232" s="110"/>
      <c r="S232" s="18"/>
      <c r="T232" s="110"/>
      <c r="U232" s="110"/>
    </row>
    <row r="233" spans="1:21" ht="12.75" x14ac:dyDescent="0.2">
      <c r="A233" s="110" t="s">
        <v>541</v>
      </c>
      <c r="B233" s="110">
        <v>25</v>
      </c>
      <c r="C233" s="110">
        <v>18</v>
      </c>
      <c r="D233" s="110">
        <v>35</v>
      </c>
      <c r="E233" s="110">
        <v>51</v>
      </c>
      <c r="F233" s="110">
        <v>27</v>
      </c>
      <c r="G233" s="110">
        <v>21</v>
      </c>
      <c r="H233" s="110">
        <v>42</v>
      </c>
      <c r="I233" s="110">
        <v>14</v>
      </c>
      <c r="J233" s="110">
        <v>0</v>
      </c>
      <c r="K233" s="110">
        <v>10</v>
      </c>
      <c r="L233" s="110">
        <v>59</v>
      </c>
      <c r="M233" s="110">
        <v>4</v>
      </c>
      <c r="N233" s="110">
        <v>56</v>
      </c>
      <c r="O233" s="110">
        <v>13</v>
      </c>
      <c r="P233" s="110">
        <v>6</v>
      </c>
      <c r="Q233" s="110">
        <v>75</v>
      </c>
      <c r="R233" s="110">
        <v>41</v>
      </c>
      <c r="S233" s="110">
        <v>6</v>
      </c>
      <c r="T233" s="110">
        <v>6</v>
      </c>
      <c r="U233" s="110">
        <v>4</v>
      </c>
    </row>
    <row r="234" spans="1:21" ht="12.75" x14ac:dyDescent="0.2">
      <c r="A234" s="110" t="s">
        <v>542</v>
      </c>
      <c r="B234" s="110">
        <v>20</v>
      </c>
      <c r="C234" s="110">
        <v>36</v>
      </c>
      <c r="D234" s="110">
        <v>23</v>
      </c>
      <c r="E234" s="110">
        <v>56</v>
      </c>
      <c r="F234" s="110">
        <v>10</v>
      </c>
      <c r="G234" s="110">
        <v>19</v>
      </c>
      <c r="H234" s="110">
        <v>3</v>
      </c>
      <c r="I234" s="110">
        <v>2</v>
      </c>
      <c r="J234" s="110">
        <v>0</v>
      </c>
      <c r="K234" s="110">
        <v>8</v>
      </c>
      <c r="L234" s="110">
        <v>47</v>
      </c>
      <c r="M234" s="110">
        <v>28</v>
      </c>
      <c r="N234" s="110">
        <v>27</v>
      </c>
      <c r="O234" s="110">
        <v>11</v>
      </c>
      <c r="P234" s="110">
        <v>5</v>
      </c>
      <c r="Q234" s="110">
        <v>59</v>
      </c>
      <c r="R234" s="110">
        <v>39</v>
      </c>
      <c r="S234" s="110">
        <v>2</v>
      </c>
      <c r="T234" s="110">
        <v>10</v>
      </c>
      <c r="U234" s="110">
        <v>1</v>
      </c>
    </row>
    <row r="235" spans="1:21" ht="12.75" x14ac:dyDescent="0.2">
      <c r="A235" s="110" t="s">
        <v>543</v>
      </c>
      <c r="B235" s="110">
        <v>26</v>
      </c>
      <c r="C235" s="110">
        <v>21</v>
      </c>
      <c r="D235" s="110">
        <v>37</v>
      </c>
      <c r="E235" s="110">
        <v>45</v>
      </c>
      <c r="F235" s="110">
        <v>26</v>
      </c>
      <c r="G235" s="110">
        <v>46</v>
      </c>
      <c r="H235" s="110">
        <v>13</v>
      </c>
      <c r="I235" s="110">
        <v>4</v>
      </c>
      <c r="J235" s="110">
        <v>2</v>
      </c>
      <c r="K235" s="110">
        <v>11</v>
      </c>
      <c r="L235" s="110">
        <v>60</v>
      </c>
      <c r="M235" s="110">
        <v>1</v>
      </c>
      <c r="N235" s="110">
        <v>45</v>
      </c>
      <c r="O235" s="110">
        <v>22</v>
      </c>
      <c r="P235" s="110">
        <v>14</v>
      </c>
      <c r="Q235" s="110">
        <v>96</v>
      </c>
      <c r="R235" s="110">
        <v>53</v>
      </c>
      <c r="S235" s="110">
        <v>8</v>
      </c>
      <c r="T235" s="110">
        <v>16</v>
      </c>
      <c r="U235" s="110">
        <v>4</v>
      </c>
    </row>
    <row r="236" spans="1:21" ht="12.75" x14ac:dyDescent="0.2">
      <c r="A236" s="110" t="s">
        <v>544</v>
      </c>
      <c r="B236" s="110">
        <v>24</v>
      </c>
      <c r="C236" s="110">
        <v>16</v>
      </c>
      <c r="D236" s="110">
        <v>20</v>
      </c>
      <c r="E236" s="110">
        <v>27</v>
      </c>
      <c r="F236" s="110">
        <v>19</v>
      </c>
      <c r="G236" s="110">
        <v>27</v>
      </c>
      <c r="H236" s="110">
        <v>16</v>
      </c>
      <c r="I236" s="110">
        <v>3</v>
      </c>
      <c r="J236" s="110">
        <v>1</v>
      </c>
      <c r="K236" s="110">
        <v>4</v>
      </c>
      <c r="L236" s="110">
        <v>55</v>
      </c>
      <c r="M236" s="110">
        <v>3</v>
      </c>
      <c r="N236" s="110">
        <v>21</v>
      </c>
      <c r="O236" s="110">
        <v>17</v>
      </c>
      <c r="P236" s="110">
        <v>4</v>
      </c>
      <c r="Q236" s="110">
        <v>32</v>
      </c>
      <c r="R236" s="110">
        <v>31</v>
      </c>
      <c r="S236" s="110">
        <v>7</v>
      </c>
      <c r="T236" s="110">
        <v>8</v>
      </c>
      <c r="U236" s="110">
        <v>3</v>
      </c>
    </row>
    <row r="237" spans="1:21" ht="12.75" x14ac:dyDescent="0.2">
      <c r="A237" s="110" t="s">
        <v>545</v>
      </c>
      <c r="B237" s="110">
        <v>59</v>
      </c>
      <c r="C237" s="110">
        <v>56</v>
      </c>
      <c r="D237" s="110">
        <v>62</v>
      </c>
      <c r="E237" s="110">
        <v>138</v>
      </c>
      <c r="F237" s="110">
        <v>29</v>
      </c>
      <c r="G237" s="110">
        <v>37</v>
      </c>
      <c r="H237" s="110">
        <v>31</v>
      </c>
      <c r="I237" s="110">
        <v>2</v>
      </c>
      <c r="J237" s="110">
        <v>2</v>
      </c>
      <c r="K237" s="110">
        <v>6</v>
      </c>
      <c r="L237" s="110">
        <v>111</v>
      </c>
      <c r="M237" s="110">
        <v>40</v>
      </c>
      <c r="N237" s="110">
        <v>64</v>
      </c>
      <c r="O237" s="110">
        <v>19</v>
      </c>
      <c r="P237" s="110">
        <v>14</v>
      </c>
      <c r="Q237" s="110">
        <v>110</v>
      </c>
      <c r="R237" s="110">
        <v>64</v>
      </c>
      <c r="S237" s="110">
        <v>27</v>
      </c>
      <c r="T237" s="110">
        <v>35</v>
      </c>
      <c r="U237" s="110">
        <v>2</v>
      </c>
    </row>
    <row r="238" spans="1:21" ht="12.75" x14ac:dyDescent="0.2">
      <c r="A238" s="110" t="s">
        <v>546</v>
      </c>
      <c r="B238" s="110">
        <v>12</v>
      </c>
      <c r="C238" s="110">
        <v>15</v>
      </c>
      <c r="D238" s="110">
        <v>11</v>
      </c>
      <c r="E238" s="110">
        <v>19</v>
      </c>
      <c r="F238" s="110">
        <v>2</v>
      </c>
      <c r="G238" s="110">
        <v>13</v>
      </c>
      <c r="H238" s="110">
        <v>4</v>
      </c>
      <c r="I238" s="110">
        <v>2</v>
      </c>
      <c r="J238" s="110">
        <v>1</v>
      </c>
      <c r="K238" s="110">
        <v>7</v>
      </c>
      <c r="L238" s="110">
        <v>28</v>
      </c>
      <c r="M238" s="110">
        <v>11</v>
      </c>
      <c r="N238" s="110">
        <v>14</v>
      </c>
      <c r="O238" s="110">
        <v>11</v>
      </c>
      <c r="P238" s="110">
        <v>2</v>
      </c>
      <c r="Q238" s="110">
        <v>16</v>
      </c>
      <c r="R238" s="110">
        <v>4</v>
      </c>
      <c r="S238" s="110">
        <v>0</v>
      </c>
      <c r="T238" s="110">
        <v>10</v>
      </c>
      <c r="U238" s="110">
        <v>0</v>
      </c>
    </row>
    <row r="239" spans="1:21" ht="12.75" x14ac:dyDescent="0.2">
      <c r="A239" s="110" t="s">
        <v>547</v>
      </c>
      <c r="B239" s="110">
        <v>77</v>
      </c>
      <c r="C239" s="110">
        <v>45</v>
      </c>
      <c r="D239" s="110">
        <v>51</v>
      </c>
      <c r="E239" s="110">
        <v>104</v>
      </c>
      <c r="F239" s="110">
        <v>19</v>
      </c>
      <c r="G239" s="110">
        <v>37</v>
      </c>
      <c r="H239" s="110">
        <v>10</v>
      </c>
      <c r="I239" s="110">
        <v>5</v>
      </c>
      <c r="J239" s="110">
        <v>5</v>
      </c>
      <c r="K239" s="110">
        <v>20</v>
      </c>
      <c r="L239" s="110">
        <v>67</v>
      </c>
      <c r="M239" s="110">
        <v>4</v>
      </c>
      <c r="N239" s="110">
        <v>66</v>
      </c>
      <c r="O239" s="110">
        <v>46</v>
      </c>
      <c r="P239" s="110">
        <v>13</v>
      </c>
      <c r="Q239" s="110">
        <v>93</v>
      </c>
      <c r="R239" s="110">
        <v>60</v>
      </c>
      <c r="S239" s="110">
        <v>4</v>
      </c>
      <c r="T239" s="110">
        <v>24</v>
      </c>
      <c r="U239" s="110">
        <v>1</v>
      </c>
    </row>
    <row r="240" spans="1:21" ht="12.75" x14ac:dyDescent="0.2">
      <c r="A240" s="110" t="s">
        <v>548</v>
      </c>
      <c r="B240" s="110">
        <v>6</v>
      </c>
      <c r="C240" s="110">
        <v>9</v>
      </c>
      <c r="D240" s="110">
        <v>7</v>
      </c>
      <c r="E240" s="110">
        <v>19</v>
      </c>
      <c r="F240" s="110">
        <v>3</v>
      </c>
      <c r="G240" s="110">
        <v>8</v>
      </c>
      <c r="H240" s="110">
        <v>2</v>
      </c>
      <c r="I240" s="110">
        <v>2</v>
      </c>
      <c r="J240" s="110">
        <v>1</v>
      </c>
      <c r="K240" s="110">
        <v>6</v>
      </c>
      <c r="L240" s="110">
        <v>12</v>
      </c>
      <c r="M240" s="110">
        <v>4</v>
      </c>
      <c r="N240" s="110">
        <v>3</v>
      </c>
      <c r="O240" s="110">
        <v>4</v>
      </c>
      <c r="P240" s="110">
        <v>1</v>
      </c>
      <c r="Q240" s="110">
        <v>8</v>
      </c>
      <c r="R240" s="110">
        <v>17</v>
      </c>
      <c r="S240" s="110">
        <v>0</v>
      </c>
      <c r="T240" s="110">
        <v>3</v>
      </c>
      <c r="U240" s="110">
        <v>1</v>
      </c>
    </row>
    <row r="241" spans="1:21" ht="12.75" x14ac:dyDescent="0.2">
      <c r="A241" s="110" t="s">
        <v>549</v>
      </c>
      <c r="B241" s="110">
        <v>17</v>
      </c>
      <c r="C241" s="110">
        <v>20</v>
      </c>
      <c r="D241" s="110">
        <v>25</v>
      </c>
      <c r="E241" s="110">
        <v>18</v>
      </c>
      <c r="F241" s="110">
        <v>18</v>
      </c>
      <c r="G241" s="110">
        <v>17</v>
      </c>
      <c r="H241" s="110">
        <v>7</v>
      </c>
      <c r="I241" s="110">
        <v>2</v>
      </c>
      <c r="J241" s="110">
        <v>0</v>
      </c>
      <c r="K241" s="110">
        <v>13</v>
      </c>
      <c r="L241" s="110">
        <v>22</v>
      </c>
      <c r="M241" s="110">
        <v>4</v>
      </c>
      <c r="N241" s="110">
        <v>37</v>
      </c>
      <c r="O241" s="110">
        <v>16</v>
      </c>
      <c r="P241" s="110">
        <v>3</v>
      </c>
      <c r="Q241" s="110">
        <v>56</v>
      </c>
      <c r="R241" s="110">
        <v>29</v>
      </c>
      <c r="S241" s="110">
        <v>6</v>
      </c>
      <c r="T241" s="110">
        <v>8</v>
      </c>
      <c r="U241" s="110">
        <v>4</v>
      </c>
    </row>
    <row r="242" spans="1:21" ht="12.75" x14ac:dyDescent="0.2">
      <c r="A242" s="110" t="s">
        <v>550</v>
      </c>
      <c r="B242" s="110">
        <v>165</v>
      </c>
      <c r="C242" s="110">
        <v>188</v>
      </c>
      <c r="D242" s="110">
        <v>200</v>
      </c>
      <c r="E242" s="110">
        <v>616</v>
      </c>
      <c r="F242" s="110">
        <v>261</v>
      </c>
      <c r="G242" s="110">
        <v>166</v>
      </c>
      <c r="H242" s="110">
        <v>91</v>
      </c>
      <c r="I242" s="110">
        <v>24</v>
      </c>
      <c r="J242" s="110">
        <v>29</v>
      </c>
      <c r="K242" s="110">
        <v>101</v>
      </c>
      <c r="L242" s="110">
        <v>516</v>
      </c>
      <c r="M242" s="110">
        <v>25</v>
      </c>
      <c r="N242" s="110">
        <v>763</v>
      </c>
      <c r="O242" s="110">
        <v>116</v>
      </c>
      <c r="P242" s="110">
        <v>66</v>
      </c>
      <c r="Q242" s="110">
        <v>1200</v>
      </c>
      <c r="R242" s="110">
        <v>591</v>
      </c>
      <c r="S242" s="110">
        <v>76</v>
      </c>
      <c r="T242" s="110">
        <v>126</v>
      </c>
      <c r="U242" s="110">
        <v>79</v>
      </c>
    </row>
    <row r="243" spans="1:21" ht="14.25" customHeight="1" x14ac:dyDescent="0.2">
      <c r="A243" s="18" t="s">
        <v>551</v>
      </c>
      <c r="B243" s="18"/>
      <c r="C243" s="18"/>
      <c r="D243" s="110"/>
      <c r="E243" s="110"/>
      <c r="F243" s="18"/>
      <c r="G243" s="110"/>
      <c r="H243" s="110"/>
      <c r="I243" s="18"/>
      <c r="J243" s="110"/>
      <c r="K243" s="110"/>
      <c r="L243" s="110"/>
      <c r="M243" s="110"/>
      <c r="N243" s="110"/>
      <c r="O243" s="18"/>
      <c r="P243" s="110"/>
      <c r="Q243" s="110"/>
      <c r="R243" s="110"/>
      <c r="S243" s="18"/>
      <c r="T243" s="110"/>
      <c r="U243" s="110"/>
    </row>
    <row r="244" spans="1:21" ht="12.75" x14ac:dyDescent="0.2">
      <c r="A244" s="110" t="s">
        <v>552</v>
      </c>
      <c r="B244" s="110">
        <v>46</v>
      </c>
      <c r="C244" s="110">
        <v>50</v>
      </c>
      <c r="D244" s="110">
        <v>55</v>
      </c>
      <c r="E244" s="110">
        <v>89</v>
      </c>
      <c r="F244" s="110">
        <v>16</v>
      </c>
      <c r="G244" s="110">
        <v>37</v>
      </c>
      <c r="H244" s="110">
        <v>24</v>
      </c>
      <c r="I244" s="110">
        <v>1</v>
      </c>
      <c r="J244" s="110">
        <v>1</v>
      </c>
      <c r="K244" s="110">
        <v>7</v>
      </c>
      <c r="L244" s="110">
        <v>98</v>
      </c>
      <c r="M244" s="110">
        <v>40</v>
      </c>
      <c r="N244" s="110">
        <v>64</v>
      </c>
      <c r="O244" s="110">
        <v>24</v>
      </c>
      <c r="P244" s="110">
        <v>6</v>
      </c>
      <c r="Q244" s="110">
        <v>93</v>
      </c>
      <c r="R244" s="110">
        <v>45</v>
      </c>
      <c r="S244" s="110">
        <v>2</v>
      </c>
      <c r="T244" s="110">
        <v>18</v>
      </c>
      <c r="U244" s="110">
        <v>0</v>
      </c>
    </row>
    <row r="245" spans="1:21" ht="12.75" x14ac:dyDescent="0.2">
      <c r="A245" s="110" t="s">
        <v>553</v>
      </c>
      <c r="B245" s="110">
        <v>135</v>
      </c>
      <c r="C245" s="110">
        <v>43</v>
      </c>
      <c r="D245" s="110">
        <v>116</v>
      </c>
      <c r="E245" s="110">
        <v>165</v>
      </c>
      <c r="F245" s="110">
        <v>105</v>
      </c>
      <c r="G245" s="110">
        <v>85</v>
      </c>
      <c r="H245" s="110">
        <v>97</v>
      </c>
      <c r="I245" s="110">
        <v>6</v>
      </c>
      <c r="J245" s="110">
        <v>68</v>
      </c>
      <c r="K245" s="110">
        <v>42</v>
      </c>
      <c r="L245" s="110">
        <v>222</v>
      </c>
      <c r="M245" s="110">
        <v>28</v>
      </c>
      <c r="N245" s="110">
        <v>228</v>
      </c>
      <c r="O245" s="110">
        <v>27</v>
      </c>
      <c r="P245" s="110">
        <v>11</v>
      </c>
      <c r="Q245" s="110">
        <v>267</v>
      </c>
      <c r="R245" s="110">
        <v>240</v>
      </c>
      <c r="S245" s="110">
        <v>34</v>
      </c>
      <c r="T245" s="110">
        <v>72</v>
      </c>
      <c r="U245" s="110">
        <v>4</v>
      </c>
    </row>
    <row r="246" spans="1:21" ht="12.75" x14ac:dyDescent="0.2">
      <c r="A246" s="110" t="s">
        <v>554</v>
      </c>
      <c r="B246" s="110">
        <v>150</v>
      </c>
      <c r="C246" s="110">
        <v>88</v>
      </c>
      <c r="D246" s="110">
        <v>74</v>
      </c>
      <c r="E246" s="110">
        <v>300</v>
      </c>
      <c r="F246" s="110">
        <v>123</v>
      </c>
      <c r="G246" s="110">
        <v>84</v>
      </c>
      <c r="H246" s="110">
        <v>13</v>
      </c>
      <c r="I246" s="110">
        <v>20</v>
      </c>
      <c r="J246" s="110">
        <v>8</v>
      </c>
      <c r="K246" s="110">
        <v>35</v>
      </c>
      <c r="L246" s="110">
        <v>164</v>
      </c>
      <c r="M246" s="110">
        <v>22</v>
      </c>
      <c r="N246" s="110">
        <v>303</v>
      </c>
      <c r="O246" s="110">
        <v>69</v>
      </c>
      <c r="P246" s="110">
        <v>25</v>
      </c>
      <c r="Q246" s="110">
        <v>301</v>
      </c>
      <c r="R246" s="110">
        <v>194</v>
      </c>
      <c r="S246" s="110">
        <v>13</v>
      </c>
      <c r="T246" s="110">
        <v>71</v>
      </c>
      <c r="U246" s="110">
        <v>4</v>
      </c>
    </row>
    <row r="247" spans="1:21" ht="12.75" x14ac:dyDescent="0.2">
      <c r="A247" s="110" t="s">
        <v>555</v>
      </c>
      <c r="B247" s="110">
        <v>24</v>
      </c>
      <c r="C247" s="110">
        <v>11</v>
      </c>
      <c r="D247" s="110">
        <v>14</v>
      </c>
      <c r="E247" s="110">
        <v>21</v>
      </c>
      <c r="F247" s="110">
        <v>24</v>
      </c>
      <c r="G247" s="110">
        <v>29</v>
      </c>
      <c r="H247" s="110">
        <v>24</v>
      </c>
      <c r="I247" s="110">
        <v>4</v>
      </c>
      <c r="J247" s="110">
        <v>8</v>
      </c>
      <c r="K247" s="110">
        <v>11</v>
      </c>
      <c r="L247" s="110">
        <v>15</v>
      </c>
      <c r="M247" s="110">
        <v>1</v>
      </c>
      <c r="N247" s="110">
        <v>30</v>
      </c>
      <c r="O247" s="110">
        <v>13</v>
      </c>
      <c r="P247" s="110">
        <v>10</v>
      </c>
      <c r="Q247" s="110">
        <v>54</v>
      </c>
      <c r="R247" s="110">
        <v>21</v>
      </c>
      <c r="S247" s="110">
        <v>1</v>
      </c>
      <c r="T247" s="110">
        <v>14</v>
      </c>
      <c r="U247" s="110">
        <v>1</v>
      </c>
    </row>
    <row r="248" spans="1:21" ht="12.75" x14ac:dyDescent="0.2">
      <c r="A248" s="110" t="s">
        <v>556</v>
      </c>
      <c r="B248" s="110">
        <v>62</v>
      </c>
      <c r="C248" s="110">
        <v>32</v>
      </c>
      <c r="D248" s="110">
        <v>11</v>
      </c>
      <c r="E248" s="110">
        <v>48</v>
      </c>
      <c r="F248" s="110">
        <v>33</v>
      </c>
      <c r="G248" s="110">
        <v>36</v>
      </c>
      <c r="H248" s="110">
        <v>26</v>
      </c>
      <c r="I248" s="110">
        <v>5</v>
      </c>
      <c r="J248" s="110">
        <v>2</v>
      </c>
      <c r="K248" s="110">
        <v>9</v>
      </c>
      <c r="L248" s="110">
        <v>66</v>
      </c>
      <c r="M248" s="110">
        <v>12</v>
      </c>
      <c r="N248" s="110">
        <v>47</v>
      </c>
      <c r="O248" s="110">
        <v>21</v>
      </c>
      <c r="P248" s="110">
        <v>3</v>
      </c>
      <c r="Q248" s="110">
        <v>57</v>
      </c>
      <c r="R248" s="110">
        <v>43</v>
      </c>
      <c r="S248" s="110">
        <v>4</v>
      </c>
      <c r="T248" s="110">
        <v>13</v>
      </c>
      <c r="U248" s="110">
        <v>0</v>
      </c>
    </row>
    <row r="249" spans="1:21" ht="12.75" x14ac:dyDescent="0.2">
      <c r="A249" s="110" t="s">
        <v>557</v>
      </c>
      <c r="B249" s="110">
        <v>19</v>
      </c>
      <c r="C249" s="110">
        <v>28</v>
      </c>
      <c r="D249" s="110">
        <v>21</v>
      </c>
      <c r="E249" s="110">
        <v>83</v>
      </c>
      <c r="F249" s="110">
        <v>23</v>
      </c>
      <c r="G249" s="110">
        <v>23</v>
      </c>
      <c r="H249" s="110">
        <v>39</v>
      </c>
      <c r="I249" s="110">
        <v>3</v>
      </c>
      <c r="J249" s="110">
        <v>2</v>
      </c>
      <c r="K249" s="110">
        <v>19</v>
      </c>
      <c r="L249" s="110">
        <v>43</v>
      </c>
      <c r="M249" s="110">
        <v>5</v>
      </c>
      <c r="N249" s="110">
        <v>52</v>
      </c>
      <c r="O249" s="110">
        <v>19</v>
      </c>
      <c r="P249" s="110">
        <v>6</v>
      </c>
      <c r="Q249" s="110">
        <v>50</v>
      </c>
      <c r="R249" s="110">
        <v>64</v>
      </c>
      <c r="S249" s="110">
        <v>1</v>
      </c>
      <c r="T249" s="110">
        <v>5</v>
      </c>
      <c r="U249" s="110">
        <v>3</v>
      </c>
    </row>
    <row r="250" spans="1:21" ht="12.75" x14ac:dyDescent="0.2">
      <c r="A250" s="110" t="s">
        <v>558</v>
      </c>
      <c r="B250" s="110">
        <v>53</v>
      </c>
      <c r="C250" s="110">
        <v>7</v>
      </c>
      <c r="D250" s="110">
        <v>51</v>
      </c>
      <c r="E250" s="110">
        <v>86</v>
      </c>
      <c r="F250" s="110">
        <v>26</v>
      </c>
      <c r="G250" s="110">
        <v>43</v>
      </c>
      <c r="H250" s="110">
        <v>60</v>
      </c>
      <c r="I250" s="110">
        <v>3</v>
      </c>
      <c r="J250" s="110">
        <v>2</v>
      </c>
      <c r="K250" s="110">
        <v>12</v>
      </c>
      <c r="L250" s="110">
        <v>85</v>
      </c>
      <c r="M250" s="110">
        <v>48</v>
      </c>
      <c r="N250" s="110">
        <v>56</v>
      </c>
      <c r="O250" s="110">
        <v>16</v>
      </c>
      <c r="P250" s="110">
        <v>19</v>
      </c>
      <c r="Q250" s="110">
        <v>127</v>
      </c>
      <c r="R250" s="110">
        <v>136</v>
      </c>
      <c r="S250" s="110">
        <v>4</v>
      </c>
      <c r="T250" s="110">
        <v>25</v>
      </c>
      <c r="U250" s="110">
        <v>3</v>
      </c>
    </row>
    <row r="251" spans="1:21" ht="12.75" x14ac:dyDescent="0.2">
      <c r="A251" s="110" t="s">
        <v>559</v>
      </c>
      <c r="B251" s="110">
        <v>27</v>
      </c>
      <c r="C251" s="110">
        <v>6</v>
      </c>
      <c r="D251" s="110">
        <v>19</v>
      </c>
      <c r="E251" s="110">
        <v>32</v>
      </c>
      <c r="F251" s="110">
        <v>11</v>
      </c>
      <c r="G251" s="110">
        <v>29</v>
      </c>
      <c r="H251" s="110">
        <v>13</v>
      </c>
      <c r="I251" s="110">
        <v>6</v>
      </c>
      <c r="J251" s="110">
        <v>1</v>
      </c>
      <c r="K251" s="110">
        <v>4</v>
      </c>
      <c r="L251" s="110">
        <v>22</v>
      </c>
      <c r="M251" s="110">
        <v>3</v>
      </c>
      <c r="N251" s="110">
        <v>33</v>
      </c>
      <c r="O251" s="110">
        <v>9</v>
      </c>
      <c r="P251" s="110">
        <v>4</v>
      </c>
      <c r="Q251" s="110">
        <v>33</v>
      </c>
      <c r="R251" s="110">
        <v>27</v>
      </c>
      <c r="S251" s="110">
        <v>0</v>
      </c>
      <c r="T251" s="110">
        <v>4</v>
      </c>
      <c r="U251" s="110">
        <v>0</v>
      </c>
    </row>
    <row r="252" spans="1:21" ht="12.75" x14ac:dyDescent="0.2">
      <c r="A252" s="110" t="s">
        <v>560</v>
      </c>
      <c r="B252" s="110">
        <v>56</v>
      </c>
      <c r="C252" s="110">
        <v>55</v>
      </c>
      <c r="D252" s="110">
        <v>39</v>
      </c>
      <c r="E252" s="110">
        <v>107</v>
      </c>
      <c r="F252" s="110">
        <v>35</v>
      </c>
      <c r="G252" s="110">
        <v>43</v>
      </c>
      <c r="H252" s="110">
        <v>0</v>
      </c>
      <c r="I252" s="110">
        <v>2</v>
      </c>
      <c r="J252" s="110">
        <v>0</v>
      </c>
      <c r="K252" s="110">
        <v>5</v>
      </c>
      <c r="L252" s="110">
        <v>65</v>
      </c>
      <c r="M252" s="110">
        <v>3</v>
      </c>
      <c r="N252" s="110">
        <v>35</v>
      </c>
      <c r="O252" s="110">
        <v>24</v>
      </c>
      <c r="P252" s="110">
        <v>9</v>
      </c>
      <c r="Q252" s="110">
        <v>47</v>
      </c>
      <c r="R252" s="110">
        <v>72</v>
      </c>
      <c r="S252" s="110">
        <v>2</v>
      </c>
      <c r="T252" s="110">
        <v>21</v>
      </c>
      <c r="U252" s="110">
        <v>3</v>
      </c>
    </row>
    <row r="253" spans="1:21" ht="12.75" x14ac:dyDescent="0.2">
      <c r="A253" s="110" t="s">
        <v>561</v>
      </c>
      <c r="B253" s="110">
        <v>26</v>
      </c>
      <c r="C253" s="110">
        <v>21</v>
      </c>
      <c r="D253" s="110">
        <v>8</v>
      </c>
      <c r="E253" s="110">
        <v>19</v>
      </c>
      <c r="F253" s="110">
        <v>12</v>
      </c>
      <c r="G253" s="110">
        <v>21</v>
      </c>
      <c r="H253" s="110">
        <v>1</v>
      </c>
      <c r="I253" s="110">
        <v>1</v>
      </c>
      <c r="J253" s="110">
        <v>0</v>
      </c>
      <c r="K253" s="110">
        <v>4</v>
      </c>
      <c r="L253" s="110">
        <v>34</v>
      </c>
      <c r="M253" s="110">
        <v>6</v>
      </c>
      <c r="N253" s="110">
        <v>21</v>
      </c>
      <c r="O253" s="110">
        <v>11</v>
      </c>
      <c r="P253" s="110">
        <v>2</v>
      </c>
      <c r="Q253" s="110">
        <v>26</v>
      </c>
      <c r="R253" s="110">
        <v>8</v>
      </c>
      <c r="S253" s="110">
        <v>0</v>
      </c>
      <c r="T253" s="110">
        <v>11</v>
      </c>
      <c r="U253" s="110">
        <v>0</v>
      </c>
    </row>
    <row r="254" spans="1:21" ht="12.75" x14ac:dyDescent="0.2">
      <c r="A254" s="110" t="s">
        <v>562</v>
      </c>
      <c r="B254" s="110">
        <v>39</v>
      </c>
      <c r="C254" s="110">
        <v>16</v>
      </c>
      <c r="D254" s="110">
        <v>25</v>
      </c>
      <c r="E254" s="110">
        <v>40</v>
      </c>
      <c r="F254" s="110">
        <v>22</v>
      </c>
      <c r="G254" s="110">
        <v>35</v>
      </c>
      <c r="H254" s="110">
        <v>11</v>
      </c>
      <c r="I254" s="110">
        <v>2</v>
      </c>
      <c r="J254" s="110">
        <v>1</v>
      </c>
      <c r="K254" s="110">
        <v>8</v>
      </c>
      <c r="L254" s="110">
        <v>21</v>
      </c>
      <c r="M254" s="110">
        <v>1</v>
      </c>
      <c r="N254" s="110">
        <v>37</v>
      </c>
      <c r="O254" s="110">
        <v>34</v>
      </c>
      <c r="P254" s="110">
        <v>7</v>
      </c>
      <c r="Q254" s="110">
        <v>40</v>
      </c>
      <c r="R254" s="110">
        <v>9</v>
      </c>
      <c r="S254" s="110">
        <v>3</v>
      </c>
      <c r="T254" s="110">
        <v>9</v>
      </c>
      <c r="U254" s="110">
        <v>0</v>
      </c>
    </row>
    <row r="255" spans="1:21" ht="12.75" x14ac:dyDescent="0.2">
      <c r="A255" s="110" t="s">
        <v>563</v>
      </c>
      <c r="B255" s="110">
        <v>12</v>
      </c>
      <c r="C255" s="110">
        <v>6</v>
      </c>
      <c r="D255" s="110">
        <v>27</v>
      </c>
      <c r="E255" s="110">
        <v>17</v>
      </c>
      <c r="F255" s="110">
        <v>15</v>
      </c>
      <c r="G255" s="110">
        <v>24</v>
      </c>
      <c r="H255" s="110">
        <v>19</v>
      </c>
      <c r="I255" s="110">
        <v>1</v>
      </c>
      <c r="J255" s="110">
        <v>1</v>
      </c>
      <c r="K255" s="110">
        <v>8</v>
      </c>
      <c r="L255" s="110">
        <v>24</v>
      </c>
      <c r="M255" s="110">
        <v>22</v>
      </c>
      <c r="N255" s="110">
        <v>23</v>
      </c>
      <c r="O255" s="110">
        <v>6</v>
      </c>
      <c r="P255" s="110">
        <v>7</v>
      </c>
      <c r="Q255" s="110">
        <v>44</v>
      </c>
      <c r="R255" s="110">
        <v>52</v>
      </c>
      <c r="S255" s="110">
        <v>3</v>
      </c>
      <c r="T255" s="110">
        <v>8</v>
      </c>
      <c r="U255" s="110">
        <v>1</v>
      </c>
    </row>
    <row r="256" spans="1:21" ht="12.75" x14ac:dyDescent="0.2">
      <c r="A256" s="110" t="s">
        <v>564</v>
      </c>
      <c r="B256" s="110">
        <v>43</v>
      </c>
      <c r="C256" s="110">
        <v>14</v>
      </c>
      <c r="D256" s="110">
        <v>17</v>
      </c>
      <c r="E256" s="110">
        <v>43</v>
      </c>
      <c r="F256" s="110">
        <v>19</v>
      </c>
      <c r="G256" s="110">
        <v>20</v>
      </c>
      <c r="H256" s="110">
        <v>14</v>
      </c>
      <c r="I256" s="110">
        <v>1</v>
      </c>
      <c r="J256" s="110">
        <v>7</v>
      </c>
      <c r="K256" s="110">
        <v>7</v>
      </c>
      <c r="L256" s="110">
        <v>33</v>
      </c>
      <c r="M256" s="110">
        <v>8</v>
      </c>
      <c r="N256" s="110">
        <v>27</v>
      </c>
      <c r="O256" s="110">
        <v>11</v>
      </c>
      <c r="P256" s="110">
        <v>3</v>
      </c>
      <c r="Q256" s="110">
        <v>31</v>
      </c>
      <c r="R256" s="110">
        <v>51</v>
      </c>
      <c r="S256" s="110">
        <v>10</v>
      </c>
      <c r="T256" s="110">
        <v>8</v>
      </c>
      <c r="U256" s="110">
        <v>0</v>
      </c>
    </row>
    <row r="257" spans="1:21" ht="12.75" x14ac:dyDescent="0.2">
      <c r="A257" s="110" t="s">
        <v>565</v>
      </c>
      <c r="B257" s="110">
        <v>12</v>
      </c>
      <c r="C257" s="110">
        <v>27</v>
      </c>
      <c r="D257" s="110">
        <v>6</v>
      </c>
      <c r="E257" s="110">
        <v>13</v>
      </c>
      <c r="F257" s="110">
        <v>14</v>
      </c>
      <c r="G257" s="110">
        <v>19</v>
      </c>
      <c r="H257" s="110">
        <v>0</v>
      </c>
      <c r="I257" s="110">
        <v>1</v>
      </c>
      <c r="J257" s="110">
        <v>0</v>
      </c>
      <c r="K257" s="110">
        <v>7</v>
      </c>
      <c r="L257" s="110">
        <v>18</v>
      </c>
      <c r="M257" s="110">
        <v>23</v>
      </c>
      <c r="N257" s="110">
        <v>14</v>
      </c>
      <c r="O257" s="110">
        <v>8</v>
      </c>
      <c r="P257" s="110">
        <v>4</v>
      </c>
      <c r="Q257" s="110">
        <v>19</v>
      </c>
      <c r="R257" s="110">
        <v>13</v>
      </c>
      <c r="S257" s="110">
        <v>0</v>
      </c>
      <c r="T257" s="110">
        <v>9</v>
      </c>
      <c r="U257" s="110">
        <v>0</v>
      </c>
    </row>
    <row r="258" spans="1:21" ht="12.75" x14ac:dyDescent="0.2">
      <c r="A258" s="110" t="s">
        <v>566</v>
      </c>
      <c r="B258" s="110">
        <v>44</v>
      </c>
      <c r="C258" s="110">
        <v>13</v>
      </c>
      <c r="D258" s="110">
        <v>10</v>
      </c>
      <c r="E258" s="110">
        <v>28</v>
      </c>
      <c r="F258" s="110">
        <v>14</v>
      </c>
      <c r="G258" s="110">
        <v>37</v>
      </c>
      <c r="H258" s="110">
        <v>0</v>
      </c>
      <c r="I258" s="110">
        <v>2</v>
      </c>
      <c r="J258" s="110">
        <v>0</v>
      </c>
      <c r="K258" s="110">
        <v>4</v>
      </c>
      <c r="L258" s="110">
        <v>16</v>
      </c>
      <c r="M258" s="110">
        <v>2</v>
      </c>
      <c r="N258" s="110">
        <v>10</v>
      </c>
      <c r="O258" s="110">
        <v>19</v>
      </c>
      <c r="P258" s="110">
        <v>5</v>
      </c>
      <c r="Q258" s="110">
        <v>19</v>
      </c>
      <c r="R258" s="110">
        <v>16</v>
      </c>
      <c r="S258" s="110">
        <v>0</v>
      </c>
      <c r="T258" s="110">
        <v>9</v>
      </c>
      <c r="U258" s="110">
        <v>1</v>
      </c>
    </row>
    <row r="259" spans="1:21" ht="14.25" customHeight="1" x14ac:dyDescent="0.2">
      <c r="A259" s="18" t="s">
        <v>567</v>
      </c>
      <c r="B259" s="18"/>
      <c r="C259" s="18"/>
      <c r="D259" s="110"/>
      <c r="E259" s="110"/>
      <c r="F259" s="18"/>
      <c r="G259" s="110"/>
      <c r="H259" s="110"/>
      <c r="I259" s="18"/>
      <c r="J259" s="110"/>
      <c r="K259" s="110"/>
      <c r="L259" s="110"/>
      <c r="M259" s="110"/>
      <c r="N259" s="110"/>
      <c r="O259" s="18"/>
      <c r="P259" s="110"/>
      <c r="Q259" s="110"/>
      <c r="R259" s="110"/>
      <c r="S259" s="18"/>
      <c r="T259" s="110"/>
      <c r="U259" s="110"/>
    </row>
    <row r="260" spans="1:21" ht="12.75" x14ac:dyDescent="0.2">
      <c r="A260" s="110" t="s">
        <v>568</v>
      </c>
      <c r="B260" s="110">
        <v>52</v>
      </c>
      <c r="C260" s="110">
        <v>48</v>
      </c>
      <c r="D260" s="110">
        <v>19</v>
      </c>
      <c r="E260" s="110">
        <v>147</v>
      </c>
      <c r="F260" s="110">
        <v>57</v>
      </c>
      <c r="G260" s="110">
        <v>64</v>
      </c>
      <c r="H260" s="110">
        <v>13</v>
      </c>
      <c r="I260" s="110">
        <v>6</v>
      </c>
      <c r="J260" s="110">
        <v>3</v>
      </c>
      <c r="K260" s="110">
        <v>21</v>
      </c>
      <c r="L260" s="110">
        <v>69</v>
      </c>
      <c r="M260" s="110">
        <v>36</v>
      </c>
      <c r="N260" s="110">
        <v>61</v>
      </c>
      <c r="O260" s="110">
        <v>50</v>
      </c>
      <c r="P260" s="110">
        <v>7</v>
      </c>
      <c r="Q260" s="110">
        <v>81</v>
      </c>
      <c r="R260" s="110">
        <v>101</v>
      </c>
      <c r="S260" s="110">
        <v>10</v>
      </c>
      <c r="T260" s="110">
        <v>41</v>
      </c>
      <c r="U260" s="110">
        <v>24</v>
      </c>
    </row>
    <row r="261" spans="1:21" ht="12.75" x14ac:dyDescent="0.2">
      <c r="A261" s="110" t="s">
        <v>569</v>
      </c>
      <c r="B261" s="110">
        <v>206</v>
      </c>
      <c r="C261" s="110">
        <v>125</v>
      </c>
      <c r="D261" s="110">
        <v>142</v>
      </c>
      <c r="E261" s="110">
        <v>468</v>
      </c>
      <c r="F261" s="110">
        <v>163</v>
      </c>
      <c r="G261" s="110">
        <v>105</v>
      </c>
      <c r="H261" s="110">
        <v>113</v>
      </c>
      <c r="I261" s="110">
        <v>29</v>
      </c>
      <c r="J261" s="110">
        <v>38</v>
      </c>
      <c r="K261" s="110">
        <v>116</v>
      </c>
      <c r="L261" s="110">
        <v>379</v>
      </c>
      <c r="M261" s="110">
        <v>65</v>
      </c>
      <c r="N261" s="110">
        <v>349</v>
      </c>
      <c r="O261" s="110">
        <v>61</v>
      </c>
      <c r="P261" s="110">
        <v>51</v>
      </c>
      <c r="Q261" s="110">
        <v>696</v>
      </c>
      <c r="R261" s="110">
        <v>393</v>
      </c>
      <c r="S261" s="110">
        <v>73</v>
      </c>
      <c r="T261" s="110">
        <v>94</v>
      </c>
      <c r="U261" s="110">
        <v>10</v>
      </c>
    </row>
    <row r="262" spans="1:21" ht="12.75" x14ac:dyDescent="0.2">
      <c r="A262" s="110" t="s">
        <v>570</v>
      </c>
      <c r="B262" s="110">
        <v>46</v>
      </c>
      <c r="C262" s="110">
        <v>8</v>
      </c>
      <c r="D262" s="110">
        <v>14</v>
      </c>
      <c r="E262" s="110">
        <v>17</v>
      </c>
      <c r="F262" s="110">
        <v>5</v>
      </c>
      <c r="G262" s="110">
        <v>30</v>
      </c>
      <c r="H262" s="110">
        <v>5</v>
      </c>
      <c r="I262" s="110">
        <v>2</v>
      </c>
      <c r="J262" s="110">
        <v>0</v>
      </c>
      <c r="K262" s="110">
        <v>9</v>
      </c>
      <c r="L262" s="110">
        <v>28</v>
      </c>
      <c r="M262" s="110">
        <v>18</v>
      </c>
      <c r="N262" s="110">
        <v>20</v>
      </c>
      <c r="O262" s="110">
        <v>18</v>
      </c>
      <c r="P262" s="110">
        <v>3</v>
      </c>
      <c r="Q262" s="110">
        <v>42</v>
      </c>
      <c r="R262" s="110">
        <v>20</v>
      </c>
      <c r="S262" s="110">
        <v>8</v>
      </c>
      <c r="T262" s="110">
        <v>11</v>
      </c>
      <c r="U262" s="110">
        <v>0</v>
      </c>
    </row>
    <row r="263" spans="1:21" ht="12.75" x14ac:dyDescent="0.2">
      <c r="A263" s="110" t="s">
        <v>571</v>
      </c>
      <c r="B263" s="110">
        <v>104</v>
      </c>
      <c r="C263" s="110">
        <v>26</v>
      </c>
      <c r="D263" s="110">
        <v>46</v>
      </c>
      <c r="E263" s="110">
        <v>233</v>
      </c>
      <c r="F263" s="110">
        <v>108</v>
      </c>
      <c r="G263" s="110">
        <v>53</v>
      </c>
      <c r="H263" s="110">
        <v>43</v>
      </c>
      <c r="I263" s="110">
        <v>30</v>
      </c>
      <c r="J263" s="110">
        <v>0</v>
      </c>
      <c r="K263" s="110">
        <v>12</v>
      </c>
      <c r="L263" s="110">
        <v>102</v>
      </c>
      <c r="M263" s="110">
        <v>50</v>
      </c>
      <c r="N263" s="110">
        <v>112</v>
      </c>
      <c r="O263" s="110">
        <v>43</v>
      </c>
      <c r="P263" s="110">
        <v>30</v>
      </c>
      <c r="Q263" s="110">
        <v>158</v>
      </c>
      <c r="R263" s="110">
        <v>133</v>
      </c>
      <c r="S263" s="110">
        <v>20</v>
      </c>
      <c r="T263" s="110">
        <v>48</v>
      </c>
      <c r="U263" s="110">
        <v>8</v>
      </c>
    </row>
    <row r="264" spans="1:21" ht="12.75" x14ac:dyDescent="0.2">
      <c r="A264" s="110" t="s">
        <v>572</v>
      </c>
      <c r="B264" s="110">
        <v>68</v>
      </c>
      <c r="C264" s="110">
        <v>53</v>
      </c>
      <c r="D264" s="110">
        <v>19</v>
      </c>
      <c r="E264" s="110">
        <v>82</v>
      </c>
      <c r="F264" s="110">
        <v>31</v>
      </c>
      <c r="G264" s="110">
        <v>30</v>
      </c>
      <c r="H264" s="110">
        <v>10</v>
      </c>
      <c r="I264" s="110">
        <v>7</v>
      </c>
      <c r="J264" s="110">
        <v>3</v>
      </c>
      <c r="K264" s="110">
        <v>12</v>
      </c>
      <c r="L264" s="110">
        <v>79</v>
      </c>
      <c r="M264" s="110">
        <v>18</v>
      </c>
      <c r="N264" s="110">
        <v>56</v>
      </c>
      <c r="O264" s="110">
        <v>56</v>
      </c>
      <c r="P264" s="110">
        <v>15</v>
      </c>
      <c r="Q264" s="110">
        <v>42</v>
      </c>
      <c r="R264" s="110">
        <v>29</v>
      </c>
      <c r="S264" s="110">
        <v>5</v>
      </c>
      <c r="T264" s="110">
        <v>25</v>
      </c>
      <c r="U264" s="110">
        <v>9</v>
      </c>
    </row>
    <row r="265" spans="1:21" ht="12.75" x14ac:dyDescent="0.2">
      <c r="A265" s="110" t="s">
        <v>573</v>
      </c>
      <c r="B265" s="110">
        <v>36</v>
      </c>
      <c r="C265" s="110">
        <v>6</v>
      </c>
      <c r="D265" s="110">
        <v>11</v>
      </c>
      <c r="E265" s="110">
        <v>43</v>
      </c>
      <c r="F265" s="110">
        <v>20</v>
      </c>
      <c r="G265" s="110">
        <v>15</v>
      </c>
      <c r="H265" s="110">
        <v>18</v>
      </c>
      <c r="I265" s="110">
        <v>12</v>
      </c>
      <c r="J265" s="110">
        <v>2</v>
      </c>
      <c r="K265" s="110">
        <v>9</v>
      </c>
      <c r="L265" s="110">
        <v>27</v>
      </c>
      <c r="M265" s="110">
        <v>13</v>
      </c>
      <c r="N265" s="110">
        <v>20</v>
      </c>
      <c r="O265" s="110">
        <v>14</v>
      </c>
      <c r="P265" s="110">
        <v>9</v>
      </c>
      <c r="Q265" s="110">
        <v>33</v>
      </c>
      <c r="R265" s="110">
        <v>13</v>
      </c>
      <c r="S265" s="110">
        <v>5</v>
      </c>
      <c r="T265" s="110">
        <v>15</v>
      </c>
      <c r="U265" s="110">
        <v>4</v>
      </c>
    </row>
    <row r="266" spans="1:21" ht="12.75" x14ac:dyDescent="0.2">
      <c r="A266" s="110" t="s">
        <v>574</v>
      </c>
      <c r="B266" s="110">
        <v>20</v>
      </c>
      <c r="C266" s="110">
        <v>16</v>
      </c>
      <c r="D266" s="110">
        <v>8</v>
      </c>
      <c r="E266" s="110">
        <v>7</v>
      </c>
      <c r="F266" s="110">
        <v>6</v>
      </c>
      <c r="G266" s="110">
        <v>25</v>
      </c>
      <c r="H266" s="110">
        <v>4</v>
      </c>
      <c r="I266" s="110">
        <v>6</v>
      </c>
      <c r="J266" s="110">
        <v>3</v>
      </c>
      <c r="K266" s="110">
        <v>10</v>
      </c>
      <c r="L266" s="110">
        <v>20</v>
      </c>
      <c r="M266" s="110">
        <v>8</v>
      </c>
      <c r="N266" s="110">
        <v>6</v>
      </c>
      <c r="O266" s="110">
        <v>11</v>
      </c>
      <c r="P266" s="110">
        <v>3</v>
      </c>
      <c r="Q266" s="110">
        <v>26</v>
      </c>
      <c r="R266" s="110">
        <v>3</v>
      </c>
      <c r="S266" s="110">
        <v>5</v>
      </c>
      <c r="T266" s="110">
        <v>7</v>
      </c>
      <c r="U266" s="110">
        <v>0</v>
      </c>
    </row>
    <row r="267" spans="1:21" ht="12.75" x14ac:dyDescent="0.2">
      <c r="A267" s="110" t="s">
        <v>575</v>
      </c>
      <c r="B267" s="110">
        <v>15</v>
      </c>
      <c r="C267" s="110">
        <v>33</v>
      </c>
      <c r="D267" s="110">
        <v>2</v>
      </c>
      <c r="E267" s="110">
        <v>50</v>
      </c>
      <c r="F267" s="110">
        <v>16</v>
      </c>
      <c r="G267" s="110">
        <v>15</v>
      </c>
      <c r="H267" s="110">
        <v>0</v>
      </c>
      <c r="I267" s="110">
        <v>1</v>
      </c>
      <c r="J267" s="110">
        <v>0</v>
      </c>
      <c r="K267" s="110">
        <v>2</v>
      </c>
      <c r="L267" s="110">
        <v>27</v>
      </c>
      <c r="M267" s="110">
        <v>31</v>
      </c>
      <c r="N267" s="110">
        <v>29</v>
      </c>
      <c r="O267" s="110">
        <v>16</v>
      </c>
      <c r="P267" s="110">
        <v>3</v>
      </c>
      <c r="Q267" s="110">
        <v>29</v>
      </c>
      <c r="R267" s="110">
        <v>44</v>
      </c>
      <c r="S267" s="110">
        <v>0</v>
      </c>
      <c r="T267" s="110">
        <v>5</v>
      </c>
      <c r="U267" s="110">
        <v>1</v>
      </c>
    </row>
    <row r="268" spans="1:21" ht="12.75" x14ac:dyDescent="0.2">
      <c r="A268" s="110" t="s">
        <v>576</v>
      </c>
      <c r="B268" s="110">
        <v>80</v>
      </c>
      <c r="C268" s="110">
        <v>28</v>
      </c>
      <c r="D268" s="110">
        <v>62</v>
      </c>
      <c r="E268" s="110">
        <v>125</v>
      </c>
      <c r="F268" s="110">
        <v>58</v>
      </c>
      <c r="G268" s="110">
        <v>88</v>
      </c>
      <c r="H268" s="110">
        <v>71</v>
      </c>
      <c r="I268" s="110">
        <v>9</v>
      </c>
      <c r="J268" s="110">
        <v>6</v>
      </c>
      <c r="K268" s="110">
        <v>43</v>
      </c>
      <c r="L268" s="110">
        <v>190</v>
      </c>
      <c r="M268" s="110">
        <v>193</v>
      </c>
      <c r="N268" s="110">
        <v>105</v>
      </c>
      <c r="O268" s="110">
        <v>25</v>
      </c>
      <c r="P268" s="110">
        <v>15</v>
      </c>
      <c r="Q268" s="110">
        <v>174</v>
      </c>
      <c r="R268" s="110">
        <v>82</v>
      </c>
      <c r="S268" s="110">
        <v>17</v>
      </c>
      <c r="T268" s="110">
        <v>61</v>
      </c>
      <c r="U268" s="110">
        <v>3</v>
      </c>
    </row>
    <row r="269" spans="1:21" ht="12.75" x14ac:dyDescent="0.2">
      <c r="A269" s="110" t="s">
        <v>577</v>
      </c>
      <c r="B269" s="110">
        <v>59</v>
      </c>
      <c r="C269" s="110">
        <v>15</v>
      </c>
      <c r="D269" s="110">
        <v>64</v>
      </c>
      <c r="E269" s="110">
        <v>86</v>
      </c>
      <c r="F269" s="110">
        <v>37</v>
      </c>
      <c r="G269" s="110">
        <v>40</v>
      </c>
      <c r="H269" s="110">
        <v>25</v>
      </c>
      <c r="I269" s="110">
        <v>14</v>
      </c>
      <c r="J269" s="110">
        <v>1</v>
      </c>
      <c r="K269" s="110">
        <v>25</v>
      </c>
      <c r="L269" s="110">
        <v>83</v>
      </c>
      <c r="M269" s="110">
        <v>6</v>
      </c>
      <c r="N269" s="110">
        <v>50</v>
      </c>
      <c r="O269" s="110">
        <v>30</v>
      </c>
      <c r="P269" s="110">
        <v>7</v>
      </c>
      <c r="Q269" s="110">
        <v>108</v>
      </c>
      <c r="R269" s="110">
        <v>90</v>
      </c>
      <c r="S269" s="110">
        <v>7</v>
      </c>
      <c r="T269" s="110">
        <v>29</v>
      </c>
      <c r="U269" s="110">
        <v>18</v>
      </c>
    </row>
    <row r="270" spans="1:21" ht="14.25" customHeight="1" x14ac:dyDescent="0.2">
      <c r="A270" s="18" t="s">
        <v>578</v>
      </c>
      <c r="B270" s="18"/>
      <c r="C270" s="18"/>
      <c r="D270" s="110"/>
      <c r="E270" s="110"/>
      <c r="F270" s="18"/>
      <c r="G270" s="110"/>
      <c r="H270" s="110"/>
      <c r="I270" s="18"/>
      <c r="J270" s="110"/>
      <c r="K270" s="110"/>
      <c r="L270" s="110"/>
      <c r="M270" s="110"/>
      <c r="N270" s="110"/>
      <c r="O270" s="18"/>
      <c r="P270" s="110"/>
      <c r="Q270" s="110"/>
      <c r="R270" s="110"/>
      <c r="S270" s="18"/>
      <c r="T270" s="110"/>
      <c r="U270" s="110"/>
    </row>
    <row r="271" spans="1:21" ht="12.75" x14ac:dyDescent="0.2">
      <c r="A271" s="110" t="s">
        <v>579</v>
      </c>
      <c r="B271" s="110">
        <v>42</v>
      </c>
      <c r="C271" s="110">
        <v>65</v>
      </c>
      <c r="D271" s="110">
        <v>16</v>
      </c>
      <c r="E271" s="110">
        <v>100</v>
      </c>
      <c r="F271" s="110">
        <v>67</v>
      </c>
      <c r="G271" s="110">
        <v>35</v>
      </c>
      <c r="H271" s="110">
        <v>21</v>
      </c>
      <c r="I271" s="110">
        <v>1</v>
      </c>
      <c r="J271" s="110">
        <v>0</v>
      </c>
      <c r="K271" s="110">
        <v>17</v>
      </c>
      <c r="L271" s="110">
        <v>113</v>
      </c>
      <c r="M271" s="110">
        <v>3</v>
      </c>
      <c r="N271" s="110">
        <v>101</v>
      </c>
      <c r="O271" s="110">
        <v>33</v>
      </c>
      <c r="P271" s="110">
        <v>26</v>
      </c>
      <c r="Q271" s="110">
        <v>143</v>
      </c>
      <c r="R271" s="110">
        <v>102</v>
      </c>
      <c r="S271" s="110">
        <v>41</v>
      </c>
      <c r="T271" s="110">
        <v>24</v>
      </c>
      <c r="U271" s="110">
        <v>11</v>
      </c>
    </row>
    <row r="272" spans="1:21" ht="12.75" x14ac:dyDescent="0.2">
      <c r="A272" s="110" t="s">
        <v>580</v>
      </c>
      <c r="B272" s="110">
        <v>14</v>
      </c>
      <c r="C272" s="110">
        <v>43</v>
      </c>
      <c r="D272" s="110">
        <v>55</v>
      </c>
      <c r="E272" s="110">
        <v>29</v>
      </c>
      <c r="F272" s="110">
        <v>38</v>
      </c>
      <c r="G272" s="110">
        <v>51</v>
      </c>
      <c r="H272" s="110">
        <v>17</v>
      </c>
      <c r="I272" s="110">
        <v>4</v>
      </c>
      <c r="J272" s="110">
        <v>0</v>
      </c>
      <c r="K272" s="110">
        <v>17</v>
      </c>
      <c r="L272" s="110">
        <v>91</v>
      </c>
      <c r="M272" s="110">
        <v>12</v>
      </c>
      <c r="N272" s="110">
        <v>68</v>
      </c>
      <c r="O272" s="110">
        <v>22</v>
      </c>
      <c r="P272" s="110">
        <v>9</v>
      </c>
      <c r="Q272" s="110">
        <v>76</v>
      </c>
      <c r="R272" s="110">
        <v>74</v>
      </c>
      <c r="S272" s="110">
        <v>4</v>
      </c>
      <c r="T272" s="110">
        <v>14</v>
      </c>
      <c r="U272" s="110">
        <v>3</v>
      </c>
    </row>
    <row r="273" spans="1:21" ht="12.75" x14ac:dyDescent="0.2">
      <c r="A273" s="110" t="s">
        <v>581</v>
      </c>
      <c r="B273" s="110">
        <v>17</v>
      </c>
      <c r="C273" s="110">
        <v>46</v>
      </c>
      <c r="D273" s="110">
        <v>29</v>
      </c>
      <c r="E273" s="110">
        <v>40</v>
      </c>
      <c r="F273" s="110">
        <v>14</v>
      </c>
      <c r="G273" s="110">
        <v>61</v>
      </c>
      <c r="H273" s="110">
        <v>25</v>
      </c>
      <c r="I273" s="110">
        <v>17</v>
      </c>
      <c r="J273" s="110">
        <v>0</v>
      </c>
      <c r="K273" s="110">
        <v>11</v>
      </c>
      <c r="L273" s="110">
        <v>91</v>
      </c>
      <c r="M273" s="110">
        <v>2</v>
      </c>
      <c r="N273" s="110">
        <v>44</v>
      </c>
      <c r="O273" s="110">
        <v>47</v>
      </c>
      <c r="P273" s="110">
        <v>5</v>
      </c>
      <c r="Q273" s="110">
        <v>53</v>
      </c>
      <c r="R273" s="110">
        <v>61</v>
      </c>
      <c r="S273" s="110">
        <v>8</v>
      </c>
      <c r="T273" s="110">
        <v>30</v>
      </c>
      <c r="U273" s="110">
        <v>4</v>
      </c>
    </row>
    <row r="274" spans="1:21" ht="12.75" x14ac:dyDescent="0.2">
      <c r="A274" s="110" t="s">
        <v>582</v>
      </c>
      <c r="B274" s="110">
        <v>149</v>
      </c>
      <c r="C274" s="110">
        <v>54</v>
      </c>
      <c r="D274" s="110">
        <v>189</v>
      </c>
      <c r="E274" s="110">
        <v>617</v>
      </c>
      <c r="F274" s="110">
        <v>182</v>
      </c>
      <c r="G274" s="110">
        <v>145</v>
      </c>
      <c r="H274" s="110">
        <v>166</v>
      </c>
      <c r="I274" s="110">
        <v>10</v>
      </c>
      <c r="J274" s="110">
        <v>1</v>
      </c>
      <c r="K274" s="110">
        <v>52</v>
      </c>
      <c r="L274" s="110">
        <v>321</v>
      </c>
      <c r="M274" s="110">
        <v>55</v>
      </c>
      <c r="N274" s="110">
        <v>411</v>
      </c>
      <c r="O274" s="110">
        <v>116</v>
      </c>
      <c r="P274" s="110">
        <v>53</v>
      </c>
      <c r="Q274" s="110">
        <v>638</v>
      </c>
      <c r="R274" s="110">
        <v>403</v>
      </c>
      <c r="S274" s="110">
        <v>20</v>
      </c>
      <c r="T274" s="110">
        <v>94</v>
      </c>
      <c r="U274" s="110">
        <v>7</v>
      </c>
    </row>
    <row r="275" spans="1:21" ht="12.75" x14ac:dyDescent="0.2">
      <c r="A275" s="110" t="s">
        <v>583</v>
      </c>
      <c r="B275" s="110">
        <v>27</v>
      </c>
      <c r="C275" s="110">
        <v>10</v>
      </c>
      <c r="D275" s="110">
        <v>57</v>
      </c>
      <c r="E275" s="110">
        <v>64</v>
      </c>
      <c r="F275" s="110">
        <v>41</v>
      </c>
      <c r="G275" s="110">
        <v>55</v>
      </c>
      <c r="H275" s="110">
        <v>39</v>
      </c>
      <c r="I275" s="110">
        <v>2</v>
      </c>
      <c r="J275" s="110">
        <v>1</v>
      </c>
      <c r="K275" s="110">
        <v>24</v>
      </c>
      <c r="L275" s="110">
        <v>45</v>
      </c>
      <c r="M275" s="110">
        <v>4</v>
      </c>
      <c r="N275" s="110">
        <v>64</v>
      </c>
      <c r="O275" s="110">
        <v>27</v>
      </c>
      <c r="P275" s="110">
        <v>9</v>
      </c>
      <c r="Q275" s="110">
        <v>107</v>
      </c>
      <c r="R275" s="110">
        <v>76</v>
      </c>
      <c r="S275" s="110">
        <v>17</v>
      </c>
      <c r="T275" s="110">
        <v>11</v>
      </c>
      <c r="U275" s="110">
        <v>0</v>
      </c>
    </row>
    <row r="276" spans="1:21" ht="12.75" x14ac:dyDescent="0.2">
      <c r="A276" s="110" t="s">
        <v>584</v>
      </c>
      <c r="B276" s="110">
        <v>27</v>
      </c>
      <c r="C276" s="110">
        <v>15</v>
      </c>
      <c r="D276" s="110">
        <v>14</v>
      </c>
      <c r="E276" s="110">
        <v>30</v>
      </c>
      <c r="F276" s="110">
        <v>3</v>
      </c>
      <c r="G276" s="110">
        <v>16</v>
      </c>
      <c r="H276" s="110">
        <v>2</v>
      </c>
      <c r="I276" s="110">
        <v>3</v>
      </c>
      <c r="J276" s="110">
        <v>0</v>
      </c>
      <c r="K276" s="110">
        <v>6</v>
      </c>
      <c r="L276" s="110">
        <v>47</v>
      </c>
      <c r="M276" s="110">
        <v>22</v>
      </c>
      <c r="N276" s="110">
        <v>22</v>
      </c>
      <c r="O276" s="110">
        <v>16</v>
      </c>
      <c r="P276" s="110">
        <v>2</v>
      </c>
      <c r="Q276" s="110">
        <v>42</v>
      </c>
      <c r="R276" s="110">
        <v>31</v>
      </c>
      <c r="S276" s="110">
        <v>6</v>
      </c>
      <c r="T276" s="110">
        <v>22</v>
      </c>
      <c r="U276" s="110">
        <v>1</v>
      </c>
    </row>
    <row r="277" spans="1:21" ht="12.75" x14ac:dyDescent="0.2">
      <c r="A277" s="110" t="s">
        <v>585</v>
      </c>
      <c r="B277" s="110">
        <v>105</v>
      </c>
      <c r="C277" s="110">
        <v>69</v>
      </c>
      <c r="D277" s="110">
        <v>108</v>
      </c>
      <c r="E277" s="110">
        <v>270</v>
      </c>
      <c r="F277" s="110">
        <v>88</v>
      </c>
      <c r="G277" s="110">
        <v>124</v>
      </c>
      <c r="H277" s="110">
        <v>39</v>
      </c>
      <c r="I277" s="110">
        <v>6</v>
      </c>
      <c r="J277" s="110">
        <v>0</v>
      </c>
      <c r="K277" s="110">
        <v>46</v>
      </c>
      <c r="L277" s="110">
        <v>270</v>
      </c>
      <c r="M277" s="110">
        <v>46</v>
      </c>
      <c r="N277" s="110">
        <v>225</v>
      </c>
      <c r="O277" s="110">
        <v>39</v>
      </c>
      <c r="P277" s="110">
        <v>32</v>
      </c>
      <c r="Q277" s="110">
        <v>254</v>
      </c>
      <c r="R277" s="110">
        <v>166</v>
      </c>
      <c r="S277" s="110">
        <v>40</v>
      </c>
      <c r="T277" s="110">
        <v>60</v>
      </c>
      <c r="U277" s="110">
        <v>2</v>
      </c>
    </row>
    <row r="278" spans="1:21" ht="14.25" customHeight="1" x14ac:dyDescent="0.2">
      <c r="A278" s="18" t="s">
        <v>586</v>
      </c>
      <c r="B278" s="18"/>
      <c r="C278" s="18"/>
      <c r="D278" s="110"/>
      <c r="E278" s="110"/>
      <c r="F278" s="18"/>
      <c r="G278" s="110"/>
      <c r="H278" s="110"/>
      <c r="I278" s="18"/>
      <c r="J278" s="110"/>
      <c r="K278" s="110"/>
      <c r="L278" s="110"/>
      <c r="M278" s="110"/>
      <c r="N278" s="110"/>
      <c r="O278" s="18"/>
      <c r="P278" s="110"/>
      <c r="Q278" s="110"/>
      <c r="R278" s="110"/>
      <c r="S278" s="18"/>
      <c r="T278" s="110"/>
      <c r="U278" s="110"/>
    </row>
    <row r="279" spans="1:21" ht="12.75" x14ac:dyDescent="0.2">
      <c r="A279" s="110" t="s">
        <v>587</v>
      </c>
      <c r="B279" s="110">
        <v>12</v>
      </c>
      <c r="C279" s="110">
        <v>18</v>
      </c>
      <c r="D279" s="110">
        <v>14</v>
      </c>
      <c r="E279" s="110">
        <v>30</v>
      </c>
      <c r="F279" s="110">
        <v>20</v>
      </c>
      <c r="G279" s="110">
        <v>29</v>
      </c>
      <c r="H279" s="110">
        <v>1</v>
      </c>
      <c r="I279" s="110">
        <v>12</v>
      </c>
      <c r="J279" s="110">
        <v>2</v>
      </c>
      <c r="K279" s="110">
        <v>4</v>
      </c>
      <c r="L279" s="110">
        <v>21</v>
      </c>
      <c r="M279" s="110">
        <v>2</v>
      </c>
      <c r="N279" s="110">
        <v>15</v>
      </c>
      <c r="O279" s="110">
        <v>16</v>
      </c>
      <c r="P279" s="110">
        <v>6</v>
      </c>
      <c r="Q279" s="110">
        <v>33</v>
      </c>
      <c r="R279" s="110">
        <v>6</v>
      </c>
      <c r="S279" s="110">
        <v>1</v>
      </c>
      <c r="T279" s="110">
        <v>6</v>
      </c>
      <c r="U279" s="110">
        <v>0</v>
      </c>
    </row>
    <row r="280" spans="1:21" ht="12.75" x14ac:dyDescent="0.2">
      <c r="A280" s="110" t="s">
        <v>588</v>
      </c>
      <c r="B280" s="110">
        <v>13</v>
      </c>
      <c r="C280" s="110">
        <v>24</v>
      </c>
      <c r="D280" s="110">
        <v>10</v>
      </c>
      <c r="E280" s="110">
        <v>8</v>
      </c>
      <c r="F280" s="110">
        <v>14</v>
      </c>
      <c r="G280" s="110">
        <v>18</v>
      </c>
      <c r="H280" s="110">
        <v>4</v>
      </c>
      <c r="I280" s="110">
        <v>7</v>
      </c>
      <c r="J280" s="110">
        <v>3</v>
      </c>
      <c r="K280" s="110">
        <v>2</v>
      </c>
      <c r="L280" s="110">
        <v>18</v>
      </c>
      <c r="M280" s="110">
        <v>4</v>
      </c>
      <c r="N280" s="110">
        <v>7</v>
      </c>
      <c r="O280" s="110">
        <v>11</v>
      </c>
      <c r="P280" s="110">
        <v>4</v>
      </c>
      <c r="Q280" s="110">
        <v>22</v>
      </c>
      <c r="R280" s="110">
        <v>10</v>
      </c>
      <c r="S280" s="110">
        <v>11</v>
      </c>
      <c r="T280" s="110">
        <v>8</v>
      </c>
      <c r="U280" s="110">
        <v>1</v>
      </c>
    </row>
    <row r="281" spans="1:21" ht="12.75" x14ac:dyDescent="0.2">
      <c r="A281" s="110" t="s">
        <v>589</v>
      </c>
      <c r="B281" s="110">
        <v>23</v>
      </c>
      <c r="C281" s="110">
        <v>11</v>
      </c>
      <c r="D281" s="110">
        <v>11</v>
      </c>
      <c r="E281" s="110">
        <v>33</v>
      </c>
      <c r="F281" s="110">
        <v>13</v>
      </c>
      <c r="G281" s="110">
        <v>50</v>
      </c>
      <c r="H281" s="110">
        <v>10</v>
      </c>
      <c r="I281" s="110">
        <v>8</v>
      </c>
      <c r="J281" s="110">
        <v>1</v>
      </c>
      <c r="K281" s="110">
        <v>8</v>
      </c>
      <c r="L281" s="110">
        <v>29</v>
      </c>
      <c r="M281" s="110">
        <v>10</v>
      </c>
      <c r="N281" s="110">
        <v>22</v>
      </c>
      <c r="O281" s="110">
        <v>25</v>
      </c>
      <c r="P281" s="110">
        <v>9</v>
      </c>
      <c r="Q281" s="110">
        <v>32</v>
      </c>
      <c r="R281" s="110">
        <v>14</v>
      </c>
      <c r="S281" s="110">
        <v>1</v>
      </c>
      <c r="T281" s="110">
        <v>3</v>
      </c>
      <c r="U281" s="110">
        <v>1</v>
      </c>
    </row>
    <row r="282" spans="1:21" ht="12.75" x14ac:dyDescent="0.2">
      <c r="A282" s="110" t="s">
        <v>590</v>
      </c>
      <c r="B282" s="110">
        <v>34</v>
      </c>
      <c r="C282" s="110">
        <v>37</v>
      </c>
      <c r="D282" s="110">
        <v>27</v>
      </c>
      <c r="E282" s="110">
        <v>55</v>
      </c>
      <c r="F282" s="110">
        <v>33</v>
      </c>
      <c r="G282" s="110">
        <v>56</v>
      </c>
      <c r="H282" s="110">
        <v>7</v>
      </c>
      <c r="I282" s="110">
        <v>9</v>
      </c>
      <c r="J282" s="110">
        <v>3</v>
      </c>
      <c r="K282" s="110">
        <v>13</v>
      </c>
      <c r="L282" s="110">
        <v>29</v>
      </c>
      <c r="M282" s="110">
        <v>2</v>
      </c>
      <c r="N282" s="110">
        <v>51</v>
      </c>
      <c r="O282" s="110">
        <v>47</v>
      </c>
      <c r="P282" s="110">
        <v>7</v>
      </c>
      <c r="Q282" s="110">
        <v>101</v>
      </c>
      <c r="R282" s="110">
        <v>32</v>
      </c>
      <c r="S282" s="110">
        <v>8</v>
      </c>
      <c r="T282" s="110">
        <v>22</v>
      </c>
      <c r="U282" s="110">
        <v>1</v>
      </c>
    </row>
    <row r="283" spans="1:21" ht="12.75" x14ac:dyDescent="0.2">
      <c r="A283" s="110" t="s">
        <v>591</v>
      </c>
      <c r="B283" s="110">
        <v>13</v>
      </c>
      <c r="C283" s="110">
        <v>4</v>
      </c>
      <c r="D283" s="110">
        <v>8</v>
      </c>
      <c r="E283" s="110">
        <v>14</v>
      </c>
      <c r="F283" s="110">
        <v>8</v>
      </c>
      <c r="G283" s="110">
        <v>28</v>
      </c>
      <c r="H283" s="110">
        <v>4</v>
      </c>
      <c r="I283" s="110">
        <v>2</v>
      </c>
      <c r="J283" s="110">
        <v>1</v>
      </c>
      <c r="K283" s="110">
        <v>5</v>
      </c>
      <c r="L283" s="110">
        <v>10</v>
      </c>
      <c r="M283" s="110">
        <v>4</v>
      </c>
      <c r="N283" s="110">
        <v>13</v>
      </c>
      <c r="O283" s="110">
        <v>18</v>
      </c>
      <c r="P283" s="110">
        <v>4</v>
      </c>
      <c r="Q283" s="110">
        <v>17</v>
      </c>
      <c r="R283" s="110">
        <v>7</v>
      </c>
      <c r="S283" s="110">
        <v>1</v>
      </c>
      <c r="T283" s="110">
        <v>4</v>
      </c>
      <c r="U283" s="110">
        <v>0</v>
      </c>
    </row>
    <row r="284" spans="1:21" ht="12.75" x14ac:dyDescent="0.2">
      <c r="A284" s="110" t="s">
        <v>592</v>
      </c>
      <c r="B284" s="110">
        <v>27</v>
      </c>
      <c r="C284" s="110">
        <v>25</v>
      </c>
      <c r="D284" s="110">
        <v>15</v>
      </c>
      <c r="E284" s="110">
        <v>27</v>
      </c>
      <c r="F284" s="110">
        <v>14</v>
      </c>
      <c r="G284" s="110">
        <v>49</v>
      </c>
      <c r="H284" s="110">
        <v>26</v>
      </c>
      <c r="I284" s="110">
        <v>5</v>
      </c>
      <c r="J284" s="110">
        <v>0</v>
      </c>
      <c r="K284" s="110">
        <v>5</v>
      </c>
      <c r="L284" s="110">
        <v>37</v>
      </c>
      <c r="M284" s="110">
        <v>13</v>
      </c>
      <c r="N284" s="110">
        <v>20</v>
      </c>
      <c r="O284" s="110">
        <v>19</v>
      </c>
      <c r="P284" s="110">
        <v>6</v>
      </c>
      <c r="Q284" s="110">
        <v>33</v>
      </c>
      <c r="R284" s="110">
        <v>19</v>
      </c>
      <c r="S284" s="110">
        <v>4</v>
      </c>
      <c r="T284" s="110">
        <v>19</v>
      </c>
      <c r="U284" s="110">
        <v>1</v>
      </c>
    </row>
    <row r="285" spans="1:21" ht="12.75" x14ac:dyDescent="0.2">
      <c r="A285" s="110" t="s">
        <v>593</v>
      </c>
      <c r="B285" s="110">
        <v>14</v>
      </c>
      <c r="C285" s="110">
        <v>12</v>
      </c>
      <c r="D285" s="110">
        <v>8</v>
      </c>
      <c r="E285" s="110">
        <v>73</v>
      </c>
      <c r="F285" s="110">
        <v>25</v>
      </c>
      <c r="G285" s="110">
        <v>42</v>
      </c>
      <c r="H285" s="110">
        <v>4</v>
      </c>
      <c r="I285" s="110">
        <v>13</v>
      </c>
      <c r="J285" s="110">
        <v>0</v>
      </c>
      <c r="K285" s="110">
        <v>7</v>
      </c>
      <c r="L285" s="110">
        <v>33</v>
      </c>
      <c r="M285" s="110">
        <v>0</v>
      </c>
      <c r="N285" s="110">
        <v>39</v>
      </c>
      <c r="O285" s="110">
        <v>18</v>
      </c>
      <c r="P285" s="110">
        <v>16</v>
      </c>
      <c r="Q285" s="110">
        <v>63</v>
      </c>
      <c r="R285" s="110">
        <v>12</v>
      </c>
      <c r="S285" s="110">
        <v>0</v>
      </c>
      <c r="T285" s="110">
        <v>6</v>
      </c>
      <c r="U285" s="110">
        <v>0</v>
      </c>
    </row>
    <row r="286" spans="1:21" ht="12.75" x14ac:dyDescent="0.2">
      <c r="A286" s="110" t="s">
        <v>594</v>
      </c>
      <c r="B286" s="110">
        <v>67</v>
      </c>
      <c r="C286" s="110">
        <v>132</v>
      </c>
      <c r="D286" s="110">
        <v>86</v>
      </c>
      <c r="E286" s="110">
        <v>351</v>
      </c>
      <c r="F286" s="110">
        <v>114</v>
      </c>
      <c r="G286" s="110">
        <v>103</v>
      </c>
      <c r="H286" s="110">
        <v>45</v>
      </c>
      <c r="I286" s="110">
        <v>25</v>
      </c>
      <c r="J286" s="110">
        <v>29</v>
      </c>
      <c r="K286" s="110">
        <v>47</v>
      </c>
      <c r="L286" s="110">
        <v>140</v>
      </c>
      <c r="M286" s="110">
        <v>7</v>
      </c>
      <c r="N286" s="110">
        <v>231</v>
      </c>
      <c r="O286" s="110">
        <v>72</v>
      </c>
      <c r="P286" s="110">
        <v>32</v>
      </c>
      <c r="Q286" s="110">
        <v>330</v>
      </c>
      <c r="R286" s="110">
        <v>172</v>
      </c>
      <c r="S286" s="110">
        <v>10</v>
      </c>
      <c r="T286" s="110">
        <v>40</v>
      </c>
      <c r="U286" s="110">
        <v>2</v>
      </c>
    </row>
    <row r="287" spans="1:21" ht="14.25" customHeight="1" x14ac:dyDescent="0.2">
      <c r="A287" s="18" t="s">
        <v>595</v>
      </c>
      <c r="B287" s="18"/>
      <c r="C287" s="18"/>
      <c r="D287" s="110"/>
      <c r="E287" s="110"/>
      <c r="F287" s="18"/>
      <c r="G287" s="110"/>
      <c r="H287" s="110"/>
      <c r="I287" s="18"/>
      <c r="J287" s="110"/>
      <c r="K287" s="110"/>
      <c r="L287" s="110"/>
      <c r="M287" s="110"/>
      <c r="N287" s="110"/>
      <c r="O287" s="18"/>
      <c r="P287" s="110"/>
      <c r="Q287" s="110"/>
      <c r="R287" s="110"/>
      <c r="S287" s="18"/>
      <c r="T287" s="110"/>
      <c r="U287" s="110"/>
    </row>
    <row r="288" spans="1:21" ht="12.75" x14ac:dyDescent="0.2">
      <c r="A288" s="110" t="s">
        <v>596</v>
      </c>
      <c r="B288" s="110">
        <v>7</v>
      </c>
      <c r="C288" s="110">
        <v>5</v>
      </c>
      <c r="D288" s="110">
        <v>6</v>
      </c>
      <c r="E288" s="110">
        <v>5</v>
      </c>
      <c r="F288" s="110">
        <v>5</v>
      </c>
      <c r="G288" s="110">
        <v>19</v>
      </c>
      <c r="H288" s="110">
        <v>1</v>
      </c>
      <c r="I288" s="110">
        <v>1</v>
      </c>
      <c r="J288" s="110">
        <v>0</v>
      </c>
      <c r="K288" s="110">
        <v>1</v>
      </c>
      <c r="L288" s="110">
        <v>8</v>
      </c>
      <c r="M288" s="110">
        <v>1</v>
      </c>
      <c r="N288" s="110">
        <v>13</v>
      </c>
      <c r="O288" s="110">
        <v>6</v>
      </c>
      <c r="P288" s="110">
        <v>0</v>
      </c>
      <c r="Q288" s="110">
        <v>5</v>
      </c>
      <c r="R288" s="110">
        <v>2</v>
      </c>
      <c r="S288" s="110">
        <v>1</v>
      </c>
      <c r="T288" s="110">
        <v>6</v>
      </c>
      <c r="U288" s="110">
        <v>0</v>
      </c>
    </row>
    <row r="289" spans="1:21" ht="12.75" x14ac:dyDescent="0.2">
      <c r="A289" s="110" t="s">
        <v>597</v>
      </c>
      <c r="B289" s="110">
        <v>5</v>
      </c>
      <c r="C289" s="110">
        <v>6</v>
      </c>
      <c r="D289" s="110">
        <v>6</v>
      </c>
      <c r="E289" s="110">
        <v>2</v>
      </c>
      <c r="F289" s="110">
        <v>2</v>
      </c>
      <c r="G289" s="110">
        <v>10</v>
      </c>
      <c r="H289" s="110">
        <v>5</v>
      </c>
      <c r="I289" s="110">
        <v>0</v>
      </c>
      <c r="J289" s="110">
        <v>1</v>
      </c>
      <c r="K289" s="110">
        <v>1</v>
      </c>
      <c r="L289" s="110">
        <v>5</v>
      </c>
      <c r="M289" s="110">
        <v>0</v>
      </c>
      <c r="N289" s="110">
        <v>4</v>
      </c>
      <c r="O289" s="110">
        <v>4</v>
      </c>
      <c r="P289" s="110">
        <v>3</v>
      </c>
      <c r="Q289" s="110">
        <v>8</v>
      </c>
      <c r="R289" s="110">
        <v>3</v>
      </c>
      <c r="S289" s="110">
        <v>0</v>
      </c>
      <c r="T289" s="110">
        <v>2</v>
      </c>
      <c r="U289" s="110">
        <v>0</v>
      </c>
    </row>
    <row r="290" spans="1:21" ht="12.75" x14ac:dyDescent="0.2">
      <c r="A290" s="110" t="s">
        <v>598</v>
      </c>
      <c r="B290" s="110">
        <v>20</v>
      </c>
      <c r="C290" s="110">
        <v>8</v>
      </c>
      <c r="D290" s="110">
        <v>19</v>
      </c>
      <c r="E290" s="110">
        <v>26</v>
      </c>
      <c r="F290" s="110">
        <v>19</v>
      </c>
      <c r="G290" s="110">
        <v>49</v>
      </c>
      <c r="H290" s="110">
        <v>2</v>
      </c>
      <c r="I290" s="110">
        <v>1</v>
      </c>
      <c r="J290" s="110">
        <v>0</v>
      </c>
      <c r="K290" s="110">
        <v>7</v>
      </c>
      <c r="L290" s="110">
        <v>54</v>
      </c>
      <c r="M290" s="110">
        <v>4</v>
      </c>
      <c r="N290" s="110">
        <v>30</v>
      </c>
      <c r="O290" s="110">
        <v>12</v>
      </c>
      <c r="P290" s="110">
        <v>12</v>
      </c>
      <c r="Q290" s="110">
        <v>35</v>
      </c>
      <c r="R290" s="110">
        <v>50</v>
      </c>
      <c r="S290" s="110">
        <v>1</v>
      </c>
      <c r="T290" s="110">
        <v>23</v>
      </c>
      <c r="U290" s="110">
        <v>0</v>
      </c>
    </row>
    <row r="291" spans="1:21" ht="12.75" x14ac:dyDescent="0.2">
      <c r="A291" s="110" t="s">
        <v>599</v>
      </c>
      <c r="B291" s="110">
        <v>5</v>
      </c>
      <c r="C291" s="110">
        <v>7</v>
      </c>
      <c r="D291" s="110">
        <v>11</v>
      </c>
      <c r="E291" s="110">
        <v>5</v>
      </c>
      <c r="F291" s="110">
        <v>8</v>
      </c>
      <c r="G291" s="110">
        <v>20</v>
      </c>
      <c r="H291" s="110">
        <v>3</v>
      </c>
      <c r="I291" s="110">
        <v>1</v>
      </c>
      <c r="J291" s="110">
        <v>0</v>
      </c>
      <c r="K291" s="110">
        <v>4</v>
      </c>
      <c r="L291" s="110">
        <v>21</v>
      </c>
      <c r="M291" s="110">
        <v>6</v>
      </c>
      <c r="N291" s="110">
        <v>7</v>
      </c>
      <c r="O291" s="110">
        <v>2</v>
      </c>
      <c r="P291" s="110">
        <v>2</v>
      </c>
      <c r="Q291" s="110">
        <v>10</v>
      </c>
      <c r="R291" s="110">
        <v>2</v>
      </c>
      <c r="S291" s="110">
        <v>0</v>
      </c>
      <c r="T291" s="110">
        <v>6</v>
      </c>
      <c r="U291" s="110">
        <v>0</v>
      </c>
    </row>
    <row r="292" spans="1:21" ht="12.75" x14ac:dyDescent="0.2">
      <c r="A292" s="110" t="s">
        <v>600</v>
      </c>
      <c r="B292" s="110">
        <v>28</v>
      </c>
      <c r="C292" s="110">
        <v>21</v>
      </c>
      <c r="D292" s="110">
        <v>21</v>
      </c>
      <c r="E292" s="110">
        <v>24</v>
      </c>
      <c r="F292" s="110">
        <v>22</v>
      </c>
      <c r="G292" s="110">
        <v>23</v>
      </c>
      <c r="H292" s="110">
        <v>3</v>
      </c>
      <c r="I292" s="110">
        <v>3</v>
      </c>
      <c r="J292" s="110">
        <v>0</v>
      </c>
      <c r="K292" s="110">
        <v>10</v>
      </c>
      <c r="L292" s="110">
        <v>17</v>
      </c>
      <c r="M292" s="110">
        <v>1</v>
      </c>
      <c r="N292" s="110">
        <v>23</v>
      </c>
      <c r="O292" s="110">
        <v>14</v>
      </c>
      <c r="P292" s="110">
        <v>2</v>
      </c>
      <c r="Q292" s="110">
        <v>19</v>
      </c>
      <c r="R292" s="110">
        <v>11</v>
      </c>
      <c r="S292" s="110">
        <v>10</v>
      </c>
      <c r="T292" s="110">
        <v>5</v>
      </c>
      <c r="U292" s="110">
        <v>0</v>
      </c>
    </row>
    <row r="293" spans="1:21" ht="12.75" x14ac:dyDescent="0.2">
      <c r="A293" s="110" t="s">
        <v>601</v>
      </c>
      <c r="B293" s="110">
        <v>13</v>
      </c>
      <c r="C293" s="110">
        <v>8</v>
      </c>
      <c r="D293" s="110">
        <v>6</v>
      </c>
      <c r="E293" s="110">
        <v>9</v>
      </c>
      <c r="F293" s="110">
        <v>10</v>
      </c>
      <c r="G293" s="110">
        <v>15</v>
      </c>
      <c r="H293" s="110">
        <v>2</v>
      </c>
      <c r="I293" s="110">
        <v>3</v>
      </c>
      <c r="J293" s="110">
        <v>0</v>
      </c>
      <c r="K293" s="110">
        <v>6</v>
      </c>
      <c r="L293" s="110">
        <v>6</v>
      </c>
      <c r="M293" s="110">
        <v>2</v>
      </c>
      <c r="N293" s="110">
        <v>6</v>
      </c>
      <c r="O293" s="110">
        <v>5</v>
      </c>
      <c r="P293" s="110">
        <v>2</v>
      </c>
      <c r="Q293" s="110">
        <v>22</v>
      </c>
      <c r="R293" s="110">
        <v>8</v>
      </c>
      <c r="S293" s="110">
        <v>1</v>
      </c>
      <c r="T293" s="110">
        <v>7</v>
      </c>
      <c r="U293" s="110">
        <v>1</v>
      </c>
    </row>
    <row r="294" spans="1:21" ht="12.75" x14ac:dyDescent="0.2">
      <c r="A294" s="110" t="s">
        <v>602</v>
      </c>
      <c r="B294" s="110">
        <v>14</v>
      </c>
      <c r="C294" s="110">
        <v>13</v>
      </c>
      <c r="D294" s="110">
        <v>13</v>
      </c>
      <c r="E294" s="110">
        <v>20</v>
      </c>
      <c r="F294" s="110">
        <v>12</v>
      </c>
      <c r="G294" s="110">
        <v>12</v>
      </c>
      <c r="H294" s="110">
        <v>8</v>
      </c>
      <c r="I294" s="110">
        <v>0</v>
      </c>
      <c r="J294" s="110">
        <v>0</v>
      </c>
      <c r="K294" s="110">
        <v>4</v>
      </c>
      <c r="L294" s="110">
        <v>15</v>
      </c>
      <c r="M294" s="110">
        <v>3</v>
      </c>
      <c r="N294" s="110">
        <v>12</v>
      </c>
      <c r="O294" s="110">
        <v>13</v>
      </c>
      <c r="P294" s="110">
        <v>0</v>
      </c>
      <c r="Q294" s="110">
        <v>29</v>
      </c>
      <c r="R294" s="110">
        <v>18</v>
      </c>
      <c r="S294" s="110">
        <v>4</v>
      </c>
      <c r="T294" s="110">
        <v>10</v>
      </c>
      <c r="U294" s="110">
        <v>1</v>
      </c>
    </row>
    <row r="295" spans="1:21" ht="12.75" x14ac:dyDescent="0.2">
      <c r="A295" s="110" t="s">
        <v>603</v>
      </c>
      <c r="B295" s="110">
        <v>176</v>
      </c>
      <c r="C295" s="110">
        <v>109</v>
      </c>
      <c r="D295" s="110">
        <v>140</v>
      </c>
      <c r="E295" s="110">
        <v>335</v>
      </c>
      <c r="F295" s="110">
        <v>234</v>
      </c>
      <c r="G295" s="110">
        <v>149</v>
      </c>
      <c r="H295" s="110">
        <v>55</v>
      </c>
      <c r="I295" s="110">
        <v>33</v>
      </c>
      <c r="J295" s="110">
        <v>0</v>
      </c>
      <c r="K295" s="110">
        <v>42</v>
      </c>
      <c r="L295" s="110">
        <v>210</v>
      </c>
      <c r="M295" s="110">
        <v>60</v>
      </c>
      <c r="N295" s="110">
        <v>221</v>
      </c>
      <c r="O295" s="110">
        <v>44</v>
      </c>
      <c r="P295" s="110">
        <v>17</v>
      </c>
      <c r="Q295" s="110">
        <v>273</v>
      </c>
      <c r="R295" s="110">
        <v>280</v>
      </c>
      <c r="S295" s="110">
        <v>43</v>
      </c>
      <c r="T295" s="110">
        <v>97</v>
      </c>
      <c r="U295" s="110">
        <v>0</v>
      </c>
    </row>
    <row r="296" spans="1:21" ht="12.75" x14ac:dyDescent="0.2">
      <c r="A296" s="110" t="s">
        <v>604</v>
      </c>
      <c r="B296" s="110">
        <v>1</v>
      </c>
      <c r="C296" s="110">
        <v>8</v>
      </c>
      <c r="D296" s="110">
        <v>0</v>
      </c>
      <c r="E296" s="110">
        <v>1</v>
      </c>
      <c r="F296" s="110">
        <v>2</v>
      </c>
      <c r="G296" s="110">
        <v>15</v>
      </c>
      <c r="H296" s="110">
        <v>0</v>
      </c>
      <c r="I296" s="110">
        <v>0</v>
      </c>
      <c r="J296" s="110">
        <v>0</v>
      </c>
      <c r="K296" s="110">
        <v>0</v>
      </c>
      <c r="L296" s="110">
        <v>4</v>
      </c>
      <c r="M296" s="110">
        <v>0</v>
      </c>
      <c r="N296" s="110">
        <v>8</v>
      </c>
      <c r="O296" s="110">
        <v>4</v>
      </c>
      <c r="P296" s="110">
        <v>0</v>
      </c>
      <c r="Q296" s="110">
        <v>6</v>
      </c>
      <c r="R296" s="110">
        <v>4</v>
      </c>
      <c r="S296" s="110">
        <v>0</v>
      </c>
      <c r="T296" s="110">
        <v>5</v>
      </c>
      <c r="U296" s="110">
        <v>0</v>
      </c>
    </row>
    <row r="297" spans="1:21" ht="12.75" x14ac:dyDescent="0.2">
      <c r="A297" s="110" t="s">
        <v>605</v>
      </c>
      <c r="B297" s="110">
        <v>9</v>
      </c>
      <c r="C297" s="110">
        <v>10</v>
      </c>
      <c r="D297" s="110">
        <v>8</v>
      </c>
      <c r="E297" s="110">
        <v>8</v>
      </c>
      <c r="F297" s="110">
        <v>6</v>
      </c>
      <c r="G297" s="110">
        <v>25</v>
      </c>
      <c r="H297" s="110">
        <v>1</v>
      </c>
      <c r="I297" s="110">
        <v>0</v>
      </c>
      <c r="J297" s="110">
        <v>0</v>
      </c>
      <c r="K297" s="110">
        <v>0</v>
      </c>
      <c r="L297" s="110">
        <v>20</v>
      </c>
      <c r="M297" s="110">
        <v>1</v>
      </c>
      <c r="N297" s="110">
        <v>10</v>
      </c>
      <c r="O297" s="110">
        <v>6</v>
      </c>
      <c r="P297" s="110">
        <v>5</v>
      </c>
      <c r="Q297" s="110">
        <v>17</v>
      </c>
      <c r="R297" s="110">
        <v>23</v>
      </c>
      <c r="S297" s="110">
        <v>1</v>
      </c>
      <c r="T297" s="110">
        <v>11</v>
      </c>
      <c r="U297" s="110">
        <v>0</v>
      </c>
    </row>
    <row r="298" spans="1:21" ht="12.75" x14ac:dyDescent="0.2">
      <c r="A298" s="110" t="s">
        <v>606</v>
      </c>
      <c r="B298" s="110">
        <v>234</v>
      </c>
      <c r="C298" s="110">
        <v>231</v>
      </c>
      <c r="D298" s="110">
        <v>178</v>
      </c>
      <c r="E298" s="110">
        <v>632</v>
      </c>
      <c r="F298" s="110">
        <v>350</v>
      </c>
      <c r="G298" s="110">
        <v>101</v>
      </c>
      <c r="H298" s="110">
        <v>86</v>
      </c>
      <c r="I298" s="110">
        <v>14</v>
      </c>
      <c r="J298" s="110">
        <v>0</v>
      </c>
      <c r="K298" s="110">
        <v>85</v>
      </c>
      <c r="L298" s="110">
        <v>236</v>
      </c>
      <c r="M298" s="110">
        <v>44</v>
      </c>
      <c r="N298" s="110">
        <v>580</v>
      </c>
      <c r="O298" s="110">
        <v>74</v>
      </c>
      <c r="P298" s="110">
        <v>23</v>
      </c>
      <c r="Q298" s="110">
        <v>523</v>
      </c>
      <c r="R298" s="110">
        <v>394</v>
      </c>
      <c r="S298" s="110">
        <v>32</v>
      </c>
      <c r="T298" s="110">
        <v>84</v>
      </c>
      <c r="U298" s="110">
        <v>0</v>
      </c>
    </row>
    <row r="299" spans="1:21" ht="12.75" x14ac:dyDescent="0.2">
      <c r="A299" s="110" t="s">
        <v>607</v>
      </c>
      <c r="B299" s="110">
        <v>12</v>
      </c>
      <c r="C299" s="110">
        <v>5</v>
      </c>
      <c r="D299" s="110">
        <v>29</v>
      </c>
      <c r="E299" s="110">
        <v>1</v>
      </c>
      <c r="F299" s="110">
        <v>5</v>
      </c>
      <c r="G299" s="110">
        <v>63</v>
      </c>
      <c r="H299" s="110">
        <v>16</v>
      </c>
      <c r="I299" s="110">
        <v>0</v>
      </c>
      <c r="J299" s="110">
        <v>0</v>
      </c>
      <c r="K299" s="110">
        <v>4</v>
      </c>
      <c r="L299" s="110">
        <v>27</v>
      </c>
      <c r="M299" s="110">
        <v>0</v>
      </c>
      <c r="N299" s="110">
        <v>17</v>
      </c>
      <c r="O299" s="110">
        <v>7</v>
      </c>
      <c r="P299" s="110">
        <v>4</v>
      </c>
      <c r="Q299" s="110">
        <v>27</v>
      </c>
      <c r="R299" s="110">
        <v>18</v>
      </c>
      <c r="S299" s="110">
        <v>0</v>
      </c>
      <c r="T299" s="110">
        <v>14</v>
      </c>
      <c r="U299" s="110">
        <v>1</v>
      </c>
    </row>
    <row r="300" spans="1:21" ht="12.75" x14ac:dyDescent="0.2">
      <c r="A300" s="110" t="s">
        <v>608</v>
      </c>
      <c r="B300" s="110">
        <v>16</v>
      </c>
      <c r="C300" s="110">
        <v>8</v>
      </c>
      <c r="D300" s="110">
        <v>9</v>
      </c>
      <c r="E300" s="110">
        <v>6</v>
      </c>
      <c r="F300" s="110">
        <v>12</v>
      </c>
      <c r="G300" s="110">
        <v>16</v>
      </c>
      <c r="H300" s="110">
        <v>6</v>
      </c>
      <c r="I300" s="110">
        <v>2</v>
      </c>
      <c r="J300" s="110">
        <v>0</v>
      </c>
      <c r="K300" s="110">
        <v>3</v>
      </c>
      <c r="L300" s="110">
        <v>18</v>
      </c>
      <c r="M300" s="110">
        <v>14</v>
      </c>
      <c r="N300" s="110">
        <v>14</v>
      </c>
      <c r="O300" s="110">
        <v>18</v>
      </c>
      <c r="P300" s="110">
        <v>3</v>
      </c>
      <c r="Q300" s="110">
        <v>19</v>
      </c>
      <c r="R300" s="110">
        <v>19</v>
      </c>
      <c r="S300" s="110">
        <v>2</v>
      </c>
      <c r="T300" s="110">
        <v>9</v>
      </c>
      <c r="U300" s="110">
        <v>0</v>
      </c>
    </row>
    <row r="301" spans="1:21" ht="12.75" x14ac:dyDescent="0.2">
      <c r="A301" s="110" t="s">
        <v>609</v>
      </c>
      <c r="B301" s="110">
        <v>46</v>
      </c>
      <c r="C301" s="110">
        <v>19</v>
      </c>
      <c r="D301" s="110">
        <v>24</v>
      </c>
      <c r="E301" s="110">
        <v>25</v>
      </c>
      <c r="F301" s="110">
        <v>41</v>
      </c>
      <c r="G301" s="110">
        <v>26</v>
      </c>
      <c r="H301" s="110">
        <v>16</v>
      </c>
      <c r="I301" s="110">
        <v>8</v>
      </c>
      <c r="J301" s="110">
        <v>0</v>
      </c>
      <c r="K301" s="110">
        <v>12</v>
      </c>
      <c r="L301" s="110">
        <v>30</v>
      </c>
      <c r="M301" s="110">
        <v>9</v>
      </c>
      <c r="N301" s="110">
        <v>20</v>
      </c>
      <c r="O301" s="110">
        <v>13</v>
      </c>
      <c r="P301" s="110">
        <v>2</v>
      </c>
      <c r="Q301" s="110">
        <v>37</v>
      </c>
      <c r="R301" s="110">
        <v>31</v>
      </c>
      <c r="S301" s="110">
        <v>2</v>
      </c>
      <c r="T301" s="110">
        <v>13</v>
      </c>
      <c r="U301" s="110">
        <v>1</v>
      </c>
    </row>
    <row r="302" spans="1:21" ht="12.75" x14ac:dyDescent="0.2">
      <c r="A302" s="110" t="s">
        <v>610</v>
      </c>
      <c r="B302" s="110">
        <v>2</v>
      </c>
      <c r="C302" s="110">
        <v>3</v>
      </c>
      <c r="D302" s="110">
        <v>16</v>
      </c>
      <c r="E302" s="110">
        <v>4</v>
      </c>
      <c r="F302" s="110">
        <v>5</v>
      </c>
      <c r="G302" s="110">
        <v>12</v>
      </c>
      <c r="H302" s="110">
        <v>12</v>
      </c>
      <c r="I302" s="110">
        <v>0</v>
      </c>
      <c r="J302" s="110">
        <v>0</v>
      </c>
      <c r="K302" s="110">
        <v>1</v>
      </c>
      <c r="L302" s="110">
        <v>6</v>
      </c>
      <c r="M302" s="110">
        <v>1</v>
      </c>
      <c r="N302" s="110">
        <v>2</v>
      </c>
      <c r="O302" s="110">
        <v>5</v>
      </c>
      <c r="P302" s="110">
        <v>2</v>
      </c>
      <c r="Q302" s="110">
        <v>8</v>
      </c>
      <c r="R302" s="110">
        <v>7</v>
      </c>
      <c r="S302" s="110">
        <v>2</v>
      </c>
      <c r="T302" s="110">
        <v>6</v>
      </c>
      <c r="U302" s="110">
        <v>0</v>
      </c>
    </row>
    <row r="303" spans="1:21" ht="14.25" customHeight="1" x14ac:dyDescent="0.2">
      <c r="A303" s="18" t="s">
        <v>611</v>
      </c>
      <c r="B303" s="18"/>
      <c r="C303" s="18"/>
      <c r="D303" s="110"/>
      <c r="E303" s="110"/>
      <c r="F303" s="18"/>
      <c r="G303" s="110"/>
      <c r="H303" s="110"/>
      <c r="I303" s="18"/>
      <c r="J303" s="110"/>
      <c r="K303" s="110"/>
      <c r="L303" s="110"/>
      <c r="M303" s="110"/>
      <c r="N303" s="110"/>
      <c r="O303" s="18"/>
      <c r="P303" s="110"/>
      <c r="Q303" s="110"/>
      <c r="R303" s="110"/>
      <c r="S303" s="18"/>
      <c r="T303" s="110"/>
      <c r="U303" s="110"/>
    </row>
    <row r="304" spans="1:21" ht="12.75" x14ac:dyDescent="0.2">
      <c r="A304" s="110" t="s">
        <v>612</v>
      </c>
      <c r="B304" s="110">
        <v>5</v>
      </c>
      <c r="C304" s="110">
        <v>6</v>
      </c>
      <c r="D304" s="110">
        <v>3</v>
      </c>
      <c r="E304" s="110">
        <v>2</v>
      </c>
      <c r="F304" s="110">
        <v>6</v>
      </c>
      <c r="G304" s="110">
        <v>11</v>
      </c>
      <c r="H304" s="110">
        <v>1</v>
      </c>
      <c r="I304" s="110">
        <v>14</v>
      </c>
      <c r="J304" s="110">
        <v>2</v>
      </c>
      <c r="K304" s="110">
        <v>1</v>
      </c>
      <c r="L304" s="110">
        <v>10</v>
      </c>
      <c r="M304" s="110">
        <v>1</v>
      </c>
      <c r="N304" s="110">
        <v>9</v>
      </c>
      <c r="O304" s="110">
        <v>0</v>
      </c>
      <c r="P304" s="110">
        <v>1</v>
      </c>
      <c r="Q304" s="110">
        <v>15</v>
      </c>
      <c r="R304" s="110">
        <v>6</v>
      </c>
      <c r="S304" s="110">
        <v>0</v>
      </c>
      <c r="T304" s="110">
        <v>0</v>
      </c>
      <c r="U304" s="110">
        <v>1</v>
      </c>
    </row>
    <row r="305" spans="1:22" ht="12.75" x14ac:dyDescent="0.2">
      <c r="A305" s="110" t="s">
        <v>613</v>
      </c>
      <c r="B305" s="110">
        <v>13</v>
      </c>
      <c r="C305" s="110">
        <v>16</v>
      </c>
      <c r="D305" s="110">
        <v>4</v>
      </c>
      <c r="E305" s="110">
        <v>37</v>
      </c>
      <c r="F305" s="110">
        <v>5</v>
      </c>
      <c r="G305" s="110">
        <v>50</v>
      </c>
      <c r="H305" s="110">
        <v>0</v>
      </c>
      <c r="I305" s="110">
        <v>2</v>
      </c>
      <c r="J305" s="110">
        <v>0</v>
      </c>
      <c r="K305" s="110">
        <v>1</v>
      </c>
      <c r="L305" s="110">
        <v>13</v>
      </c>
      <c r="M305" s="110">
        <v>1</v>
      </c>
      <c r="N305" s="110">
        <v>15</v>
      </c>
      <c r="O305" s="110">
        <v>10</v>
      </c>
      <c r="P305" s="110">
        <v>1</v>
      </c>
      <c r="Q305" s="110">
        <v>14</v>
      </c>
      <c r="R305" s="110">
        <v>5</v>
      </c>
      <c r="S305" s="110">
        <v>1</v>
      </c>
      <c r="T305" s="110">
        <v>1</v>
      </c>
      <c r="U305" s="110">
        <v>0</v>
      </c>
    </row>
    <row r="306" spans="1:22" ht="12.75" x14ac:dyDescent="0.2">
      <c r="A306" s="110" t="s">
        <v>614</v>
      </c>
      <c r="B306" s="110">
        <v>79</v>
      </c>
      <c r="C306" s="110">
        <v>10</v>
      </c>
      <c r="D306" s="110">
        <v>46</v>
      </c>
      <c r="E306" s="110">
        <v>112</v>
      </c>
      <c r="F306" s="110">
        <v>64</v>
      </c>
      <c r="G306" s="110">
        <v>83</v>
      </c>
      <c r="H306" s="110">
        <v>17</v>
      </c>
      <c r="I306" s="110">
        <v>8</v>
      </c>
      <c r="J306" s="110">
        <v>3</v>
      </c>
      <c r="K306" s="110">
        <v>32</v>
      </c>
      <c r="L306" s="110">
        <v>58</v>
      </c>
      <c r="M306" s="110">
        <v>7</v>
      </c>
      <c r="N306" s="110">
        <v>74</v>
      </c>
      <c r="O306" s="110">
        <v>22</v>
      </c>
      <c r="P306" s="110">
        <v>49</v>
      </c>
      <c r="Q306" s="110">
        <v>119</v>
      </c>
      <c r="R306" s="110">
        <v>106</v>
      </c>
      <c r="S306" s="110">
        <v>2</v>
      </c>
      <c r="T306" s="110">
        <v>26</v>
      </c>
      <c r="U306" s="110">
        <v>4</v>
      </c>
    </row>
    <row r="307" spans="1:22" ht="12.75" x14ac:dyDescent="0.2">
      <c r="A307" s="110" t="s">
        <v>615</v>
      </c>
      <c r="B307" s="110">
        <v>47</v>
      </c>
      <c r="C307" s="110">
        <v>0</v>
      </c>
      <c r="D307" s="110">
        <v>50</v>
      </c>
      <c r="E307" s="110">
        <v>46</v>
      </c>
      <c r="F307" s="110">
        <v>7</v>
      </c>
      <c r="G307" s="110">
        <v>55</v>
      </c>
      <c r="H307" s="110">
        <v>20</v>
      </c>
      <c r="I307" s="110">
        <v>9</v>
      </c>
      <c r="J307" s="110">
        <v>1</v>
      </c>
      <c r="K307" s="110">
        <v>1</v>
      </c>
      <c r="L307" s="110">
        <v>43</v>
      </c>
      <c r="M307" s="110">
        <v>36</v>
      </c>
      <c r="N307" s="110">
        <v>40</v>
      </c>
      <c r="O307" s="110">
        <v>8</v>
      </c>
      <c r="P307" s="110">
        <v>5</v>
      </c>
      <c r="Q307" s="110">
        <v>56</v>
      </c>
      <c r="R307" s="110">
        <v>44</v>
      </c>
      <c r="S307" s="110">
        <v>14</v>
      </c>
      <c r="T307" s="110">
        <v>17</v>
      </c>
      <c r="U307" s="110">
        <v>1</v>
      </c>
    </row>
    <row r="308" spans="1:22" ht="12.75" x14ac:dyDescent="0.2">
      <c r="A308" s="110" t="s">
        <v>616</v>
      </c>
      <c r="B308" s="110">
        <v>31</v>
      </c>
      <c r="C308" s="110">
        <v>5</v>
      </c>
      <c r="D308" s="110">
        <v>30</v>
      </c>
      <c r="E308" s="110">
        <v>22</v>
      </c>
      <c r="F308" s="110">
        <v>1</v>
      </c>
      <c r="G308" s="110">
        <v>6</v>
      </c>
      <c r="H308" s="110">
        <v>33</v>
      </c>
      <c r="I308" s="110">
        <v>4</v>
      </c>
      <c r="J308" s="110">
        <v>1</v>
      </c>
      <c r="K308" s="110">
        <v>0</v>
      </c>
      <c r="L308" s="110">
        <v>64</v>
      </c>
      <c r="M308" s="110">
        <v>2</v>
      </c>
      <c r="N308" s="110">
        <v>35</v>
      </c>
      <c r="O308" s="110">
        <v>9</v>
      </c>
      <c r="P308" s="110">
        <v>0</v>
      </c>
      <c r="Q308" s="110">
        <v>36</v>
      </c>
      <c r="R308" s="110">
        <v>2</v>
      </c>
      <c r="S308" s="110">
        <v>1</v>
      </c>
      <c r="T308" s="110">
        <v>17</v>
      </c>
      <c r="U308" s="110">
        <v>1</v>
      </c>
    </row>
    <row r="309" spans="1:22" ht="12.75" x14ac:dyDescent="0.2">
      <c r="A309" s="110" t="s">
        <v>617</v>
      </c>
      <c r="B309" s="110">
        <v>3</v>
      </c>
      <c r="C309" s="110">
        <v>0</v>
      </c>
      <c r="D309" s="110">
        <v>31</v>
      </c>
      <c r="E309" s="110">
        <v>1</v>
      </c>
      <c r="F309" s="110">
        <v>4</v>
      </c>
      <c r="G309" s="110">
        <v>7</v>
      </c>
      <c r="H309" s="110">
        <v>1</v>
      </c>
      <c r="I309" s="110">
        <v>1</v>
      </c>
      <c r="J309" s="110">
        <v>1</v>
      </c>
      <c r="K309" s="110">
        <v>0</v>
      </c>
      <c r="L309" s="110">
        <v>7</v>
      </c>
      <c r="M309" s="110">
        <v>4</v>
      </c>
      <c r="N309" s="110">
        <v>14</v>
      </c>
      <c r="O309" s="110">
        <v>3</v>
      </c>
      <c r="P309" s="110">
        <v>1</v>
      </c>
      <c r="Q309" s="110">
        <v>26</v>
      </c>
      <c r="R309" s="110">
        <v>15</v>
      </c>
      <c r="S309" s="110">
        <v>7</v>
      </c>
      <c r="T309" s="110">
        <v>6</v>
      </c>
      <c r="U309" s="110">
        <v>1</v>
      </c>
    </row>
    <row r="310" spans="1:22" ht="12.75" x14ac:dyDescent="0.2">
      <c r="A310" s="110" t="s">
        <v>618</v>
      </c>
      <c r="B310" s="110">
        <v>35</v>
      </c>
      <c r="C310" s="110">
        <v>28</v>
      </c>
      <c r="D310" s="110">
        <v>21</v>
      </c>
      <c r="E310" s="110">
        <v>49</v>
      </c>
      <c r="F310" s="110">
        <v>31</v>
      </c>
      <c r="G310" s="110">
        <v>28</v>
      </c>
      <c r="H310" s="110">
        <v>2</v>
      </c>
      <c r="I310" s="110">
        <v>2</v>
      </c>
      <c r="J310" s="110">
        <v>1</v>
      </c>
      <c r="K310" s="110">
        <v>9</v>
      </c>
      <c r="L310" s="110">
        <v>38</v>
      </c>
      <c r="M310" s="110">
        <v>17</v>
      </c>
      <c r="N310" s="110">
        <v>43</v>
      </c>
      <c r="O310" s="110">
        <v>39</v>
      </c>
      <c r="P310" s="110">
        <v>3</v>
      </c>
      <c r="Q310" s="110">
        <v>84</v>
      </c>
      <c r="R310" s="110">
        <v>24</v>
      </c>
      <c r="S310" s="110">
        <v>0</v>
      </c>
      <c r="T310" s="110">
        <v>40</v>
      </c>
      <c r="U310" s="110">
        <v>0</v>
      </c>
    </row>
    <row r="311" spans="1:22" ht="12.75" x14ac:dyDescent="0.2">
      <c r="A311" s="110" t="s">
        <v>619</v>
      </c>
      <c r="B311" s="110">
        <v>48</v>
      </c>
      <c r="C311" s="110">
        <v>27</v>
      </c>
      <c r="D311" s="110">
        <v>75</v>
      </c>
      <c r="E311" s="110">
        <v>72</v>
      </c>
      <c r="F311" s="110">
        <v>41</v>
      </c>
      <c r="G311" s="110">
        <v>33</v>
      </c>
      <c r="H311" s="110">
        <v>2</v>
      </c>
      <c r="I311" s="110">
        <v>14</v>
      </c>
      <c r="J311" s="110">
        <v>3</v>
      </c>
      <c r="K311" s="110">
        <v>23</v>
      </c>
      <c r="L311" s="110">
        <v>61</v>
      </c>
      <c r="M311" s="110">
        <v>74</v>
      </c>
      <c r="N311" s="110">
        <v>67</v>
      </c>
      <c r="O311" s="110">
        <v>6</v>
      </c>
      <c r="P311" s="110">
        <v>8</v>
      </c>
      <c r="Q311" s="110">
        <v>78</v>
      </c>
      <c r="R311" s="110">
        <v>43</v>
      </c>
      <c r="S311" s="110">
        <v>2</v>
      </c>
      <c r="T311" s="110">
        <v>22</v>
      </c>
      <c r="U311" s="110">
        <v>3</v>
      </c>
    </row>
    <row r="312" spans="1:22" ht="12.75" x14ac:dyDescent="0.2">
      <c r="A312" s="110" t="s">
        <v>620</v>
      </c>
      <c r="B312" s="110">
        <v>115</v>
      </c>
      <c r="C312" s="110">
        <v>66</v>
      </c>
      <c r="D312" s="110">
        <v>106</v>
      </c>
      <c r="E312" s="110">
        <v>323</v>
      </c>
      <c r="F312" s="110">
        <v>128</v>
      </c>
      <c r="G312" s="110">
        <v>83</v>
      </c>
      <c r="H312" s="110">
        <v>52</v>
      </c>
      <c r="I312" s="110">
        <v>20</v>
      </c>
      <c r="J312" s="110">
        <v>25</v>
      </c>
      <c r="K312" s="110">
        <v>40</v>
      </c>
      <c r="L312" s="110">
        <v>165</v>
      </c>
      <c r="M312" s="110">
        <v>69</v>
      </c>
      <c r="N312" s="110">
        <v>315</v>
      </c>
      <c r="O312" s="110">
        <v>32</v>
      </c>
      <c r="P312" s="110">
        <v>49</v>
      </c>
      <c r="Q312" s="110">
        <v>347</v>
      </c>
      <c r="R312" s="110">
        <v>286</v>
      </c>
      <c r="S312" s="110">
        <v>59</v>
      </c>
      <c r="T312" s="110">
        <v>82</v>
      </c>
      <c r="U312" s="110">
        <v>8</v>
      </c>
    </row>
    <row r="313" spans="1:22" ht="12.75" x14ac:dyDescent="0.2">
      <c r="A313" s="110" t="s">
        <v>621</v>
      </c>
      <c r="B313" s="110">
        <v>9</v>
      </c>
      <c r="C313" s="110">
        <v>6</v>
      </c>
      <c r="D313" s="110">
        <v>31</v>
      </c>
      <c r="E313" s="110">
        <v>3</v>
      </c>
      <c r="F313" s="110">
        <v>6</v>
      </c>
      <c r="G313" s="110">
        <v>11</v>
      </c>
      <c r="H313" s="110">
        <v>17</v>
      </c>
      <c r="I313" s="110">
        <v>3</v>
      </c>
      <c r="J313" s="110">
        <v>0</v>
      </c>
      <c r="K313" s="110">
        <v>3</v>
      </c>
      <c r="L313" s="110">
        <v>10</v>
      </c>
      <c r="M313" s="110">
        <v>24</v>
      </c>
      <c r="N313" s="110">
        <v>12</v>
      </c>
      <c r="O313" s="110">
        <v>5</v>
      </c>
      <c r="P313" s="110">
        <v>1</v>
      </c>
      <c r="Q313" s="110">
        <v>22</v>
      </c>
      <c r="R313" s="110">
        <v>13</v>
      </c>
      <c r="S313" s="110">
        <v>0</v>
      </c>
      <c r="T313" s="110">
        <v>20</v>
      </c>
      <c r="U313" s="110">
        <v>0</v>
      </c>
    </row>
    <row r="314" spans="1:22" ht="12.75" x14ac:dyDescent="0.2">
      <c r="A314" s="110" t="s">
        <v>622</v>
      </c>
      <c r="B314" s="110">
        <v>100</v>
      </c>
      <c r="C314" s="110">
        <v>125</v>
      </c>
      <c r="D314" s="110">
        <v>96</v>
      </c>
      <c r="E314" s="110">
        <v>117</v>
      </c>
      <c r="F314" s="110">
        <v>109</v>
      </c>
      <c r="G314" s="110">
        <v>81</v>
      </c>
      <c r="H314" s="110">
        <v>28</v>
      </c>
      <c r="I314" s="110">
        <v>8</v>
      </c>
      <c r="J314" s="110">
        <v>6</v>
      </c>
      <c r="K314" s="110">
        <v>13</v>
      </c>
      <c r="L314" s="110">
        <v>94</v>
      </c>
      <c r="M314" s="110">
        <v>72</v>
      </c>
      <c r="N314" s="110">
        <v>111</v>
      </c>
      <c r="O314" s="110">
        <v>47</v>
      </c>
      <c r="P314" s="110">
        <v>25</v>
      </c>
      <c r="Q314" s="110">
        <v>152</v>
      </c>
      <c r="R314" s="110">
        <v>160</v>
      </c>
      <c r="S314" s="110">
        <v>70</v>
      </c>
      <c r="T314" s="110">
        <v>57</v>
      </c>
      <c r="U314" s="110">
        <v>1</v>
      </c>
    </row>
    <row r="315" spans="1:22" ht="12.75" x14ac:dyDescent="0.2">
      <c r="A315" s="110" t="s">
        <v>623</v>
      </c>
      <c r="B315" s="110">
        <v>37</v>
      </c>
      <c r="C315" s="110">
        <v>3</v>
      </c>
      <c r="D315" s="110">
        <v>18</v>
      </c>
      <c r="E315" s="110">
        <v>38</v>
      </c>
      <c r="F315" s="110">
        <v>5</v>
      </c>
      <c r="G315" s="110">
        <v>38</v>
      </c>
      <c r="H315" s="110">
        <v>7</v>
      </c>
      <c r="I315" s="110">
        <v>1</v>
      </c>
      <c r="J315" s="110">
        <v>2</v>
      </c>
      <c r="K315" s="110">
        <v>6</v>
      </c>
      <c r="L315" s="110">
        <v>12</v>
      </c>
      <c r="M315" s="110">
        <v>7</v>
      </c>
      <c r="N315" s="110">
        <v>20</v>
      </c>
      <c r="O315" s="110">
        <v>13</v>
      </c>
      <c r="P315" s="110">
        <v>6</v>
      </c>
      <c r="Q315" s="110">
        <v>30</v>
      </c>
      <c r="R315" s="110">
        <v>24</v>
      </c>
      <c r="S315" s="110">
        <v>3</v>
      </c>
      <c r="T315" s="110">
        <v>19</v>
      </c>
      <c r="U315" s="110">
        <v>0</v>
      </c>
    </row>
    <row r="316" spans="1:22" ht="12.75" x14ac:dyDescent="0.2">
      <c r="A316" s="110" t="s">
        <v>624</v>
      </c>
      <c r="B316" s="110">
        <v>10</v>
      </c>
      <c r="C316" s="110">
        <v>7</v>
      </c>
      <c r="D316" s="110">
        <v>4</v>
      </c>
      <c r="E316" s="110">
        <v>8</v>
      </c>
      <c r="F316" s="110">
        <v>0</v>
      </c>
      <c r="G316" s="110">
        <v>6</v>
      </c>
      <c r="H316" s="110">
        <v>2</v>
      </c>
      <c r="I316" s="110">
        <v>4</v>
      </c>
      <c r="J316" s="110">
        <v>0</v>
      </c>
      <c r="K316" s="110">
        <v>0</v>
      </c>
      <c r="L316" s="110">
        <v>9</v>
      </c>
      <c r="M316" s="110">
        <v>1</v>
      </c>
      <c r="N316" s="110">
        <v>6</v>
      </c>
      <c r="O316" s="110">
        <v>13</v>
      </c>
      <c r="P316" s="110">
        <v>3</v>
      </c>
      <c r="Q316" s="110">
        <v>12</v>
      </c>
      <c r="R316" s="110">
        <v>3</v>
      </c>
      <c r="S316" s="110">
        <v>0</v>
      </c>
      <c r="T316" s="110">
        <v>9</v>
      </c>
      <c r="U316" s="110">
        <v>0</v>
      </c>
    </row>
    <row r="317" spans="1:22" ht="12.75" x14ac:dyDescent="0.2">
      <c r="A317" s="110" t="s">
        <v>625</v>
      </c>
      <c r="B317" s="110">
        <v>8</v>
      </c>
      <c r="C317" s="110">
        <v>5</v>
      </c>
      <c r="D317" s="110">
        <v>14</v>
      </c>
      <c r="E317" s="110">
        <v>5</v>
      </c>
      <c r="F317" s="110">
        <v>2</v>
      </c>
      <c r="G317" s="110">
        <v>5</v>
      </c>
      <c r="H317" s="110">
        <v>2</v>
      </c>
      <c r="I317" s="110">
        <v>0</v>
      </c>
      <c r="J317" s="110">
        <v>0</v>
      </c>
      <c r="K317" s="110">
        <v>0</v>
      </c>
      <c r="L317" s="110">
        <v>9</v>
      </c>
      <c r="M317" s="110">
        <v>0</v>
      </c>
      <c r="N317" s="110">
        <v>23</v>
      </c>
      <c r="O317" s="110">
        <v>5</v>
      </c>
      <c r="P317" s="110">
        <v>1</v>
      </c>
      <c r="Q317" s="110">
        <v>27</v>
      </c>
      <c r="R317" s="110">
        <v>6</v>
      </c>
      <c r="S317" s="110">
        <v>4</v>
      </c>
      <c r="T317" s="110">
        <v>5</v>
      </c>
      <c r="U317" s="110">
        <v>0</v>
      </c>
    </row>
    <row r="318" spans="1:22" ht="6.75" customHeight="1" thickBot="1" x14ac:dyDescent="0.25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0"/>
    </row>
    <row r="319" spans="1:22" ht="14.25" x14ac:dyDescent="0.2">
      <c r="I319" s="64"/>
      <c r="M319" s="71"/>
      <c r="N319" s="71"/>
      <c r="R319" s="71"/>
    </row>
    <row r="320" spans="1:22" ht="12.75" x14ac:dyDescent="0.2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</row>
    <row r="321" spans="1:21" ht="12.75" x14ac:dyDescent="0.2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</row>
    <row r="322" spans="1:21" ht="12.75" hidden="1" x14ac:dyDescent="0.2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</row>
    <row r="323" spans="1:21" ht="12.75" hidden="1" x14ac:dyDescent="0.2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</row>
    <row r="324" spans="1:21" ht="12.75" hidden="1" x14ac:dyDescent="0.2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</row>
    <row r="325" spans="1:21" ht="12.75" hidden="1" x14ac:dyDescent="0.2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</row>
    <row r="326" spans="1:21" ht="12.75" hidden="1" x14ac:dyDescent="0.2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</row>
    <row r="327" spans="1:21" ht="12.75" hidden="1" x14ac:dyDescent="0.2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</row>
    <row r="328" spans="1:21" ht="12.75" hidden="1" x14ac:dyDescent="0.2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</row>
    <row r="329" spans="1:21" ht="12.75" hidden="1" x14ac:dyDescent="0.2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</row>
    <row r="330" spans="1:21" ht="12.75" hidden="1" x14ac:dyDescent="0.2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</row>
    <row r="331" spans="1:21" ht="12.75" hidden="1" x14ac:dyDescent="0.2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</row>
    <row r="332" spans="1:21" ht="12.75" hidden="1" x14ac:dyDescent="0.2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</row>
    <row r="333" spans="1:21" ht="12.75" hidden="1" x14ac:dyDescent="0.2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</row>
    <row r="334" spans="1:21" ht="12.75" hidden="1" x14ac:dyDescent="0.2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</row>
    <row r="335" spans="1:21" ht="12.75" hidden="1" x14ac:dyDescent="0.2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</row>
    <row r="336" spans="1:21" ht="12.75" hidden="1" x14ac:dyDescent="0.2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</row>
    <row r="337" spans="1:21" ht="12.75" hidden="1" x14ac:dyDescent="0.2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</row>
    <row r="338" spans="1:21" ht="12.75" hidden="1" x14ac:dyDescent="0.2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</row>
    <row r="339" spans="1:21" ht="12.75" hidden="1" x14ac:dyDescent="0.2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</row>
    <row r="340" spans="1:21" ht="12.75" hidden="1" x14ac:dyDescent="0.2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</row>
    <row r="341" spans="1:21" ht="12.75" hidden="1" x14ac:dyDescent="0.2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</row>
    <row r="342" spans="1:21" ht="12.75" hidden="1" x14ac:dyDescent="0.2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</row>
    <row r="343" spans="1:21" ht="12.75" hidden="1" x14ac:dyDescent="0.2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</row>
    <row r="344" spans="1:21" ht="12.75" hidden="1" x14ac:dyDescent="0.2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</row>
    <row r="345" spans="1:21" ht="14.25" hidden="1" customHeight="1" x14ac:dyDescent="0.2">
      <c r="A345" s="18"/>
      <c r="B345" s="18"/>
      <c r="C345" s="18"/>
      <c r="D345" s="110"/>
      <c r="E345" s="110"/>
      <c r="F345" s="18"/>
      <c r="G345" s="110"/>
      <c r="H345" s="110"/>
      <c r="I345" s="18"/>
      <c r="J345" s="110"/>
      <c r="K345" s="110"/>
      <c r="L345" s="110"/>
      <c r="M345" s="110"/>
      <c r="N345" s="110"/>
      <c r="O345" s="18"/>
      <c r="P345" s="110"/>
      <c r="Q345" s="110"/>
      <c r="R345" s="110"/>
      <c r="S345" s="18"/>
      <c r="T345" s="110"/>
      <c r="U345" s="110"/>
    </row>
    <row r="346" spans="1:21" ht="12.75" hidden="1" x14ac:dyDescent="0.2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</row>
    <row r="347" spans="1:21" ht="12.75" hidden="1" x14ac:dyDescent="0.2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</row>
    <row r="348" spans="1:21" ht="12.75" hidden="1" x14ac:dyDescent="0.2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</row>
    <row r="349" spans="1:21" ht="12.75" hidden="1" x14ac:dyDescent="0.2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</row>
    <row r="350" spans="1:21" ht="12.75" hidden="1" x14ac:dyDescent="0.2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</row>
    <row r="351" spans="1:21" ht="12.75" hidden="1" x14ac:dyDescent="0.2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</row>
    <row r="352" spans="1:21" ht="12.75" hidden="1" x14ac:dyDescent="0.2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</row>
    <row r="353" spans="1:21" ht="12.75" hidden="1" x14ac:dyDescent="0.2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</row>
    <row r="354" spans="1:21" ht="14.25" hidden="1" customHeight="1" x14ac:dyDescent="0.2">
      <c r="A354" s="18"/>
      <c r="B354" s="18"/>
      <c r="C354" s="18"/>
      <c r="D354" s="110"/>
      <c r="E354" s="110"/>
      <c r="F354" s="18"/>
      <c r="G354" s="110"/>
      <c r="H354" s="110"/>
      <c r="I354" s="18"/>
      <c r="J354" s="110"/>
      <c r="K354" s="110"/>
      <c r="L354" s="110"/>
      <c r="M354" s="110"/>
      <c r="N354" s="110"/>
      <c r="O354" s="18"/>
      <c r="P354" s="110"/>
      <c r="Q354" s="110"/>
      <c r="R354" s="110"/>
      <c r="S354" s="18"/>
      <c r="T354" s="110"/>
      <c r="U354" s="110"/>
    </row>
    <row r="355" spans="1:21" ht="12.75" hidden="1" x14ac:dyDescent="0.2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</row>
    <row r="356" spans="1:21" ht="12.75" hidden="1" x14ac:dyDescent="0.2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</row>
    <row r="357" spans="1:21" ht="12.75" hidden="1" x14ac:dyDescent="0.2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</row>
    <row r="358" spans="1:21" ht="12.75" hidden="1" x14ac:dyDescent="0.2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</row>
    <row r="359" spans="1:21" ht="12.75" hidden="1" x14ac:dyDescent="0.2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</row>
    <row r="360" spans="1:21" ht="12.75" hidden="1" x14ac:dyDescent="0.2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</row>
    <row r="361" spans="1:21" ht="12.75" hidden="1" x14ac:dyDescent="0.2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</row>
    <row r="362" spans="1:21" ht="12.75" hidden="1" x14ac:dyDescent="0.2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</row>
    <row r="363" spans="1:21" ht="12.75" hidden="1" x14ac:dyDescent="0.2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</row>
    <row r="364" spans="1:21" ht="14.25" hidden="1" customHeight="1" x14ac:dyDescent="0.2">
      <c r="A364" s="18"/>
      <c r="B364" s="18"/>
      <c r="C364" s="18"/>
      <c r="D364" s="110"/>
      <c r="E364" s="110"/>
      <c r="F364" s="18"/>
      <c r="G364" s="110"/>
      <c r="H364" s="110"/>
      <c r="I364" s="18"/>
      <c r="J364" s="110"/>
      <c r="K364" s="110"/>
      <c r="L364" s="110"/>
      <c r="M364" s="110"/>
      <c r="N364" s="110"/>
      <c r="O364" s="18"/>
      <c r="P364" s="110"/>
      <c r="Q364" s="110"/>
      <c r="R364" s="110"/>
      <c r="S364" s="18"/>
      <c r="T364" s="110"/>
      <c r="U364" s="110"/>
    </row>
    <row r="365" spans="1:21" ht="12.75" hidden="1" x14ac:dyDescent="0.2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</row>
    <row r="366" spans="1:21" ht="12.75" hidden="1" x14ac:dyDescent="0.2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</row>
    <row r="367" spans="1:21" ht="12.75" hidden="1" x14ac:dyDescent="0.2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</row>
    <row r="368" spans="1:21" ht="12.75" hidden="1" x14ac:dyDescent="0.2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</row>
    <row r="369" spans="1:21" ht="12.75" hidden="1" x14ac:dyDescent="0.2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</row>
    <row r="370" spans="1:21" ht="12.75" hidden="1" x14ac:dyDescent="0.2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</row>
    <row r="371" spans="1:21" ht="12.75" hidden="1" x14ac:dyDescent="0.2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</row>
    <row r="372" spans="1:21" ht="12.75" hidden="1" x14ac:dyDescent="0.2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</row>
    <row r="373" spans="1:21" ht="12.75" hidden="1" x14ac:dyDescent="0.2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</row>
    <row r="374" spans="1:21" ht="12.75" hidden="1" x14ac:dyDescent="0.2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</row>
    <row r="375" spans="1:21" ht="12.75" hidden="1" x14ac:dyDescent="0.2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</row>
    <row r="376" spans="1:21" ht="12.75" hidden="1" x14ac:dyDescent="0.2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</row>
    <row r="377" spans="1:21" ht="12.75" hidden="1" x14ac:dyDescent="0.2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</row>
    <row r="378" spans="1:21" ht="14.25" hidden="1" customHeight="1" x14ac:dyDescent="0.2">
      <c r="A378" s="18"/>
      <c r="B378" s="18"/>
      <c r="C378" s="18"/>
      <c r="D378" s="110"/>
      <c r="E378" s="110"/>
      <c r="F378" s="18"/>
      <c r="G378" s="110"/>
      <c r="H378" s="110"/>
      <c r="I378" s="18"/>
      <c r="J378" s="110"/>
      <c r="K378" s="110"/>
      <c r="L378" s="110"/>
      <c r="M378" s="110"/>
      <c r="N378" s="110"/>
      <c r="O378" s="18"/>
      <c r="P378" s="110"/>
      <c r="Q378" s="110"/>
      <c r="R378" s="110"/>
      <c r="S378" s="18"/>
      <c r="T378" s="110"/>
      <c r="U378" s="110"/>
    </row>
    <row r="379" spans="1:21" ht="12.75" hidden="1" x14ac:dyDescent="0.2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</row>
    <row r="380" spans="1:21" ht="12.75" hidden="1" x14ac:dyDescent="0.2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</row>
    <row r="381" spans="1:21" ht="12.75" hidden="1" x14ac:dyDescent="0.2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</row>
    <row r="382" spans="1:21" ht="12.75" hidden="1" x14ac:dyDescent="0.2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</row>
    <row r="383" spans="1:21" ht="12.75" hidden="1" x14ac:dyDescent="0.2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</row>
    <row r="384" spans="1:21" ht="12.75" hidden="1" x14ac:dyDescent="0.2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</row>
    <row r="385" spans="1:21" ht="12.75" hidden="1" x14ac:dyDescent="0.2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</row>
    <row r="386" spans="1:21" ht="12.75" hidden="1" x14ac:dyDescent="0.2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</row>
    <row r="387" spans="1:21" ht="12.75" hidden="1" x14ac:dyDescent="0.2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</row>
    <row r="388" spans="1:21" ht="12.75" hidden="1" x14ac:dyDescent="0.2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</row>
    <row r="389" spans="1:21" ht="12.75" hidden="1" x14ac:dyDescent="0.2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</row>
    <row r="390" spans="1:21" ht="12.75" hidden="1" x14ac:dyDescent="0.2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</row>
    <row r="391" spans="1:21" ht="12.75" hidden="1" x14ac:dyDescent="0.2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</row>
    <row r="392" spans="1:21" ht="14.25" hidden="1" customHeight="1" x14ac:dyDescent="0.2">
      <c r="A392" s="18"/>
      <c r="B392" s="18"/>
      <c r="C392" s="18"/>
      <c r="D392" s="110"/>
      <c r="E392" s="110"/>
      <c r="F392" s="18"/>
      <c r="G392" s="110"/>
      <c r="H392" s="110"/>
      <c r="I392" s="18"/>
      <c r="J392" s="110"/>
      <c r="K392" s="110"/>
      <c r="L392" s="110"/>
      <c r="M392" s="110"/>
      <c r="N392" s="110"/>
      <c r="O392" s="18"/>
      <c r="P392" s="110"/>
      <c r="Q392" s="110"/>
      <c r="R392" s="110"/>
      <c r="S392" s="18"/>
      <c r="T392" s="110"/>
      <c r="U392" s="110"/>
    </row>
    <row r="393" spans="1:21" ht="12.75" hidden="1" x14ac:dyDescent="0.2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</row>
    <row r="394" spans="1:21" ht="12.75" hidden="1" x14ac:dyDescent="0.2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</row>
    <row r="395" spans="1:21" ht="12.75" hidden="1" x14ac:dyDescent="0.2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</row>
    <row r="396" spans="1:21" ht="12.75" hidden="1" x14ac:dyDescent="0.2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</row>
    <row r="397" spans="1:21" ht="12.75" hidden="1" x14ac:dyDescent="0.2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</row>
    <row r="398" spans="1:21" ht="12.75" hidden="1" x14ac:dyDescent="0.2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</row>
    <row r="399" spans="1:21" ht="12.75" hidden="1" x14ac:dyDescent="0.2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</row>
    <row r="400" spans="1:21" ht="12.75" hidden="1" x14ac:dyDescent="0.2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</row>
    <row r="401" spans="1:21" ht="14.25" hidden="1" customHeight="1" x14ac:dyDescent="0.2">
      <c r="A401" s="18"/>
      <c r="B401" s="18"/>
      <c r="C401" s="18"/>
      <c r="D401" s="110"/>
      <c r="E401" s="110"/>
      <c r="F401" s="18"/>
      <c r="G401" s="110"/>
      <c r="H401" s="110"/>
      <c r="I401" s="18"/>
      <c r="J401" s="110"/>
      <c r="K401" s="110"/>
      <c r="L401" s="110"/>
      <c r="M401" s="110"/>
      <c r="N401" s="110"/>
      <c r="O401" s="18"/>
      <c r="P401" s="110"/>
      <c r="Q401" s="110"/>
      <c r="R401" s="110"/>
      <c r="S401" s="18"/>
      <c r="T401" s="110"/>
      <c r="U401" s="110"/>
    </row>
    <row r="402" spans="1:21" ht="12.75" hidden="1" x14ac:dyDescent="0.2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</row>
    <row r="403" spans="1:21" ht="12.75" hidden="1" x14ac:dyDescent="0.2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</row>
    <row r="404" spans="1:21" ht="12.75" hidden="1" x14ac:dyDescent="0.2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</row>
    <row r="405" spans="1:21" ht="12.75" hidden="1" x14ac:dyDescent="0.2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</row>
    <row r="406" spans="1:21" ht="12.75" hidden="1" x14ac:dyDescent="0.2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</row>
    <row r="407" spans="1:21" ht="12.75" hidden="1" x14ac:dyDescent="0.2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</row>
    <row r="408" spans="1:21" ht="12.75" hidden="1" x14ac:dyDescent="0.2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</row>
    <row r="409" spans="1:21" ht="12.75" hidden="1" x14ac:dyDescent="0.2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</row>
    <row r="410" spans="1:21" ht="12.75" hidden="1" x14ac:dyDescent="0.2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</row>
    <row r="411" spans="1:21" ht="12.75" hidden="1" x14ac:dyDescent="0.2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</row>
    <row r="412" spans="1:21" ht="12.75" hidden="1" x14ac:dyDescent="0.2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</row>
    <row r="413" spans="1:21" ht="12.75" hidden="1" x14ac:dyDescent="0.2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</row>
    <row r="414" spans="1:21" ht="14.25" hidden="1" customHeight="1" x14ac:dyDescent="0.2">
      <c r="A414" s="18"/>
      <c r="B414" s="18"/>
      <c r="C414" s="18"/>
      <c r="D414" s="110"/>
      <c r="E414" s="110"/>
      <c r="F414" s="18"/>
      <c r="G414" s="110"/>
      <c r="H414" s="110"/>
      <c r="I414" s="18"/>
      <c r="J414" s="110"/>
      <c r="K414" s="110"/>
      <c r="L414" s="110"/>
      <c r="M414" s="110"/>
      <c r="N414" s="110"/>
      <c r="O414" s="18"/>
      <c r="P414" s="110"/>
      <c r="Q414" s="110"/>
      <c r="R414" s="110"/>
      <c r="S414" s="18"/>
      <c r="T414" s="110"/>
      <c r="U414" s="110"/>
    </row>
    <row r="415" spans="1:21" ht="12.75" hidden="1" x14ac:dyDescent="0.2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</row>
    <row r="416" spans="1:21" ht="14.25" hidden="1" customHeight="1" x14ac:dyDescent="0.2">
      <c r="A416" s="18"/>
      <c r="B416" s="18"/>
      <c r="C416" s="18"/>
      <c r="D416" s="110"/>
      <c r="E416" s="110"/>
      <c r="F416" s="18"/>
      <c r="G416" s="110"/>
      <c r="H416" s="110"/>
      <c r="I416" s="18"/>
      <c r="J416" s="110"/>
      <c r="K416" s="110"/>
      <c r="L416" s="110"/>
      <c r="M416" s="110"/>
      <c r="N416" s="110"/>
      <c r="O416" s="18"/>
      <c r="P416" s="110"/>
      <c r="Q416" s="110"/>
      <c r="R416" s="110"/>
      <c r="S416" s="18"/>
      <c r="T416" s="110"/>
      <c r="U416" s="110"/>
    </row>
    <row r="417" spans="1:21" ht="12.75" hidden="1" x14ac:dyDescent="0.2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</row>
    <row r="418" spans="1:21" ht="12.75" hidden="1" x14ac:dyDescent="0.2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</row>
    <row r="419" spans="1:21" ht="12.75" hidden="1" x14ac:dyDescent="0.2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</row>
    <row r="420" spans="1:21" ht="12.75" hidden="1" x14ac:dyDescent="0.2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</row>
    <row r="421" spans="1:21" ht="12.75" hidden="1" x14ac:dyDescent="0.2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</row>
    <row r="422" spans="1:21" ht="14.25" hidden="1" customHeight="1" x14ac:dyDescent="0.2">
      <c r="A422" s="18"/>
      <c r="B422" s="18"/>
      <c r="C422" s="18"/>
      <c r="D422" s="110"/>
      <c r="E422" s="110"/>
      <c r="F422" s="18"/>
      <c r="G422" s="110"/>
      <c r="H422" s="110"/>
      <c r="I422" s="18"/>
      <c r="J422" s="110"/>
      <c r="K422" s="110"/>
      <c r="L422" s="110"/>
      <c r="M422" s="110"/>
      <c r="N422" s="110"/>
      <c r="O422" s="18"/>
      <c r="P422" s="110"/>
      <c r="Q422" s="110"/>
      <c r="R422" s="110"/>
      <c r="S422" s="18"/>
      <c r="T422" s="110"/>
      <c r="U422" s="110"/>
    </row>
    <row r="423" spans="1:21" ht="12.75" hidden="1" x14ac:dyDescent="0.2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</row>
    <row r="424" spans="1:21" ht="12.75" hidden="1" x14ac:dyDescent="0.2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</row>
    <row r="425" spans="1:21" ht="12.75" hidden="1" x14ac:dyDescent="0.2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</row>
    <row r="426" spans="1:21" ht="12.75" hidden="1" x14ac:dyDescent="0.2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</row>
    <row r="427" spans="1:21" ht="12.75" hidden="1" x14ac:dyDescent="0.2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</row>
    <row r="428" spans="1:21" ht="12.75" hidden="1" x14ac:dyDescent="0.2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</row>
    <row r="429" spans="1:21" ht="12.75" hidden="1" x14ac:dyDescent="0.2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</row>
    <row r="430" spans="1:21" ht="12.75" hidden="1" x14ac:dyDescent="0.2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</row>
    <row r="431" spans="1:21" ht="12.75" hidden="1" x14ac:dyDescent="0.2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</row>
    <row r="432" spans="1:21" ht="12.75" hidden="1" x14ac:dyDescent="0.2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</row>
    <row r="433" spans="1:21" ht="12.75" hidden="1" x14ac:dyDescent="0.2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</row>
    <row r="434" spans="1:21" ht="12.75" hidden="1" x14ac:dyDescent="0.2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</row>
    <row r="435" spans="1:21" ht="12.75" hidden="1" x14ac:dyDescent="0.2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</row>
    <row r="436" spans="1:21" ht="12.75" hidden="1" x14ac:dyDescent="0.2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</row>
    <row r="437" spans="1:21" ht="12.75" hidden="1" x14ac:dyDescent="0.2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</row>
    <row r="438" spans="1:21" ht="12.75" hidden="1" x14ac:dyDescent="0.2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</row>
    <row r="439" spans="1:21" ht="12.75" hidden="1" x14ac:dyDescent="0.2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</row>
    <row r="440" spans="1:21" ht="12.75" hidden="1" x14ac:dyDescent="0.2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</row>
    <row r="441" spans="1:21" ht="12.75" hidden="1" x14ac:dyDescent="0.2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</row>
    <row r="442" spans="1:21" ht="12.75" hidden="1" x14ac:dyDescent="0.2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</row>
    <row r="443" spans="1:21" ht="12.75" hidden="1" x14ac:dyDescent="0.2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</row>
    <row r="444" spans="1:21" ht="12.75" hidden="1" x14ac:dyDescent="0.2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</row>
    <row r="445" spans="1:21" ht="12.75" hidden="1" x14ac:dyDescent="0.2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</row>
    <row r="446" spans="1:21" ht="12.75" hidden="1" x14ac:dyDescent="0.2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</row>
    <row r="447" spans="1:21" ht="12.75" hidden="1" x14ac:dyDescent="0.2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</row>
    <row r="448" spans="1:21" ht="12.75" hidden="1" x14ac:dyDescent="0.2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</row>
    <row r="449" spans="1:21" ht="12.75" hidden="1" x14ac:dyDescent="0.2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</row>
    <row r="450" spans="1:21" ht="12.75" hidden="1" x14ac:dyDescent="0.2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</row>
    <row r="451" spans="1:21" ht="12.75" hidden="1" x14ac:dyDescent="0.2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</row>
    <row r="452" spans="1:21" ht="12.75" hidden="1" x14ac:dyDescent="0.2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</row>
    <row r="453" spans="1:21" ht="12.75" hidden="1" x14ac:dyDescent="0.2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</row>
    <row r="454" spans="1:21" ht="12.75" hidden="1" x14ac:dyDescent="0.2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</row>
    <row r="455" spans="1:21" ht="12.75" hidden="1" x14ac:dyDescent="0.2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</row>
    <row r="456" spans="1:21" ht="14.25" hidden="1" customHeight="1" x14ac:dyDescent="0.2">
      <c r="A456" s="18"/>
      <c r="B456" s="18"/>
      <c r="C456" s="18"/>
      <c r="D456" s="110"/>
      <c r="E456" s="110"/>
      <c r="F456" s="18"/>
      <c r="G456" s="110"/>
      <c r="H456" s="110"/>
      <c r="I456" s="18"/>
      <c r="J456" s="110"/>
      <c r="K456" s="110"/>
      <c r="L456" s="110"/>
      <c r="M456" s="110"/>
      <c r="N456" s="110"/>
      <c r="O456" s="18"/>
      <c r="P456" s="110"/>
      <c r="Q456" s="110"/>
      <c r="R456" s="110"/>
      <c r="S456" s="18"/>
      <c r="T456" s="110"/>
      <c r="U456" s="110"/>
    </row>
    <row r="457" spans="1:21" ht="12.75" hidden="1" x14ac:dyDescent="0.2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</row>
    <row r="458" spans="1:21" ht="12.75" hidden="1" x14ac:dyDescent="0.2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</row>
    <row r="459" spans="1:21" ht="12.75" hidden="1" x14ac:dyDescent="0.2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</row>
    <row r="460" spans="1:21" ht="12.75" hidden="1" x14ac:dyDescent="0.2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</row>
    <row r="461" spans="1:21" ht="12.75" hidden="1" x14ac:dyDescent="0.2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</row>
    <row r="462" spans="1:21" ht="12.75" hidden="1" x14ac:dyDescent="0.2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</row>
    <row r="463" spans="1:21" ht="14.25" hidden="1" customHeight="1" x14ac:dyDescent="0.2">
      <c r="A463" s="18"/>
      <c r="B463" s="18"/>
      <c r="C463" s="18"/>
      <c r="D463" s="110"/>
      <c r="E463" s="110"/>
      <c r="F463" s="18"/>
      <c r="G463" s="110"/>
      <c r="H463" s="110"/>
      <c r="I463" s="18"/>
      <c r="J463" s="110"/>
      <c r="K463" s="110"/>
      <c r="L463" s="110"/>
      <c r="M463" s="110"/>
      <c r="N463" s="110"/>
      <c r="O463" s="18"/>
      <c r="P463" s="110"/>
      <c r="Q463" s="110"/>
      <c r="R463" s="110"/>
      <c r="S463" s="18"/>
      <c r="T463" s="110"/>
      <c r="U463" s="110"/>
    </row>
    <row r="464" spans="1:21" ht="12.75" hidden="1" x14ac:dyDescent="0.2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</row>
    <row r="465" spans="1:21" ht="12.75" hidden="1" x14ac:dyDescent="0.2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</row>
    <row r="466" spans="1:21" ht="12.75" hidden="1" x14ac:dyDescent="0.2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</row>
    <row r="467" spans="1:21" ht="12.75" hidden="1" x14ac:dyDescent="0.2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</row>
    <row r="468" spans="1:21" ht="12.75" hidden="1" x14ac:dyDescent="0.2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</row>
    <row r="469" spans="1:21" ht="12.75" hidden="1" x14ac:dyDescent="0.2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</row>
    <row r="470" spans="1:21" ht="12.75" hidden="1" x14ac:dyDescent="0.2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</row>
    <row r="471" spans="1:21" ht="12.75" hidden="1" x14ac:dyDescent="0.2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</row>
    <row r="472" spans="1:21" ht="12.75" hidden="1" x14ac:dyDescent="0.2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</row>
    <row r="473" spans="1:21" ht="12.75" hidden="1" x14ac:dyDescent="0.2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</row>
    <row r="474" spans="1:21" ht="12.75" hidden="1" x14ac:dyDescent="0.2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</row>
    <row r="475" spans="1:21" ht="12.75" hidden="1" x14ac:dyDescent="0.2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</row>
    <row r="476" spans="1:21" ht="12.75" hidden="1" x14ac:dyDescent="0.2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</row>
    <row r="477" spans="1:21" ht="12.75" hidden="1" x14ac:dyDescent="0.2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</row>
    <row r="478" spans="1:21" ht="12.75" hidden="1" x14ac:dyDescent="0.2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</row>
    <row r="479" spans="1:21" ht="12.75" hidden="1" x14ac:dyDescent="0.2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</row>
    <row r="480" spans="1:21" ht="12.75" hidden="1" x14ac:dyDescent="0.2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</row>
    <row r="481" spans="1:21" ht="12.75" hidden="1" x14ac:dyDescent="0.2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</row>
    <row r="482" spans="1:21" ht="12.75" hidden="1" x14ac:dyDescent="0.2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</row>
    <row r="483" spans="1:21" ht="12.75" hidden="1" x14ac:dyDescent="0.2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</row>
    <row r="484" spans="1:21" ht="12.75" hidden="1" x14ac:dyDescent="0.2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</row>
    <row r="485" spans="1:21" ht="12.75" hidden="1" x14ac:dyDescent="0.2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</row>
    <row r="486" spans="1:21" ht="12.75" hidden="1" x14ac:dyDescent="0.2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</row>
    <row r="487" spans="1:21" ht="12.75" hidden="1" x14ac:dyDescent="0.2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</row>
    <row r="488" spans="1:21" ht="12.75" hidden="1" x14ac:dyDescent="0.2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</row>
    <row r="489" spans="1:21" ht="12.75" hidden="1" x14ac:dyDescent="0.2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</row>
    <row r="490" spans="1:21" ht="12.75" hidden="1" x14ac:dyDescent="0.2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</row>
    <row r="491" spans="1:21" ht="12.75" hidden="1" x14ac:dyDescent="0.2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</row>
    <row r="492" spans="1:21" ht="12.75" hidden="1" x14ac:dyDescent="0.2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</row>
    <row r="493" spans="1:21" ht="12.75" hidden="1" x14ac:dyDescent="0.2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</row>
    <row r="494" spans="1:21" ht="12.75" hidden="1" x14ac:dyDescent="0.2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</row>
    <row r="495" spans="1:21" ht="12.75" hidden="1" x14ac:dyDescent="0.2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</row>
    <row r="496" spans="1:21" ht="12.75" hidden="1" x14ac:dyDescent="0.2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</row>
    <row r="497" spans="1:21" ht="12.75" hidden="1" x14ac:dyDescent="0.2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</row>
    <row r="498" spans="1:21" ht="12.75" hidden="1" x14ac:dyDescent="0.2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</row>
    <row r="499" spans="1:21" ht="12.75" hidden="1" x14ac:dyDescent="0.2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</row>
    <row r="500" spans="1:21" ht="12.75" hidden="1" x14ac:dyDescent="0.2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</row>
    <row r="501" spans="1:21" ht="12.75" hidden="1" x14ac:dyDescent="0.2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</row>
    <row r="502" spans="1:21" ht="12.75" hidden="1" x14ac:dyDescent="0.2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</row>
    <row r="503" spans="1:21" ht="12.75" hidden="1" x14ac:dyDescent="0.2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</row>
    <row r="504" spans="1:21" ht="12.75" hidden="1" x14ac:dyDescent="0.2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</row>
    <row r="505" spans="1:21" ht="12.75" hidden="1" x14ac:dyDescent="0.2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</row>
    <row r="506" spans="1:21" ht="12.75" hidden="1" x14ac:dyDescent="0.2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</row>
    <row r="507" spans="1:21" ht="12.75" hidden="1" x14ac:dyDescent="0.2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</row>
    <row r="508" spans="1:21" ht="12.75" hidden="1" x14ac:dyDescent="0.2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</row>
    <row r="509" spans="1:21" ht="12.75" hidden="1" x14ac:dyDescent="0.2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</row>
    <row r="510" spans="1:21" ht="12.75" hidden="1" x14ac:dyDescent="0.2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</row>
    <row r="511" spans="1:21" ht="12.75" hidden="1" x14ac:dyDescent="0.2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</row>
    <row r="512" spans="1:21" ht="12.75" hidden="1" x14ac:dyDescent="0.2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</row>
    <row r="513" spans="1:21" ht="14.25" hidden="1" customHeight="1" x14ac:dyDescent="0.2">
      <c r="A513" s="18"/>
      <c r="B513" s="18"/>
      <c r="C513" s="18"/>
      <c r="D513" s="110"/>
      <c r="E513" s="110"/>
      <c r="F513" s="18"/>
      <c r="G513" s="110"/>
      <c r="H513" s="110"/>
      <c r="I513" s="18"/>
      <c r="J513" s="110"/>
      <c r="K513" s="110"/>
      <c r="L513" s="110"/>
      <c r="M513" s="110"/>
      <c r="N513" s="110"/>
      <c r="O513" s="18"/>
      <c r="P513" s="110"/>
      <c r="Q513" s="110"/>
      <c r="R513" s="110"/>
      <c r="S513" s="18"/>
      <c r="T513" s="110"/>
      <c r="U513" s="110"/>
    </row>
    <row r="514" spans="1:21" ht="12.75" hidden="1" x14ac:dyDescent="0.2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</row>
    <row r="515" spans="1:21" ht="12.75" hidden="1" x14ac:dyDescent="0.2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</row>
    <row r="516" spans="1:21" ht="12.75" hidden="1" x14ac:dyDescent="0.2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</row>
    <row r="517" spans="1:21" ht="12.75" hidden="1" x14ac:dyDescent="0.2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</row>
    <row r="518" spans="1:21" ht="12.75" hidden="1" x14ac:dyDescent="0.2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</row>
    <row r="519" spans="1:21" ht="12.75" hidden="1" x14ac:dyDescent="0.2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</row>
    <row r="520" spans="1:21" ht="12.75" hidden="1" x14ac:dyDescent="0.2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</row>
    <row r="521" spans="1:21" ht="12.75" hidden="1" x14ac:dyDescent="0.2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</row>
    <row r="522" spans="1:21" ht="12.75" hidden="1" x14ac:dyDescent="0.2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</row>
    <row r="523" spans="1:21" ht="12.75" hidden="1" x14ac:dyDescent="0.2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</row>
    <row r="524" spans="1:21" ht="12.75" hidden="1" x14ac:dyDescent="0.2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</row>
    <row r="525" spans="1:21" ht="12.75" hidden="1" x14ac:dyDescent="0.2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</row>
    <row r="526" spans="1:21" ht="12.75" hidden="1" x14ac:dyDescent="0.2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</row>
    <row r="527" spans="1:21" ht="12.75" hidden="1" x14ac:dyDescent="0.2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</row>
    <row r="528" spans="1:21" ht="12.75" hidden="1" x14ac:dyDescent="0.2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</row>
    <row r="529" spans="1:21" ht="12.75" hidden="1" x14ac:dyDescent="0.2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</row>
    <row r="530" spans="1:21" ht="14.25" hidden="1" customHeight="1" x14ac:dyDescent="0.2">
      <c r="A530" s="18"/>
      <c r="B530" s="18"/>
      <c r="C530" s="18"/>
      <c r="D530" s="110"/>
      <c r="E530" s="110"/>
      <c r="F530" s="18"/>
      <c r="G530" s="110"/>
      <c r="H530" s="110"/>
      <c r="I530" s="18"/>
      <c r="J530" s="110"/>
      <c r="K530" s="110"/>
      <c r="L530" s="110"/>
      <c r="M530" s="110"/>
      <c r="N530" s="110"/>
      <c r="O530" s="18"/>
      <c r="P530" s="110"/>
      <c r="Q530" s="110"/>
      <c r="R530" s="110"/>
      <c r="S530" s="18"/>
      <c r="T530" s="110"/>
      <c r="U530" s="110"/>
    </row>
    <row r="531" spans="1:21" ht="12.75" hidden="1" x14ac:dyDescent="0.2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</row>
    <row r="532" spans="1:21" ht="12.75" hidden="1" x14ac:dyDescent="0.2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</row>
    <row r="533" spans="1:21" ht="12.75" hidden="1" x14ac:dyDescent="0.2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</row>
    <row r="534" spans="1:21" ht="12.75" hidden="1" x14ac:dyDescent="0.2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</row>
    <row r="535" spans="1:21" ht="12.75" hidden="1" x14ac:dyDescent="0.2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</row>
    <row r="536" spans="1:21" ht="12.75" hidden="1" x14ac:dyDescent="0.2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</row>
    <row r="537" spans="1:21" ht="12.75" hidden="1" x14ac:dyDescent="0.2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</row>
    <row r="538" spans="1:21" ht="12.75" hidden="1" x14ac:dyDescent="0.2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</row>
    <row r="539" spans="1:21" ht="12.75" hidden="1" x14ac:dyDescent="0.2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</row>
    <row r="540" spans="1:21" ht="12.75" hidden="1" x14ac:dyDescent="0.2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</row>
    <row r="541" spans="1:21" ht="12.75" hidden="1" x14ac:dyDescent="0.2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</row>
    <row r="542" spans="1:21" ht="12.75" hidden="1" x14ac:dyDescent="0.2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</row>
    <row r="543" spans="1:21" ht="14.25" hidden="1" customHeight="1" x14ac:dyDescent="0.2">
      <c r="A543" s="18"/>
      <c r="B543" s="18"/>
      <c r="C543" s="18"/>
      <c r="D543" s="110"/>
      <c r="E543" s="110"/>
      <c r="F543" s="18"/>
      <c r="G543" s="110"/>
      <c r="H543" s="110"/>
      <c r="I543" s="18"/>
      <c r="J543" s="110"/>
      <c r="K543" s="110"/>
      <c r="L543" s="110"/>
      <c r="M543" s="110"/>
      <c r="N543" s="110"/>
      <c r="O543" s="18"/>
      <c r="P543" s="110"/>
      <c r="Q543" s="110"/>
      <c r="R543" s="110"/>
      <c r="S543" s="18"/>
      <c r="T543" s="110"/>
      <c r="U543" s="110"/>
    </row>
    <row r="544" spans="1:21" ht="12.75" hidden="1" x14ac:dyDescent="0.2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</row>
    <row r="545" spans="1:21" ht="12.75" hidden="1" x14ac:dyDescent="0.2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</row>
    <row r="546" spans="1:21" ht="12.75" hidden="1" x14ac:dyDescent="0.2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</row>
    <row r="547" spans="1:21" ht="12.75" hidden="1" x14ac:dyDescent="0.2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</row>
    <row r="548" spans="1:21" ht="12.75" hidden="1" x14ac:dyDescent="0.2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</row>
    <row r="549" spans="1:21" ht="12.75" hidden="1" x14ac:dyDescent="0.2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</row>
    <row r="550" spans="1:21" ht="12.75" hidden="1" x14ac:dyDescent="0.2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</row>
    <row r="551" spans="1:21" ht="12.75" hidden="1" x14ac:dyDescent="0.2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</row>
    <row r="552" spans="1:21" ht="12.75" hidden="1" x14ac:dyDescent="0.2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</row>
    <row r="553" spans="1:21" ht="12.75" hidden="1" x14ac:dyDescent="0.2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</row>
    <row r="554" spans="1:21" ht="14.25" hidden="1" customHeight="1" x14ac:dyDescent="0.2">
      <c r="A554" s="18"/>
      <c r="B554" s="18"/>
      <c r="C554" s="18"/>
      <c r="D554" s="110"/>
      <c r="E554" s="110"/>
      <c r="F554" s="18"/>
      <c r="G554" s="110"/>
      <c r="H554" s="110"/>
      <c r="I554" s="18"/>
      <c r="J554" s="110"/>
      <c r="K554" s="110"/>
      <c r="L554" s="110"/>
      <c r="M554" s="110"/>
      <c r="N554" s="110"/>
      <c r="O554" s="18"/>
      <c r="P554" s="110"/>
      <c r="Q554" s="110"/>
      <c r="R554" s="110"/>
      <c r="S554" s="18"/>
      <c r="T554" s="110"/>
      <c r="U554" s="110"/>
    </row>
    <row r="555" spans="1:21" ht="12.75" hidden="1" x14ac:dyDescent="0.2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</row>
    <row r="556" spans="1:21" ht="12.75" hidden="1" x14ac:dyDescent="0.2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</row>
    <row r="557" spans="1:21" ht="12.75" hidden="1" x14ac:dyDescent="0.2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</row>
    <row r="558" spans="1:21" ht="12.75" hidden="1" x14ac:dyDescent="0.2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</row>
    <row r="559" spans="1:21" ht="12.75" hidden="1" x14ac:dyDescent="0.2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</row>
    <row r="560" spans="1:21" ht="12.75" hidden="1" x14ac:dyDescent="0.2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</row>
    <row r="561" spans="1:21" ht="12.75" hidden="1" x14ac:dyDescent="0.2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</row>
    <row r="562" spans="1:21" ht="12.75" hidden="1" x14ac:dyDescent="0.2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</row>
    <row r="563" spans="1:21" ht="12.75" hidden="1" x14ac:dyDescent="0.2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</row>
    <row r="564" spans="1:21" ht="12.75" hidden="1" x14ac:dyDescent="0.2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</row>
    <row r="565" spans="1:21" ht="12.75" hidden="1" x14ac:dyDescent="0.2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</row>
    <row r="566" spans="1:21" ht="12.75" hidden="1" x14ac:dyDescent="0.2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</row>
    <row r="567" spans="1:21" ht="12.75" hidden="1" x14ac:dyDescent="0.2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</row>
    <row r="568" spans="1:21" ht="12.75" hidden="1" x14ac:dyDescent="0.2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</row>
    <row r="569" spans="1:21" ht="12.75" hidden="1" x14ac:dyDescent="0.2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</row>
    <row r="570" spans="1:21" ht="14.25" hidden="1" customHeight="1" x14ac:dyDescent="0.2">
      <c r="A570" s="18"/>
      <c r="B570" s="18"/>
      <c r="C570" s="18"/>
      <c r="D570" s="110"/>
      <c r="E570" s="110"/>
      <c r="F570" s="18"/>
      <c r="G570" s="110"/>
      <c r="H570" s="110"/>
      <c r="I570" s="18"/>
      <c r="J570" s="110"/>
      <c r="K570" s="110"/>
      <c r="L570" s="110"/>
      <c r="M570" s="110"/>
      <c r="N570" s="110"/>
      <c r="O570" s="18"/>
      <c r="P570" s="110"/>
      <c r="Q570" s="110"/>
      <c r="R570" s="110"/>
      <c r="S570" s="18"/>
      <c r="T570" s="110"/>
      <c r="U570" s="110"/>
    </row>
    <row r="571" spans="1:21" ht="12.75" hidden="1" x14ac:dyDescent="0.2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</row>
    <row r="572" spans="1:21" ht="12.75" hidden="1" x14ac:dyDescent="0.2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</row>
    <row r="573" spans="1:21" ht="12.75" hidden="1" x14ac:dyDescent="0.2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</row>
    <row r="574" spans="1:21" ht="12.75" hidden="1" x14ac:dyDescent="0.2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</row>
    <row r="575" spans="1:21" ht="12.75" hidden="1" x14ac:dyDescent="0.2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</row>
    <row r="576" spans="1:21" ht="12.75" hidden="1" x14ac:dyDescent="0.2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</row>
    <row r="577" spans="1:21" ht="12.75" hidden="1" x14ac:dyDescent="0.2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</row>
    <row r="578" spans="1:21" ht="12.75" hidden="1" x14ac:dyDescent="0.2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</row>
    <row r="579" spans="1:21" ht="12.75" hidden="1" x14ac:dyDescent="0.2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</row>
    <row r="580" spans="1:21" ht="12.75" hidden="1" x14ac:dyDescent="0.2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</row>
    <row r="581" spans="1:21" ht="14.25" hidden="1" customHeight="1" x14ac:dyDescent="0.2">
      <c r="A581" s="18"/>
      <c r="B581" s="18"/>
      <c r="C581" s="18"/>
      <c r="D581" s="110"/>
      <c r="E581" s="110"/>
      <c r="F581" s="18"/>
      <c r="G581" s="110"/>
      <c r="H581" s="110"/>
      <c r="I581" s="18"/>
      <c r="J581" s="110"/>
      <c r="K581" s="110"/>
      <c r="L581" s="110"/>
      <c r="M581" s="110"/>
      <c r="N581" s="110"/>
      <c r="O581" s="18"/>
      <c r="P581" s="110"/>
      <c r="Q581" s="110"/>
      <c r="R581" s="110"/>
      <c r="S581" s="18"/>
      <c r="T581" s="110"/>
      <c r="U581" s="110"/>
    </row>
    <row r="582" spans="1:21" ht="12.75" hidden="1" x14ac:dyDescent="0.2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</row>
    <row r="583" spans="1:21" ht="12.75" hidden="1" x14ac:dyDescent="0.2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</row>
    <row r="584" spans="1:21" ht="12.75" hidden="1" x14ac:dyDescent="0.2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</row>
    <row r="585" spans="1:21" ht="12.75" hidden="1" x14ac:dyDescent="0.2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</row>
    <row r="586" spans="1:21" ht="12.75" hidden="1" x14ac:dyDescent="0.2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</row>
    <row r="587" spans="1:21" ht="12.75" hidden="1" x14ac:dyDescent="0.2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</row>
    <row r="588" spans="1:21" ht="12.75" hidden="1" x14ac:dyDescent="0.2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</row>
    <row r="589" spans="1:21" ht="14.25" hidden="1" customHeight="1" x14ac:dyDescent="0.2">
      <c r="A589" s="18"/>
      <c r="B589" s="18"/>
      <c r="C589" s="18"/>
      <c r="D589" s="110"/>
      <c r="E589" s="110"/>
      <c r="F589" s="18"/>
      <c r="G589" s="110"/>
      <c r="H589" s="110"/>
      <c r="I589" s="18"/>
      <c r="J589" s="110"/>
      <c r="K589" s="110"/>
      <c r="L589" s="110"/>
      <c r="M589" s="110"/>
      <c r="N589" s="110"/>
      <c r="O589" s="18"/>
      <c r="P589" s="110"/>
      <c r="Q589" s="110"/>
      <c r="R589" s="110"/>
      <c r="S589" s="18"/>
      <c r="T589" s="110"/>
      <c r="U589" s="110"/>
    </row>
    <row r="590" spans="1:21" ht="12.75" hidden="1" x14ac:dyDescent="0.2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</row>
    <row r="591" spans="1:21" ht="12.75" hidden="1" x14ac:dyDescent="0.2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</row>
    <row r="592" spans="1:21" ht="12.75" hidden="1" x14ac:dyDescent="0.2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</row>
    <row r="593" spans="1:21" ht="12.75" hidden="1" x14ac:dyDescent="0.2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</row>
    <row r="594" spans="1:21" ht="12.75" hidden="1" x14ac:dyDescent="0.2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</row>
    <row r="595" spans="1:21" ht="12.75" hidden="1" x14ac:dyDescent="0.2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</row>
    <row r="596" spans="1:21" ht="12.75" hidden="1" x14ac:dyDescent="0.2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</row>
    <row r="597" spans="1:21" ht="12.75" hidden="1" x14ac:dyDescent="0.2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</row>
    <row r="598" spans="1:21" ht="14.25" hidden="1" customHeight="1" x14ac:dyDescent="0.2">
      <c r="A598" s="18"/>
      <c r="B598" s="18"/>
      <c r="C598" s="18"/>
      <c r="D598" s="110"/>
      <c r="E598" s="110"/>
      <c r="F598" s="18"/>
      <c r="G598" s="110"/>
      <c r="H598" s="110"/>
      <c r="I598" s="18"/>
      <c r="J598" s="110"/>
      <c r="K598" s="110"/>
      <c r="L598" s="110"/>
      <c r="M598" s="110"/>
      <c r="N598" s="110"/>
      <c r="O598" s="18"/>
      <c r="P598" s="110"/>
      <c r="Q598" s="110"/>
      <c r="R598" s="110"/>
      <c r="S598" s="18"/>
      <c r="T598" s="110"/>
      <c r="U598" s="110"/>
    </row>
    <row r="599" spans="1:21" ht="12.75" hidden="1" x14ac:dyDescent="0.2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</row>
    <row r="600" spans="1:21" ht="12.75" hidden="1" x14ac:dyDescent="0.2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</row>
    <row r="601" spans="1:21" ht="12.75" hidden="1" x14ac:dyDescent="0.2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</row>
    <row r="602" spans="1:21" ht="12.75" hidden="1" x14ac:dyDescent="0.2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</row>
    <row r="603" spans="1:21" ht="12.75" hidden="1" x14ac:dyDescent="0.2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</row>
    <row r="604" spans="1:21" ht="12.75" hidden="1" x14ac:dyDescent="0.2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</row>
    <row r="605" spans="1:21" ht="12.75" hidden="1" x14ac:dyDescent="0.2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</row>
    <row r="606" spans="1:21" ht="12.75" hidden="1" x14ac:dyDescent="0.2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</row>
    <row r="607" spans="1:21" ht="12.75" hidden="1" x14ac:dyDescent="0.2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</row>
    <row r="608" spans="1:21" ht="12.75" hidden="1" x14ac:dyDescent="0.2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</row>
    <row r="609" spans="1:21" ht="12.75" hidden="1" x14ac:dyDescent="0.2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</row>
    <row r="610" spans="1:21" ht="12.75" hidden="1" x14ac:dyDescent="0.2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</row>
    <row r="611" spans="1:21" ht="12.75" hidden="1" x14ac:dyDescent="0.2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</row>
    <row r="612" spans="1:21" ht="12.75" hidden="1" x14ac:dyDescent="0.2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</row>
    <row r="613" spans="1:21" ht="12.75" hidden="1" x14ac:dyDescent="0.2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</row>
    <row r="614" spans="1:21" ht="14.25" hidden="1" customHeight="1" x14ac:dyDescent="0.2">
      <c r="A614" s="18"/>
      <c r="B614" s="18"/>
      <c r="C614" s="18"/>
      <c r="D614" s="110"/>
      <c r="E614" s="110"/>
      <c r="F614" s="18"/>
      <c r="G614" s="110"/>
      <c r="H614" s="110"/>
      <c r="I614" s="18"/>
      <c r="J614" s="110"/>
      <c r="K614" s="110"/>
      <c r="L614" s="110"/>
      <c r="M614" s="110"/>
      <c r="N614" s="110"/>
      <c r="O614" s="18"/>
      <c r="P614" s="110"/>
      <c r="Q614" s="110"/>
      <c r="R614" s="110"/>
      <c r="S614" s="18"/>
      <c r="T614" s="110"/>
      <c r="U614" s="110"/>
    </row>
    <row r="615" spans="1:21" ht="12.75" hidden="1" x14ac:dyDescent="0.2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</row>
    <row r="616" spans="1:21" ht="12.75" hidden="1" x14ac:dyDescent="0.2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</row>
    <row r="617" spans="1:21" ht="12.75" hidden="1" x14ac:dyDescent="0.2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</row>
    <row r="618" spans="1:21" ht="12.75" hidden="1" x14ac:dyDescent="0.2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</row>
    <row r="619" spans="1:21" ht="12.75" hidden="1" x14ac:dyDescent="0.2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</row>
    <row r="620" spans="1:21" ht="12.75" hidden="1" x14ac:dyDescent="0.2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</row>
    <row r="621" spans="1:21" ht="12.75" hidden="1" x14ac:dyDescent="0.2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</row>
    <row r="622" spans="1:21" ht="12.75" hidden="1" x14ac:dyDescent="0.2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</row>
    <row r="623" spans="1:21" ht="12.75" hidden="1" x14ac:dyDescent="0.2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</row>
    <row r="624" spans="1:21" ht="12.75" hidden="1" x14ac:dyDescent="0.2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</row>
    <row r="625" spans="1:22" ht="12.75" hidden="1" x14ac:dyDescent="0.2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</row>
    <row r="626" spans="1:22" ht="12.75" hidden="1" x14ac:dyDescent="0.2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</row>
    <row r="627" spans="1:22" ht="12.75" hidden="1" x14ac:dyDescent="0.2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</row>
    <row r="628" spans="1:22" ht="12.75" hidden="1" x14ac:dyDescent="0.2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</row>
    <row r="629" spans="1:22" ht="6.75" hidden="1" customHeight="1" thickBot="1" x14ac:dyDescent="0.25">
      <c r="A629" s="17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0"/>
    </row>
    <row r="630" spans="1:22" ht="14.25" hidden="1" x14ac:dyDescent="0.2">
      <c r="I630" s="64"/>
      <c r="M630" s="71"/>
      <c r="N630" s="71"/>
      <c r="R630" s="71"/>
    </row>
  </sheetData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headerFooter>
    <oddHeader>&amp;LStatistiska centralbyrån
Offentlig ekonomi och mikrosimuleringar</oddHeader>
  </headerFooter>
  <rowBreaks count="2" manualBreakCount="2">
    <brk id="66" max="16383" man="1"/>
    <brk id="27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345"/>
  <sheetViews>
    <sheetView showGridLines="0" workbookViewId="0">
      <pane ySplit="6" topLeftCell="A7" activePane="bottomLeft" state="frozen"/>
      <selection pane="bottomLeft" activeCell="A7" sqref="A7"/>
    </sheetView>
  </sheetViews>
  <sheetFormatPr defaultColWidth="0" defaultRowHeight="14.25" zeroHeight="1" x14ac:dyDescent="0.2"/>
  <cols>
    <col min="1" max="1" width="26.7109375" style="64" customWidth="1"/>
    <col min="2" max="2" width="14.7109375" style="64" customWidth="1"/>
    <col min="3" max="3" width="10.140625" style="64" customWidth="1"/>
    <col min="4" max="4" width="10.85546875" style="64" customWidth="1"/>
    <col min="5" max="5" width="9" style="64" customWidth="1"/>
    <col min="6" max="6" width="9.85546875" style="64" customWidth="1"/>
    <col min="7" max="7" width="10.5703125" style="64" customWidth="1"/>
    <col min="8" max="8" width="12.5703125" style="64" customWidth="1"/>
    <col min="9" max="10" width="11.140625" style="64" customWidth="1"/>
    <col min="11" max="11" width="9.140625" style="174" customWidth="1"/>
    <col min="12" max="12" width="11.42578125" style="174" customWidth="1"/>
    <col min="13" max="13" width="10" style="64" customWidth="1"/>
    <col min="14" max="14" width="5" style="64" customWidth="1"/>
    <col min="15" max="15" width="9.140625" style="64" hidden="1" customWidth="1"/>
    <col min="16" max="23" width="0" style="64" hidden="1" customWidth="1"/>
    <col min="24" max="16384" width="9.140625" style="64" hidden="1"/>
  </cols>
  <sheetData>
    <row r="1" spans="1:15" x14ac:dyDescent="0.2"/>
    <row r="2" spans="1:15" ht="16.5" thickBot="1" x14ac:dyDescent="0.3">
      <c r="A2" s="69" t="str">
        <f>"Tabell 7  Kommunal vuxenutbildning, utjämningsåret "&amp;Innehåll!C31</f>
        <v>Tabell 7  Kommunal vuxenutbildning, utjämningsåret 2022</v>
      </c>
      <c r="B2" s="68"/>
      <c r="C2" s="68"/>
      <c r="D2" s="68"/>
      <c r="E2" s="68"/>
      <c r="F2" s="68"/>
      <c r="G2" s="68"/>
      <c r="I2" s="69" t="s">
        <v>71</v>
      </c>
      <c r="J2" s="68"/>
      <c r="K2" s="70"/>
      <c r="L2" s="70"/>
      <c r="M2" s="68"/>
    </row>
    <row r="3" spans="1:15" ht="14.25" customHeight="1" x14ac:dyDescent="0.2">
      <c r="A3" s="279" t="s">
        <v>19</v>
      </c>
      <c r="B3" s="279"/>
      <c r="C3" s="279"/>
      <c r="D3" s="270"/>
      <c r="E3" s="402" t="s">
        <v>265</v>
      </c>
      <c r="F3" s="402"/>
      <c r="G3" s="402"/>
      <c r="I3" s="401"/>
      <c r="J3" s="401"/>
      <c r="K3" s="401"/>
      <c r="L3" s="401"/>
      <c r="M3" s="401"/>
      <c r="N3" s="401"/>
    </row>
    <row r="4" spans="1:15" ht="63.75" x14ac:dyDescent="0.2">
      <c r="A4" s="278" t="s">
        <v>46</v>
      </c>
      <c r="B4" s="282" t="str">
        <f>"Folkmängd 31/12 -"&amp;Innehåll!C31-2</f>
        <v>Folkmängd 31/12 -2020</v>
      </c>
      <c r="C4" s="282" t="s">
        <v>74</v>
      </c>
      <c r="D4" s="282" t="s">
        <v>232</v>
      </c>
      <c r="E4" s="280" t="s">
        <v>235</v>
      </c>
      <c r="F4" s="280" t="s">
        <v>233</v>
      </c>
      <c r="G4" s="281" t="s">
        <v>234</v>
      </c>
      <c r="I4" s="74" t="s">
        <v>238</v>
      </c>
      <c r="J4" s="74" t="s">
        <v>237</v>
      </c>
      <c r="K4" s="74" t="s">
        <v>239</v>
      </c>
      <c r="L4" s="83" t="s">
        <v>305</v>
      </c>
      <c r="M4" s="84" t="s">
        <v>304</v>
      </c>
      <c r="N4" s="91"/>
    </row>
    <row r="5" spans="1:15" s="288" customFormat="1" ht="15.75" customHeight="1" x14ac:dyDescent="0.2">
      <c r="A5" s="267"/>
      <c r="B5" s="76"/>
      <c r="C5" s="189" t="s">
        <v>236</v>
      </c>
      <c r="D5" s="267" t="s">
        <v>75</v>
      </c>
      <c r="E5" s="267" t="s">
        <v>76</v>
      </c>
      <c r="F5" s="267" t="s">
        <v>77</v>
      </c>
      <c r="G5" s="267" t="s">
        <v>78</v>
      </c>
      <c r="H5" s="183"/>
      <c r="I5" s="183"/>
      <c r="J5" s="183"/>
      <c r="K5" s="184"/>
      <c r="L5" s="184"/>
      <c r="M5" s="183"/>
      <c r="N5" s="183"/>
    </row>
    <row r="6" spans="1:15" s="288" customFormat="1" ht="15.75" customHeight="1" x14ac:dyDescent="0.2">
      <c r="A6" s="400"/>
      <c r="B6" s="400"/>
      <c r="C6" s="277"/>
      <c r="D6" s="266"/>
      <c r="E6" s="266"/>
      <c r="F6" s="266"/>
      <c r="G6" s="400"/>
      <c r="H6" s="400"/>
      <c r="I6" s="265"/>
      <c r="J6" s="265"/>
      <c r="K6" s="79"/>
      <c r="L6" s="79"/>
      <c r="M6" s="265"/>
      <c r="N6" s="76"/>
    </row>
    <row r="7" spans="1:15" ht="18.75" customHeight="1" x14ac:dyDescent="0.2">
      <c r="A7" s="17" t="s">
        <v>321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ht="12.75" x14ac:dyDescent="0.2">
      <c r="A8" s="110" t="s">
        <v>322</v>
      </c>
      <c r="B8" s="110">
        <v>94847</v>
      </c>
      <c r="C8" s="155">
        <v>1304</v>
      </c>
      <c r="D8" s="155">
        <v>62.503190331222299</v>
      </c>
      <c r="E8" s="155">
        <v>340.29121561240902</v>
      </c>
      <c r="F8" s="155">
        <v>403.38442042805798</v>
      </c>
      <c r="G8" s="155">
        <v>498.092218573568</v>
      </c>
      <c r="H8" s="155"/>
      <c r="I8" s="155">
        <v>2781</v>
      </c>
      <c r="J8" s="155">
        <v>5258</v>
      </c>
      <c r="K8" s="155">
        <v>6093.4887063654996</v>
      </c>
      <c r="L8" s="155">
        <v>56452</v>
      </c>
      <c r="M8" s="155">
        <v>45633</v>
      </c>
      <c r="N8" s="110"/>
      <c r="O8" s="110"/>
    </row>
    <row r="9" spans="1:15" ht="12.75" x14ac:dyDescent="0.2">
      <c r="A9" s="110" t="s">
        <v>323</v>
      </c>
      <c r="B9" s="110">
        <v>32712</v>
      </c>
      <c r="C9" s="155">
        <v>382</v>
      </c>
      <c r="D9" s="155">
        <v>-1.01585301885658</v>
      </c>
      <c r="E9" s="155">
        <v>39.381225733960498</v>
      </c>
      <c r="F9" s="155">
        <v>80.523679350055801</v>
      </c>
      <c r="G9" s="155">
        <v>263.22466933226502</v>
      </c>
      <c r="H9" s="155"/>
      <c r="I9" s="155">
        <v>111</v>
      </c>
      <c r="J9" s="155">
        <v>362</v>
      </c>
      <c r="K9" s="155">
        <v>1110.6221765913799</v>
      </c>
      <c r="L9" s="155">
        <v>17103</v>
      </c>
      <c r="M9" s="155">
        <v>14433</v>
      </c>
      <c r="N9" s="110"/>
      <c r="O9" s="110"/>
    </row>
    <row r="10" spans="1:15" ht="12.75" x14ac:dyDescent="0.2">
      <c r="A10" s="110" t="s">
        <v>324</v>
      </c>
      <c r="B10" s="110">
        <v>28879</v>
      </c>
      <c r="C10" s="155">
        <v>520</v>
      </c>
      <c r="D10" s="155">
        <v>-17.766021238808399</v>
      </c>
      <c r="E10" s="155">
        <v>58.2719027886628</v>
      </c>
      <c r="F10" s="155">
        <v>224.24873079887499</v>
      </c>
      <c r="G10" s="155">
        <v>255.71999686324901</v>
      </c>
      <c r="H10" s="155"/>
      <c r="I10" s="155">
        <v>145</v>
      </c>
      <c r="J10" s="155">
        <v>890</v>
      </c>
      <c r="K10" s="155">
        <v>952.53182751539998</v>
      </c>
      <c r="L10" s="155">
        <v>15375</v>
      </c>
      <c r="M10" s="155">
        <v>13426</v>
      </c>
      <c r="N10" s="110"/>
      <c r="O10" s="110"/>
    </row>
    <row r="11" spans="1:15" ht="12.75" x14ac:dyDescent="0.2">
      <c r="A11" s="110" t="s">
        <v>325</v>
      </c>
      <c r="B11" s="110">
        <v>93690</v>
      </c>
      <c r="C11" s="155">
        <v>935</v>
      </c>
      <c r="D11" s="155">
        <v>-1.65052786897613</v>
      </c>
      <c r="E11" s="155">
        <v>174.414570953539</v>
      </c>
      <c r="F11" s="155">
        <v>395.24041781722701</v>
      </c>
      <c r="G11" s="155">
        <v>367.315533937373</v>
      </c>
      <c r="H11" s="155"/>
      <c r="I11" s="155">
        <v>1408</v>
      </c>
      <c r="J11" s="155">
        <v>5089</v>
      </c>
      <c r="K11" s="155">
        <v>4438.7960301163603</v>
      </c>
      <c r="L11" s="155">
        <v>54439</v>
      </c>
      <c r="M11" s="155">
        <v>46236</v>
      </c>
      <c r="N11" s="110"/>
      <c r="O11" s="110"/>
    </row>
    <row r="12" spans="1:15" ht="12.75" x14ac:dyDescent="0.2">
      <c r="A12" s="110" t="s">
        <v>326</v>
      </c>
      <c r="B12" s="110">
        <v>113234</v>
      </c>
      <c r="C12" s="155">
        <v>864</v>
      </c>
      <c r="D12" s="155">
        <v>-1.7744102573922</v>
      </c>
      <c r="E12" s="155">
        <v>167.67943362429099</v>
      </c>
      <c r="F12" s="155">
        <v>288.59469516007198</v>
      </c>
      <c r="G12" s="155">
        <v>409.275150733673</v>
      </c>
      <c r="H12" s="155"/>
      <c r="I12" s="155">
        <v>1636</v>
      </c>
      <c r="J12" s="155">
        <v>4491</v>
      </c>
      <c r="K12" s="155">
        <v>5977.5728952772097</v>
      </c>
      <c r="L12" s="155">
        <v>67198</v>
      </c>
      <c r="M12" s="155">
        <v>57065</v>
      </c>
      <c r="N12" s="110"/>
      <c r="O12" s="110"/>
    </row>
    <row r="13" spans="1:15" ht="12.75" x14ac:dyDescent="0.2">
      <c r="A13" s="110" t="s">
        <v>327</v>
      </c>
      <c r="B13" s="110">
        <v>81274</v>
      </c>
      <c r="C13" s="155">
        <v>845</v>
      </c>
      <c r="D13" s="155">
        <v>-6.7417683629641703</v>
      </c>
      <c r="E13" s="155">
        <v>178.925724529467</v>
      </c>
      <c r="F13" s="155">
        <v>301.89649376114602</v>
      </c>
      <c r="G13" s="155">
        <v>370.64911559753</v>
      </c>
      <c r="H13" s="155"/>
      <c r="I13" s="155">
        <v>1253</v>
      </c>
      <c r="J13" s="155">
        <v>3372</v>
      </c>
      <c r="K13" s="155">
        <v>3885.5030800821401</v>
      </c>
      <c r="L13" s="155">
        <v>46327</v>
      </c>
      <c r="M13" s="155">
        <v>39569</v>
      </c>
      <c r="N13" s="110"/>
      <c r="O13" s="110"/>
    </row>
    <row r="14" spans="1:15" ht="12.75" x14ac:dyDescent="0.2">
      <c r="A14" s="110" t="s">
        <v>328</v>
      </c>
      <c r="B14" s="110">
        <v>48005</v>
      </c>
      <c r="C14" s="155">
        <v>421</v>
      </c>
      <c r="D14" s="155">
        <v>-8.5836523837549308</v>
      </c>
      <c r="E14" s="155">
        <v>45.692895357852301</v>
      </c>
      <c r="F14" s="155">
        <v>142.02841964369401</v>
      </c>
      <c r="G14" s="155">
        <v>241.39164661791199</v>
      </c>
      <c r="H14" s="155"/>
      <c r="I14" s="155">
        <v>189</v>
      </c>
      <c r="J14" s="155">
        <v>937</v>
      </c>
      <c r="K14" s="155">
        <v>1494.6563997262199</v>
      </c>
      <c r="L14" s="155">
        <v>25634</v>
      </c>
      <c r="M14" s="155">
        <v>22040</v>
      </c>
      <c r="N14" s="110"/>
      <c r="O14" s="110"/>
    </row>
    <row r="15" spans="1:15" ht="12.75" x14ac:dyDescent="0.2">
      <c r="A15" s="110" t="s">
        <v>329</v>
      </c>
      <c r="B15" s="110">
        <v>106505</v>
      </c>
      <c r="C15" s="155">
        <v>459</v>
      </c>
      <c r="D15" s="155">
        <v>-16.311280389029601</v>
      </c>
      <c r="E15" s="155">
        <v>64.727643526301804</v>
      </c>
      <c r="F15" s="155">
        <v>175.85741445920999</v>
      </c>
      <c r="G15" s="155">
        <v>234.35234126505301</v>
      </c>
      <c r="H15" s="155"/>
      <c r="I15" s="155">
        <v>594</v>
      </c>
      <c r="J15" s="155">
        <v>2574</v>
      </c>
      <c r="K15" s="155">
        <v>3219.3778234086199</v>
      </c>
      <c r="L15" s="155">
        <v>59365</v>
      </c>
      <c r="M15" s="155">
        <v>51848</v>
      </c>
      <c r="N15" s="110"/>
      <c r="O15" s="110"/>
    </row>
    <row r="16" spans="1:15" ht="12.75" x14ac:dyDescent="0.2">
      <c r="A16" s="110" t="s">
        <v>330</v>
      </c>
      <c r="B16" s="110">
        <v>63673</v>
      </c>
      <c r="C16" s="155">
        <v>575</v>
      </c>
      <c r="D16" s="155">
        <v>-4.99674997007717</v>
      </c>
      <c r="E16" s="155">
        <v>89.677426860605706</v>
      </c>
      <c r="F16" s="155">
        <v>315.18176788480298</v>
      </c>
      <c r="G16" s="155">
        <v>174.941678992259</v>
      </c>
      <c r="H16" s="155"/>
      <c r="I16" s="155">
        <v>492</v>
      </c>
      <c r="J16" s="155">
        <v>2758</v>
      </c>
      <c r="K16" s="155">
        <v>1436.7501711156699</v>
      </c>
      <c r="L16" s="155">
        <v>33081</v>
      </c>
      <c r="M16" s="155">
        <v>28201</v>
      </c>
      <c r="N16" s="110"/>
      <c r="O16" s="110"/>
    </row>
    <row r="17" spans="1:15" ht="12.75" x14ac:dyDescent="0.2">
      <c r="A17" s="110" t="s">
        <v>331</v>
      </c>
      <c r="B17" s="110">
        <v>11222</v>
      </c>
      <c r="C17" s="155">
        <v>486</v>
      </c>
      <c r="D17" s="155">
        <v>-40.181651868336701</v>
      </c>
      <c r="E17" s="155">
        <v>63.085989416516398</v>
      </c>
      <c r="F17" s="155">
        <v>335.87805775890502</v>
      </c>
      <c r="G17" s="155">
        <v>126.77084343120799</v>
      </c>
      <c r="H17" s="155"/>
      <c r="I17" s="155">
        <v>61</v>
      </c>
      <c r="J17" s="155">
        <v>518</v>
      </c>
      <c r="K17" s="155">
        <v>183.49418206707699</v>
      </c>
      <c r="L17" s="155">
        <v>6002</v>
      </c>
      <c r="M17" s="155">
        <v>5484</v>
      </c>
      <c r="N17" s="110"/>
      <c r="O17" s="110"/>
    </row>
    <row r="18" spans="1:15" ht="12.75" x14ac:dyDescent="0.2">
      <c r="A18" s="110" t="s">
        <v>332</v>
      </c>
      <c r="B18" s="110">
        <v>28811</v>
      </c>
      <c r="C18" s="155">
        <v>717</v>
      </c>
      <c r="D18" s="155">
        <v>-1.9024918545200999</v>
      </c>
      <c r="E18" s="155">
        <v>113.999107481545</v>
      </c>
      <c r="F18" s="155">
        <v>361.41272459668102</v>
      </c>
      <c r="G18" s="155">
        <v>243.25272454942299</v>
      </c>
      <c r="H18" s="155"/>
      <c r="I18" s="155">
        <v>283</v>
      </c>
      <c r="J18" s="155">
        <v>1431</v>
      </c>
      <c r="K18" s="155">
        <v>903.95893223819303</v>
      </c>
      <c r="L18" s="155">
        <v>15697</v>
      </c>
      <c r="M18" s="155">
        <v>13323</v>
      </c>
      <c r="N18" s="110"/>
      <c r="O18" s="110"/>
    </row>
    <row r="19" spans="1:15" ht="12.75" x14ac:dyDescent="0.2">
      <c r="A19" s="110" t="s">
        <v>333</v>
      </c>
      <c r="B19" s="110">
        <v>16959</v>
      </c>
      <c r="C19" s="155">
        <v>550</v>
      </c>
      <c r="D19" s="155">
        <v>-27.114259282317001</v>
      </c>
      <c r="E19" s="155">
        <v>101.966937630283</v>
      </c>
      <c r="F19" s="155">
        <v>289.18901641852898</v>
      </c>
      <c r="G19" s="155">
        <v>185.912193048126</v>
      </c>
      <c r="H19" s="155"/>
      <c r="I19" s="155">
        <v>149</v>
      </c>
      <c r="J19" s="155">
        <v>674</v>
      </c>
      <c r="K19" s="155">
        <v>406.66872005475699</v>
      </c>
      <c r="L19" s="155">
        <v>8976</v>
      </c>
      <c r="M19" s="155">
        <v>7957</v>
      </c>
      <c r="N19" s="110"/>
      <c r="O19" s="110"/>
    </row>
    <row r="20" spans="1:15" ht="12.75" x14ac:dyDescent="0.2">
      <c r="A20" s="110" t="s">
        <v>334</v>
      </c>
      <c r="B20" s="110">
        <v>49537</v>
      </c>
      <c r="C20" s="155">
        <v>1095</v>
      </c>
      <c r="D20" s="155">
        <v>17.467385846495901</v>
      </c>
      <c r="E20" s="155">
        <v>237.33024723171499</v>
      </c>
      <c r="F20" s="155">
        <v>385.733322204991</v>
      </c>
      <c r="G20" s="155">
        <v>454.29663484970899</v>
      </c>
      <c r="H20" s="155"/>
      <c r="I20" s="155">
        <v>1013</v>
      </c>
      <c r="J20" s="155">
        <v>2626</v>
      </c>
      <c r="K20" s="155">
        <v>2902.6981519507199</v>
      </c>
      <c r="L20" s="155">
        <v>28839</v>
      </c>
      <c r="M20" s="155">
        <v>24078</v>
      </c>
      <c r="N20" s="110"/>
      <c r="O20" s="110"/>
    </row>
    <row r="21" spans="1:15" ht="12.75" x14ac:dyDescent="0.2">
      <c r="A21" s="110" t="s">
        <v>335</v>
      </c>
      <c r="B21" s="110">
        <v>73990</v>
      </c>
      <c r="C21" s="155">
        <v>620</v>
      </c>
      <c r="D21" s="155">
        <v>-12.528260213130601</v>
      </c>
      <c r="E21" s="155">
        <v>102.74048718746999</v>
      </c>
      <c r="F21" s="155">
        <v>191.279626963872</v>
      </c>
      <c r="G21" s="155">
        <v>338.62874421830099</v>
      </c>
      <c r="H21" s="155"/>
      <c r="I21" s="155">
        <v>655</v>
      </c>
      <c r="J21" s="155">
        <v>1945</v>
      </c>
      <c r="K21" s="155">
        <v>3231.6885694729599</v>
      </c>
      <c r="L21" s="155">
        <v>42070</v>
      </c>
      <c r="M21" s="155">
        <v>36295</v>
      </c>
      <c r="N21" s="110"/>
      <c r="O21" s="110"/>
    </row>
    <row r="22" spans="1:15" ht="12.75" x14ac:dyDescent="0.2">
      <c r="A22" s="110" t="s">
        <v>336</v>
      </c>
      <c r="B22" s="110">
        <v>83162</v>
      </c>
      <c r="C22" s="155">
        <v>833</v>
      </c>
      <c r="D22" s="155">
        <v>-10.788524426378901</v>
      </c>
      <c r="E22" s="155">
        <v>58.613507816168699</v>
      </c>
      <c r="F22" s="155">
        <v>177.97055757113799</v>
      </c>
      <c r="G22" s="155">
        <v>606.82006678793903</v>
      </c>
      <c r="H22" s="155"/>
      <c r="I22" s="155">
        <v>420</v>
      </c>
      <c r="J22" s="155">
        <v>2034</v>
      </c>
      <c r="K22" s="155">
        <v>6509.0485968514704</v>
      </c>
      <c r="L22" s="155">
        <v>54209</v>
      </c>
      <c r="M22" s="155">
        <v>46526</v>
      </c>
      <c r="N22" s="110"/>
      <c r="O22" s="110"/>
    </row>
    <row r="23" spans="1:15" ht="12.75" x14ac:dyDescent="0.2">
      <c r="A23" s="110" t="s">
        <v>321</v>
      </c>
      <c r="B23" s="110">
        <v>975551</v>
      </c>
      <c r="C23" s="155">
        <v>722</v>
      </c>
      <c r="D23" s="155">
        <v>-4.3885370802350803</v>
      </c>
      <c r="E23" s="155">
        <v>124.68841106787301</v>
      </c>
      <c r="F23" s="155">
        <v>223.474751983662</v>
      </c>
      <c r="G23" s="155">
        <v>378.22109817389901</v>
      </c>
      <c r="H23" s="155"/>
      <c r="I23" s="155">
        <v>10481</v>
      </c>
      <c r="J23" s="155">
        <v>29961</v>
      </c>
      <c r="K23" s="155">
        <v>47591.389459274498</v>
      </c>
      <c r="L23" s="155">
        <v>615793</v>
      </c>
      <c r="M23" s="155">
        <v>524471</v>
      </c>
      <c r="N23" s="110"/>
      <c r="O23" s="110"/>
    </row>
    <row r="24" spans="1:15" ht="12.75" x14ac:dyDescent="0.2">
      <c r="A24" s="110" t="s">
        <v>337</v>
      </c>
      <c r="B24" s="110">
        <v>52801</v>
      </c>
      <c r="C24" s="155">
        <v>853</v>
      </c>
      <c r="D24" s="155">
        <v>-18.469363018321499</v>
      </c>
      <c r="E24" s="155">
        <v>143.31075900119899</v>
      </c>
      <c r="F24" s="155">
        <v>278.51353373910302</v>
      </c>
      <c r="G24" s="155">
        <v>449.29085973260902</v>
      </c>
      <c r="H24" s="155"/>
      <c r="I24" s="155">
        <v>652</v>
      </c>
      <c r="J24" s="155">
        <v>2021</v>
      </c>
      <c r="K24" s="155">
        <v>3059.8658453114299</v>
      </c>
      <c r="L24" s="155">
        <v>34528</v>
      </c>
      <c r="M24" s="155">
        <v>29893</v>
      </c>
      <c r="N24" s="110"/>
      <c r="O24" s="110"/>
    </row>
    <row r="25" spans="1:15" ht="12.75" x14ac:dyDescent="0.2">
      <c r="A25" s="110" t="s">
        <v>338</v>
      </c>
      <c r="B25" s="110">
        <v>100111</v>
      </c>
      <c r="C25" s="155">
        <v>1229</v>
      </c>
      <c r="D25" s="155">
        <v>53.235989630746602</v>
      </c>
      <c r="E25" s="155">
        <v>282.98233643600997</v>
      </c>
      <c r="F25" s="155">
        <v>435.01526108259202</v>
      </c>
      <c r="G25" s="155">
        <v>458.11415709132001</v>
      </c>
      <c r="H25" s="155"/>
      <c r="I25" s="155">
        <v>2441</v>
      </c>
      <c r="J25" s="155">
        <v>5985</v>
      </c>
      <c r="K25" s="155">
        <v>5915.4551676933597</v>
      </c>
      <c r="L25" s="155">
        <v>58986</v>
      </c>
      <c r="M25" s="155">
        <v>47902</v>
      </c>
      <c r="N25" s="110"/>
      <c r="O25" s="110"/>
    </row>
    <row r="26" spans="1:15" ht="12.75" x14ac:dyDescent="0.2">
      <c r="A26" s="110" t="s">
        <v>339</v>
      </c>
      <c r="B26" s="110">
        <v>48678</v>
      </c>
      <c r="C26" s="155">
        <v>544</v>
      </c>
      <c r="D26" s="155">
        <v>-15.9705610450418</v>
      </c>
      <c r="E26" s="155">
        <v>84.638698162165696</v>
      </c>
      <c r="F26" s="155">
        <v>273.10393569448701</v>
      </c>
      <c r="G26" s="155">
        <v>201.786011578569</v>
      </c>
      <c r="H26" s="155"/>
      <c r="I26" s="155">
        <v>355</v>
      </c>
      <c r="J26" s="155">
        <v>1827</v>
      </c>
      <c r="K26" s="155">
        <v>1266.94113620808</v>
      </c>
      <c r="L26" s="155">
        <v>27353</v>
      </c>
      <c r="M26" s="155">
        <v>23785</v>
      </c>
      <c r="N26" s="110"/>
      <c r="O26" s="110"/>
    </row>
    <row r="27" spans="1:15" ht="12.75" x14ac:dyDescent="0.2">
      <c r="A27" s="110" t="s">
        <v>340</v>
      </c>
      <c r="B27" s="110">
        <v>72755</v>
      </c>
      <c r="C27" s="155">
        <v>363</v>
      </c>
      <c r="D27" s="155">
        <v>-17.419775954251801</v>
      </c>
      <c r="E27" s="155">
        <v>40.198610709984699</v>
      </c>
      <c r="F27" s="155">
        <v>126.51727179454799</v>
      </c>
      <c r="G27" s="155">
        <v>213.88170840602001</v>
      </c>
      <c r="H27" s="155"/>
      <c r="I27" s="155">
        <v>252</v>
      </c>
      <c r="J27" s="155">
        <v>1265</v>
      </c>
      <c r="K27" s="155">
        <v>2007.10061601643</v>
      </c>
      <c r="L27" s="155">
        <v>39107</v>
      </c>
      <c r="M27" s="155">
        <v>34471</v>
      </c>
      <c r="N27" s="110"/>
      <c r="O27" s="110"/>
    </row>
    <row r="28" spans="1:15" ht="12.75" x14ac:dyDescent="0.2">
      <c r="A28" s="110" t="s">
        <v>341</v>
      </c>
      <c r="B28" s="110">
        <v>47184</v>
      </c>
      <c r="C28" s="155">
        <v>844</v>
      </c>
      <c r="D28" s="155">
        <v>-7.4687303906626799</v>
      </c>
      <c r="E28" s="155">
        <v>156.927577882093</v>
      </c>
      <c r="F28" s="155">
        <v>325.85686853030302</v>
      </c>
      <c r="G28" s="155">
        <v>368.39537109994598</v>
      </c>
      <c r="H28" s="155"/>
      <c r="I28" s="155">
        <v>638</v>
      </c>
      <c r="J28" s="155">
        <v>2113</v>
      </c>
      <c r="K28" s="155">
        <v>2242.0308008213601</v>
      </c>
      <c r="L28" s="155">
        <v>27304</v>
      </c>
      <c r="M28" s="155">
        <v>23341</v>
      </c>
      <c r="N28" s="110"/>
      <c r="O28" s="110"/>
    </row>
    <row r="29" spans="1:15" ht="12.75" x14ac:dyDescent="0.2">
      <c r="A29" s="110" t="s">
        <v>342</v>
      </c>
      <c r="B29" s="110">
        <v>30195</v>
      </c>
      <c r="C29" s="155">
        <v>889</v>
      </c>
      <c r="D29" s="155">
        <v>-7.8780616497939304</v>
      </c>
      <c r="E29" s="155">
        <v>164.89048915198299</v>
      </c>
      <c r="F29" s="155">
        <v>341.23247583534101</v>
      </c>
      <c r="G29" s="155">
        <v>390.30793805554998</v>
      </c>
      <c r="H29" s="155"/>
      <c r="I29" s="155">
        <v>429</v>
      </c>
      <c r="J29" s="155">
        <v>1416</v>
      </c>
      <c r="K29" s="155">
        <v>1520.1101984941799</v>
      </c>
      <c r="L29" s="155">
        <v>16799</v>
      </c>
      <c r="M29" s="155">
        <v>14365</v>
      </c>
      <c r="N29" s="110"/>
      <c r="O29" s="110"/>
    </row>
    <row r="30" spans="1:15" ht="12.75" x14ac:dyDescent="0.2">
      <c r="A30" s="110" t="s">
        <v>343</v>
      </c>
      <c r="B30" s="110">
        <v>34119</v>
      </c>
      <c r="C30" s="155">
        <v>450</v>
      </c>
      <c r="D30" s="155">
        <v>-21.9484765297275</v>
      </c>
      <c r="E30" s="155">
        <v>63.268858427124798</v>
      </c>
      <c r="F30" s="155">
        <v>227.343765331768</v>
      </c>
      <c r="G30" s="155">
        <v>181.64254122706501</v>
      </c>
      <c r="H30" s="155"/>
      <c r="I30" s="155">
        <v>186</v>
      </c>
      <c r="J30" s="155">
        <v>1066</v>
      </c>
      <c r="K30" s="155">
        <v>799.36755646817301</v>
      </c>
      <c r="L30" s="155">
        <v>19191</v>
      </c>
      <c r="M30" s="155">
        <v>16971</v>
      </c>
      <c r="N30" s="110"/>
      <c r="O30" s="110"/>
    </row>
    <row r="31" spans="1:15" ht="12.75" x14ac:dyDescent="0.2">
      <c r="A31" s="110" t="s">
        <v>344</v>
      </c>
      <c r="B31" s="110">
        <v>11886</v>
      </c>
      <c r="C31" s="155">
        <v>340</v>
      </c>
      <c r="D31" s="155">
        <v>-15.050889534995401</v>
      </c>
      <c r="E31" s="155">
        <v>40.033308097028403</v>
      </c>
      <c r="F31" s="155">
        <v>173.86203232906999</v>
      </c>
      <c r="G31" s="155">
        <v>141.44618923401001</v>
      </c>
      <c r="H31" s="155"/>
      <c r="I31" s="155">
        <v>41</v>
      </c>
      <c r="J31" s="155">
        <v>284</v>
      </c>
      <c r="K31" s="155">
        <v>216.850102669405</v>
      </c>
      <c r="L31" s="155">
        <v>6280</v>
      </c>
      <c r="M31" s="155">
        <v>5511</v>
      </c>
      <c r="N31" s="110"/>
      <c r="O31" s="110"/>
    </row>
    <row r="32" spans="1:15" ht="12.75" x14ac:dyDescent="0.2">
      <c r="A32" s="110" t="s">
        <v>345</v>
      </c>
      <c r="B32" s="110">
        <v>45566</v>
      </c>
      <c r="C32" s="155">
        <v>446</v>
      </c>
      <c r="D32" s="155">
        <v>-19.9954281535571</v>
      </c>
      <c r="E32" s="155">
        <v>52.213920471544498</v>
      </c>
      <c r="F32" s="155">
        <v>254.707609194649</v>
      </c>
      <c r="G32" s="155">
        <v>159.275614024031</v>
      </c>
      <c r="H32" s="155"/>
      <c r="I32" s="155">
        <v>205</v>
      </c>
      <c r="J32" s="155">
        <v>1595</v>
      </c>
      <c r="K32" s="155">
        <v>936.10130047912401</v>
      </c>
      <c r="L32" s="155">
        <v>25345</v>
      </c>
      <c r="M32" s="155">
        <v>22327</v>
      </c>
      <c r="N32" s="110"/>
      <c r="O32" s="110"/>
    </row>
    <row r="33" spans="1:15" ht="12.75" x14ac:dyDescent="0.2">
      <c r="A33" s="110" t="s">
        <v>346</v>
      </c>
      <c r="B33" s="110">
        <v>46644</v>
      </c>
      <c r="C33" s="155">
        <v>497</v>
      </c>
      <c r="D33" s="155">
        <v>-18.696807675521999</v>
      </c>
      <c r="E33" s="155">
        <v>61.457446915084802</v>
      </c>
      <c r="F33" s="155">
        <v>233.532942513189</v>
      </c>
      <c r="G33" s="155">
        <v>220.48300297136001</v>
      </c>
      <c r="H33" s="155"/>
      <c r="I33" s="155">
        <v>247</v>
      </c>
      <c r="J33" s="155">
        <v>1497</v>
      </c>
      <c r="K33" s="155">
        <v>1326.4887063655001</v>
      </c>
      <c r="L33" s="155">
        <v>25027</v>
      </c>
      <c r="M33" s="155">
        <v>21919</v>
      </c>
      <c r="N33" s="110"/>
      <c r="O33" s="110"/>
    </row>
    <row r="34" spans="1:15" ht="14.25" customHeight="1" x14ac:dyDescent="0.2">
      <c r="A34" s="18" t="s">
        <v>347</v>
      </c>
      <c r="B34" s="110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10"/>
      <c r="O34" s="110"/>
    </row>
    <row r="35" spans="1:15" ht="12.75" x14ac:dyDescent="0.2">
      <c r="A35" s="110" t="s">
        <v>348</v>
      </c>
      <c r="B35" s="110">
        <v>46240</v>
      </c>
      <c r="C35" s="155">
        <v>631</v>
      </c>
      <c r="D35" s="155">
        <v>-15.7178161530138</v>
      </c>
      <c r="E35" s="155">
        <v>125.745730610537</v>
      </c>
      <c r="F35" s="155">
        <v>318.66131203345299</v>
      </c>
      <c r="G35" s="155">
        <v>202.108717953612</v>
      </c>
      <c r="H35" s="155"/>
      <c r="I35" s="155">
        <v>501</v>
      </c>
      <c r="J35" s="155">
        <v>2025</v>
      </c>
      <c r="K35" s="155">
        <v>1205.4120465434601</v>
      </c>
      <c r="L35" s="155">
        <v>24900</v>
      </c>
      <c r="M35" s="155">
        <v>21584</v>
      </c>
      <c r="N35" s="110"/>
      <c r="O35" s="110"/>
    </row>
    <row r="36" spans="1:15" ht="12.75" x14ac:dyDescent="0.2">
      <c r="A36" s="110" t="s">
        <v>349</v>
      </c>
      <c r="B36" s="110">
        <v>14101</v>
      </c>
      <c r="C36" s="155">
        <v>623</v>
      </c>
      <c r="D36" s="155">
        <v>-1.9912061876266101</v>
      </c>
      <c r="E36" s="155">
        <v>125.102798117197</v>
      </c>
      <c r="F36" s="155">
        <v>353.99435854530299</v>
      </c>
      <c r="G36" s="155">
        <v>145.79948146004199</v>
      </c>
      <c r="H36" s="155"/>
      <c r="I36" s="155">
        <v>152</v>
      </c>
      <c r="J36" s="155">
        <v>686</v>
      </c>
      <c r="K36" s="155">
        <v>265.17864476386001</v>
      </c>
      <c r="L36" s="155">
        <v>7545</v>
      </c>
      <c r="M36" s="155">
        <v>6401</v>
      </c>
      <c r="N36" s="110"/>
      <c r="O36" s="110"/>
    </row>
    <row r="37" spans="1:15" ht="12.75" x14ac:dyDescent="0.2">
      <c r="A37" s="110" t="s">
        <v>350</v>
      </c>
      <c r="B37" s="110">
        <v>22019</v>
      </c>
      <c r="C37" s="155">
        <v>556</v>
      </c>
      <c r="D37" s="155">
        <v>-25.2145592290513</v>
      </c>
      <c r="E37" s="155">
        <v>75.899383576649598</v>
      </c>
      <c r="F37" s="155">
        <v>360.53654859588102</v>
      </c>
      <c r="G37" s="155">
        <v>145.09922167706199</v>
      </c>
      <c r="H37" s="155"/>
      <c r="I37" s="155">
        <v>144</v>
      </c>
      <c r="J37" s="155">
        <v>1091</v>
      </c>
      <c r="K37" s="155">
        <v>412.09308692676302</v>
      </c>
      <c r="L37" s="155">
        <v>12149</v>
      </c>
      <c r="M37" s="155">
        <v>10730</v>
      </c>
      <c r="N37" s="110"/>
      <c r="O37" s="110"/>
    </row>
    <row r="38" spans="1:15" ht="12.75" x14ac:dyDescent="0.2">
      <c r="A38" s="110" t="s">
        <v>351</v>
      </c>
      <c r="B38" s="110">
        <v>19106</v>
      </c>
      <c r="C38" s="155">
        <v>431</v>
      </c>
      <c r="D38" s="155">
        <v>-30.4944090704637</v>
      </c>
      <c r="E38" s="155">
        <v>60.744026272078898</v>
      </c>
      <c r="F38" s="155">
        <v>210.990124850147</v>
      </c>
      <c r="G38" s="155">
        <v>190.11027095758499</v>
      </c>
      <c r="H38" s="155"/>
      <c r="I38" s="155">
        <v>100</v>
      </c>
      <c r="J38" s="155">
        <v>554</v>
      </c>
      <c r="K38" s="155">
        <v>468.49828884325802</v>
      </c>
      <c r="L38" s="155">
        <v>10422</v>
      </c>
      <c r="M38" s="155">
        <v>9405</v>
      </c>
      <c r="N38" s="110"/>
      <c r="O38" s="110"/>
    </row>
    <row r="39" spans="1:15" ht="12.75" x14ac:dyDescent="0.2">
      <c r="A39" s="110" t="s">
        <v>352</v>
      </c>
      <c r="B39" s="110">
        <v>21327</v>
      </c>
      <c r="C39" s="155">
        <v>655</v>
      </c>
      <c r="D39" s="155">
        <v>4.2549353378289201</v>
      </c>
      <c r="E39" s="155">
        <v>143.66385174283599</v>
      </c>
      <c r="F39" s="155">
        <v>334.02199120433102</v>
      </c>
      <c r="G39" s="155">
        <v>172.96257519564301</v>
      </c>
      <c r="H39" s="155"/>
      <c r="I39" s="155">
        <v>264</v>
      </c>
      <c r="J39" s="155">
        <v>979</v>
      </c>
      <c r="K39" s="155">
        <v>475.789185489391</v>
      </c>
      <c r="L39" s="155">
        <v>11341</v>
      </c>
      <c r="M39" s="155">
        <v>9532</v>
      </c>
      <c r="N39" s="110"/>
      <c r="O39" s="110"/>
    </row>
    <row r="40" spans="1:15" ht="12.75" x14ac:dyDescent="0.2">
      <c r="A40" s="110" t="s">
        <v>347</v>
      </c>
      <c r="B40" s="110">
        <v>233839</v>
      </c>
      <c r="C40" s="155">
        <v>684</v>
      </c>
      <c r="D40" s="155">
        <v>-25.668234074147499</v>
      </c>
      <c r="E40" s="155">
        <v>122.142840826963</v>
      </c>
      <c r="F40" s="155">
        <v>200.70810351546299</v>
      </c>
      <c r="G40" s="155">
        <v>386.94385138066599</v>
      </c>
      <c r="H40" s="155"/>
      <c r="I40" s="155">
        <v>2461</v>
      </c>
      <c r="J40" s="155">
        <v>6450</v>
      </c>
      <c r="K40" s="155">
        <v>11670.717316906201</v>
      </c>
      <c r="L40" s="155">
        <v>139900</v>
      </c>
      <c r="M40" s="155">
        <v>122832</v>
      </c>
      <c r="N40" s="110"/>
      <c r="O40" s="110"/>
    </row>
    <row r="41" spans="1:15" ht="12.75" x14ac:dyDescent="0.2">
      <c r="A41" s="110" t="s">
        <v>353</v>
      </c>
      <c r="B41" s="110">
        <v>9511</v>
      </c>
      <c r="C41" s="155">
        <v>672</v>
      </c>
      <c r="D41" s="155">
        <v>1.2760846259177701</v>
      </c>
      <c r="E41" s="155">
        <v>143.98895298350499</v>
      </c>
      <c r="F41" s="155">
        <v>353.45809437614002</v>
      </c>
      <c r="G41" s="155">
        <v>173.50174813406099</v>
      </c>
      <c r="H41" s="155"/>
      <c r="I41" s="155">
        <v>118</v>
      </c>
      <c r="J41" s="155">
        <v>462</v>
      </c>
      <c r="K41" s="155">
        <v>212.84462696783001</v>
      </c>
      <c r="L41" s="155">
        <v>4998</v>
      </c>
      <c r="M41" s="155">
        <v>4221</v>
      </c>
      <c r="N41" s="110"/>
      <c r="O41" s="110"/>
    </row>
    <row r="42" spans="1:15" ht="12.75" x14ac:dyDescent="0.2">
      <c r="A42" s="110" t="s">
        <v>354</v>
      </c>
      <c r="B42" s="110">
        <v>22251</v>
      </c>
      <c r="C42" s="155">
        <v>435</v>
      </c>
      <c r="D42" s="155">
        <v>-20.4248063340671</v>
      </c>
      <c r="E42" s="155">
        <v>71.456934580802894</v>
      </c>
      <c r="F42" s="155">
        <v>273.06062476063403</v>
      </c>
      <c r="G42" s="155">
        <v>110.57403967219901</v>
      </c>
      <c r="H42" s="155"/>
      <c r="I42" s="155">
        <v>137</v>
      </c>
      <c r="J42" s="155">
        <v>835</v>
      </c>
      <c r="K42" s="155">
        <v>317.347707049966</v>
      </c>
      <c r="L42" s="155">
        <v>11499</v>
      </c>
      <c r="M42" s="155">
        <v>10148</v>
      </c>
      <c r="N42" s="110"/>
      <c r="O42" s="110"/>
    </row>
    <row r="43" spans="1:15" ht="14.25" customHeight="1" x14ac:dyDescent="0.2">
      <c r="A43" s="18" t="s">
        <v>355</v>
      </c>
      <c r="B43" s="110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10"/>
      <c r="O43" s="110"/>
    </row>
    <row r="44" spans="1:15" ht="12.75" x14ac:dyDescent="0.2">
      <c r="A44" s="110" t="s">
        <v>356</v>
      </c>
      <c r="B44" s="110">
        <v>106975</v>
      </c>
      <c r="C44" s="155">
        <v>865</v>
      </c>
      <c r="D44" s="155">
        <v>16.753716616753401</v>
      </c>
      <c r="E44" s="155">
        <v>268.18810980501303</v>
      </c>
      <c r="F44" s="155">
        <v>312.07807028153002</v>
      </c>
      <c r="G44" s="155">
        <v>267.85517547818</v>
      </c>
      <c r="H44" s="155"/>
      <c r="I44" s="155">
        <v>2472</v>
      </c>
      <c r="J44" s="155">
        <v>4588</v>
      </c>
      <c r="K44" s="155">
        <v>3695.8555783709799</v>
      </c>
      <c r="L44" s="155">
        <v>59333</v>
      </c>
      <c r="M44" s="155">
        <v>49309</v>
      </c>
      <c r="N44" s="110"/>
      <c r="O44" s="110"/>
    </row>
    <row r="45" spans="1:15" ht="12.75" x14ac:dyDescent="0.2">
      <c r="A45" s="110" t="s">
        <v>357</v>
      </c>
      <c r="B45" s="110">
        <v>16431</v>
      </c>
      <c r="C45" s="155">
        <v>976</v>
      </c>
      <c r="D45" s="155">
        <v>57.622062712635802</v>
      </c>
      <c r="E45" s="155">
        <v>296.65976124449099</v>
      </c>
      <c r="F45" s="155">
        <v>351.62410890978998</v>
      </c>
      <c r="G45" s="155">
        <v>270.00762854981298</v>
      </c>
      <c r="H45" s="155"/>
      <c r="I45" s="155">
        <v>420</v>
      </c>
      <c r="J45" s="155">
        <v>794</v>
      </c>
      <c r="K45" s="155">
        <v>572.23271731690602</v>
      </c>
      <c r="L45" s="155">
        <v>8215</v>
      </c>
      <c r="M45" s="155">
        <v>6555</v>
      </c>
      <c r="N45" s="110"/>
      <c r="O45" s="110"/>
    </row>
    <row r="46" spans="1:15" ht="12.75" x14ac:dyDescent="0.2">
      <c r="A46" s="110" t="s">
        <v>358</v>
      </c>
      <c r="B46" s="110">
        <v>11421</v>
      </c>
      <c r="C46" s="155">
        <v>579</v>
      </c>
      <c r="D46" s="155">
        <v>-10.3138535455188</v>
      </c>
      <c r="E46" s="155">
        <v>72.148543019663805</v>
      </c>
      <c r="F46" s="155">
        <v>365.70415836874099</v>
      </c>
      <c r="G46" s="155">
        <v>151.47556720542599</v>
      </c>
      <c r="H46" s="155"/>
      <c r="I46" s="155">
        <v>71</v>
      </c>
      <c r="J46" s="155">
        <v>574</v>
      </c>
      <c r="K46" s="155">
        <v>223.14099931553699</v>
      </c>
      <c r="L46" s="155">
        <v>5946</v>
      </c>
      <c r="M46" s="155">
        <v>5115</v>
      </c>
      <c r="N46" s="110"/>
      <c r="O46" s="110"/>
    </row>
    <row r="47" spans="1:15" ht="12.75" x14ac:dyDescent="0.2">
      <c r="A47" s="110" t="s">
        <v>359</v>
      </c>
      <c r="B47" s="110">
        <v>34765</v>
      </c>
      <c r="C47" s="155">
        <v>851</v>
      </c>
      <c r="D47" s="155">
        <v>7.4759023220780296</v>
      </c>
      <c r="E47" s="155">
        <v>271.74121900958801</v>
      </c>
      <c r="F47" s="155">
        <v>360.63276489444303</v>
      </c>
      <c r="G47" s="155">
        <v>210.68865313676099</v>
      </c>
      <c r="H47" s="155"/>
      <c r="I47" s="155">
        <v>814</v>
      </c>
      <c r="J47" s="155">
        <v>1723</v>
      </c>
      <c r="K47" s="155">
        <v>944.74811772758403</v>
      </c>
      <c r="L47" s="155">
        <v>18300</v>
      </c>
      <c r="M47" s="155">
        <v>15371</v>
      </c>
      <c r="N47" s="110"/>
      <c r="O47" s="110"/>
    </row>
    <row r="48" spans="1:15" ht="12.75" x14ac:dyDescent="0.2">
      <c r="A48" s="110" t="s">
        <v>360</v>
      </c>
      <c r="B48" s="110">
        <v>57071</v>
      </c>
      <c r="C48" s="155">
        <v>608</v>
      </c>
      <c r="D48" s="155">
        <v>-7.93196787284203</v>
      </c>
      <c r="E48" s="155">
        <v>167.15896879579199</v>
      </c>
      <c r="F48" s="155">
        <v>264.687848997743</v>
      </c>
      <c r="G48" s="155">
        <v>183.67223263887101</v>
      </c>
      <c r="H48" s="155"/>
      <c r="I48" s="155">
        <v>822</v>
      </c>
      <c r="J48" s="155">
        <v>2076</v>
      </c>
      <c r="K48" s="155">
        <v>1352.04654346338</v>
      </c>
      <c r="L48" s="155">
        <v>29850</v>
      </c>
      <c r="M48" s="155">
        <v>25568</v>
      </c>
      <c r="N48" s="110"/>
      <c r="O48" s="110"/>
    </row>
    <row r="49" spans="1:15" ht="12.75" x14ac:dyDescent="0.2">
      <c r="A49" s="110" t="s">
        <v>361</v>
      </c>
      <c r="B49" s="110">
        <v>11995</v>
      </c>
      <c r="C49" s="155">
        <v>739</v>
      </c>
      <c r="D49" s="155">
        <v>8.0899161897246099</v>
      </c>
      <c r="E49" s="155">
        <v>207.055546739665</v>
      </c>
      <c r="F49" s="155">
        <v>288.75455129230602</v>
      </c>
      <c r="G49" s="155">
        <v>234.678223945236</v>
      </c>
      <c r="H49" s="155"/>
      <c r="I49" s="155">
        <v>214</v>
      </c>
      <c r="J49" s="155">
        <v>476</v>
      </c>
      <c r="K49" s="155">
        <v>363.08281998631099</v>
      </c>
      <c r="L49" s="155">
        <v>6058</v>
      </c>
      <c r="M49" s="155">
        <v>5073</v>
      </c>
      <c r="N49" s="110"/>
      <c r="O49" s="110"/>
    </row>
    <row r="50" spans="1:15" ht="12.75" x14ac:dyDescent="0.2">
      <c r="A50" s="110" t="s">
        <v>362</v>
      </c>
      <c r="B50" s="110">
        <v>37290</v>
      </c>
      <c r="C50" s="155">
        <v>648</v>
      </c>
      <c r="D50" s="155">
        <v>-1.02870209177534</v>
      </c>
      <c r="E50" s="155">
        <v>107.062999701875</v>
      </c>
      <c r="F50" s="155">
        <v>324.89572154095202</v>
      </c>
      <c r="G50" s="155">
        <v>217.26389163529299</v>
      </c>
      <c r="H50" s="155"/>
      <c r="I50" s="155">
        <v>344</v>
      </c>
      <c r="J50" s="155">
        <v>1665</v>
      </c>
      <c r="K50" s="155">
        <v>1044.9911019849401</v>
      </c>
      <c r="L50" s="155">
        <v>19367</v>
      </c>
      <c r="M50" s="155">
        <v>16409</v>
      </c>
      <c r="N50" s="110"/>
      <c r="O50" s="110"/>
    </row>
    <row r="51" spans="1:15" ht="12.75" x14ac:dyDescent="0.2">
      <c r="A51" s="110" t="s">
        <v>363</v>
      </c>
      <c r="B51" s="110">
        <v>14309</v>
      </c>
      <c r="C51" s="155">
        <v>546</v>
      </c>
      <c r="D51" s="155">
        <v>-22.763707756393401</v>
      </c>
      <c r="E51" s="155">
        <v>76.2415852957634</v>
      </c>
      <c r="F51" s="155">
        <v>310.70916537235303</v>
      </c>
      <c r="G51" s="155">
        <v>182.178881764631</v>
      </c>
      <c r="H51" s="155"/>
      <c r="I51" s="155">
        <v>94</v>
      </c>
      <c r="J51" s="155">
        <v>611</v>
      </c>
      <c r="K51" s="155">
        <v>336.23271731690602</v>
      </c>
      <c r="L51" s="155">
        <v>7115</v>
      </c>
      <c r="M51" s="155">
        <v>6261</v>
      </c>
      <c r="N51" s="110"/>
      <c r="O51" s="110"/>
    </row>
    <row r="52" spans="1:15" ht="12.75" x14ac:dyDescent="0.2">
      <c r="A52" s="110" t="s">
        <v>364</v>
      </c>
      <c r="B52" s="110">
        <v>9144</v>
      </c>
      <c r="C52" s="155">
        <v>846</v>
      </c>
      <c r="D52" s="155">
        <v>17.303794554302499</v>
      </c>
      <c r="E52" s="155">
        <v>197.998422013207</v>
      </c>
      <c r="F52" s="155">
        <v>424.143806285793</v>
      </c>
      <c r="G52" s="155">
        <v>206.07217449874199</v>
      </c>
      <c r="H52" s="155"/>
      <c r="I52" s="155">
        <v>156</v>
      </c>
      <c r="J52" s="155">
        <v>533</v>
      </c>
      <c r="K52" s="155">
        <v>243.045859000684</v>
      </c>
      <c r="L52" s="155">
        <v>4583</v>
      </c>
      <c r="M52" s="155">
        <v>3804</v>
      </c>
      <c r="N52" s="110"/>
      <c r="O52" s="110"/>
    </row>
    <row r="53" spans="1:15" ht="14.25" customHeight="1" x14ac:dyDescent="0.2">
      <c r="A53" s="18" t="s">
        <v>365</v>
      </c>
      <c r="B53" s="110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10"/>
      <c r="O53" s="110"/>
    </row>
    <row r="54" spans="1:15" ht="12.75" x14ac:dyDescent="0.2">
      <c r="A54" s="110" t="s">
        <v>366</v>
      </c>
      <c r="B54" s="110">
        <v>5441</v>
      </c>
      <c r="C54" s="155">
        <v>510</v>
      </c>
      <c r="D54" s="155">
        <v>-13.478089118573701</v>
      </c>
      <c r="E54" s="155">
        <v>104.517906509396</v>
      </c>
      <c r="F54" s="155">
        <v>282.17976483426702</v>
      </c>
      <c r="G54" s="155">
        <v>136.524500929098</v>
      </c>
      <c r="H54" s="155"/>
      <c r="I54" s="155">
        <v>49</v>
      </c>
      <c r="J54" s="155">
        <v>211</v>
      </c>
      <c r="K54" s="155">
        <v>95.812457221081402</v>
      </c>
      <c r="L54" s="155">
        <v>2878</v>
      </c>
      <c r="M54" s="155">
        <v>2494</v>
      </c>
      <c r="N54" s="110"/>
      <c r="O54" s="110"/>
    </row>
    <row r="55" spans="1:15" ht="12.75" x14ac:dyDescent="0.2">
      <c r="A55" s="110" t="s">
        <v>367</v>
      </c>
      <c r="B55" s="110">
        <v>21765</v>
      </c>
      <c r="C55" s="155">
        <v>656</v>
      </c>
      <c r="D55" s="155">
        <v>-1.9737127439853801</v>
      </c>
      <c r="E55" s="155">
        <v>129.04169012678599</v>
      </c>
      <c r="F55" s="155">
        <v>297.87988008765598</v>
      </c>
      <c r="G55" s="155">
        <v>231.07315892441301</v>
      </c>
      <c r="H55" s="155"/>
      <c r="I55" s="155">
        <v>242</v>
      </c>
      <c r="J55" s="155">
        <v>891</v>
      </c>
      <c r="K55" s="155">
        <v>648.69541409993201</v>
      </c>
      <c r="L55" s="155">
        <v>11594</v>
      </c>
      <c r="M55" s="155">
        <v>9838</v>
      </c>
      <c r="N55" s="110"/>
      <c r="O55" s="110"/>
    </row>
    <row r="56" spans="1:15" ht="12.75" x14ac:dyDescent="0.2">
      <c r="A56" s="110" t="s">
        <v>368</v>
      </c>
      <c r="B56" s="110">
        <v>9991</v>
      </c>
      <c r="C56" s="155">
        <v>495</v>
      </c>
      <c r="D56" s="155">
        <v>-20.6264087478786</v>
      </c>
      <c r="E56" s="155">
        <v>118.48532411905001</v>
      </c>
      <c r="F56" s="155">
        <v>256.36329348691601</v>
      </c>
      <c r="G56" s="155">
        <v>140.859649328031</v>
      </c>
      <c r="H56" s="155"/>
      <c r="I56" s="155">
        <v>102</v>
      </c>
      <c r="J56" s="155">
        <v>352</v>
      </c>
      <c r="K56" s="155">
        <v>181.52156057494901</v>
      </c>
      <c r="L56" s="155">
        <v>5049</v>
      </c>
      <c r="M56" s="155">
        <v>4439</v>
      </c>
      <c r="N56" s="110"/>
      <c r="O56" s="110"/>
    </row>
    <row r="57" spans="1:15" ht="12.75" x14ac:dyDescent="0.2">
      <c r="A57" s="110" t="s">
        <v>369</v>
      </c>
      <c r="B57" s="110">
        <v>164616</v>
      </c>
      <c r="C57" s="155">
        <v>586</v>
      </c>
      <c r="D57" s="155">
        <v>-22.0133200506083</v>
      </c>
      <c r="E57" s="155">
        <v>149.53469597057099</v>
      </c>
      <c r="F57" s="155">
        <v>193.12217233419801</v>
      </c>
      <c r="G57" s="155">
        <v>265.23553859282799</v>
      </c>
      <c r="H57" s="155"/>
      <c r="I57" s="155">
        <v>2121</v>
      </c>
      <c r="J57" s="155">
        <v>4369</v>
      </c>
      <c r="K57" s="155">
        <v>5631.6598220397</v>
      </c>
      <c r="L57" s="155">
        <v>97363</v>
      </c>
      <c r="M57" s="155">
        <v>85390</v>
      </c>
      <c r="N57" s="110"/>
      <c r="O57" s="110"/>
    </row>
    <row r="58" spans="1:15" ht="12.75" x14ac:dyDescent="0.2">
      <c r="A58" s="110" t="s">
        <v>370</v>
      </c>
      <c r="B58" s="110">
        <v>27960</v>
      </c>
      <c r="C58" s="155">
        <v>557</v>
      </c>
      <c r="D58" s="155">
        <v>-17.513883751633202</v>
      </c>
      <c r="E58" s="155">
        <v>105.43138159957201</v>
      </c>
      <c r="F58" s="155">
        <v>295.11958076963703</v>
      </c>
      <c r="G58" s="155">
        <v>173.81157882761801</v>
      </c>
      <c r="H58" s="155"/>
      <c r="I58" s="155">
        <v>254</v>
      </c>
      <c r="J58" s="155">
        <v>1134</v>
      </c>
      <c r="K58" s="155">
        <v>626.82819986310699</v>
      </c>
      <c r="L58" s="155">
        <v>15228</v>
      </c>
      <c r="M58" s="155">
        <v>13271</v>
      </c>
      <c r="N58" s="110"/>
      <c r="O58" s="110"/>
    </row>
    <row r="59" spans="1:15" ht="12.75" x14ac:dyDescent="0.2">
      <c r="A59" s="110" t="s">
        <v>371</v>
      </c>
      <c r="B59" s="110">
        <v>43640</v>
      </c>
      <c r="C59" s="155">
        <v>656</v>
      </c>
      <c r="D59" s="155">
        <v>10.129113178911499</v>
      </c>
      <c r="E59" s="155">
        <v>167.01222039856199</v>
      </c>
      <c r="F59" s="155">
        <v>317.13772649565902</v>
      </c>
      <c r="G59" s="155">
        <v>161.304026126157</v>
      </c>
      <c r="H59" s="155"/>
      <c r="I59" s="155">
        <v>628</v>
      </c>
      <c r="J59" s="155">
        <v>1902</v>
      </c>
      <c r="K59" s="155">
        <v>907.95140314852904</v>
      </c>
      <c r="L59" s="155">
        <v>23498</v>
      </c>
      <c r="M59" s="155">
        <v>19572</v>
      </c>
      <c r="N59" s="110"/>
      <c r="O59" s="110"/>
    </row>
    <row r="60" spans="1:15" ht="12.75" x14ac:dyDescent="0.2">
      <c r="A60" s="110" t="s">
        <v>372</v>
      </c>
      <c r="B60" s="110">
        <v>143478</v>
      </c>
      <c r="C60" s="155">
        <v>737</v>
      </c>
      <c r="D60" s="155">
        <v>3.9985626221196302</v>
      </c>
      <c r="E60" s="155">
        <v>193.56673850546699</v>
      </c>
      <c r="F60" s="155">
        <v>309.46321057021299</v>
      </c>
      <c r="G60" s="155">
        <v>230.433002079669</v>
      </c>
      <c r="H60" s="155"/>
      <c r="I60" s="155">
        <v>2393</v>
      </c>
      <c r="J60" s="155">
        <v>6102</v>
      </c>
      <c r="K60" s="155">
        <v>4264.4462696783003</v>
      </c>
      <c r="L60" s="155">
        <v>81744</v>
      </c>
      <c r="M60" s="155">
        <v>68835</v>
      </c>
      <c r="N60" s="110"/>
      <c r="O60" s="110"/>
    </row>
    <row r="61" spans="1:15" ht="12.75" x14ac:dyDescent="0.2">
      <c r="A61" s="110" t="s">
        <v>373</v>
      </c>
      <c r="B61" s="110">
        <v>14616</v>
      </c>
      <c r="C61" s="155">
        <v>430</v>
      </c>
      <c r="D61" s="155">
        <v>-12.839960116379601</v>
      </c>
      <c r="E61" s="155">
        <v>69.081867021091597</v>
      </c>
      <c r="F61" s="155">
        <v>270.82733933467898</v>
      </c>
      <c r="G61" s="155">
        <v>103.383761092437</v>
      </c>
      <c r="H61" s="155"/>
      <c r="I61" s="155">
        <v>87</v>
      </c>
      <c r="J61" s="155">
        <v>544</v>
      </c>
      <c r="K61" s="155">
        <v>194.90075290896601</v>
      </c>
      <c r="L61" s="155">
        <v>7505</v>
      </c>
      <c r="M61" s="155">
        <v>6514</v>
      </c>
      <c r="N61" s="110"/>
      <c r="O61" s="110"/>
    </row>
    <row r="62" spans="1:15" ht="12.75" x14ac:dyDescent="0.2">
      <c r="A62" s="110" t="s">
        <v>374</v>
      </c>
      <c r="B62" s="110">
        <v>7423</v>
      </c>
      <c r="C62" s="155">
        <v>418</v>
      </c>
      <c r="D62" s="155">
        <v>-2.87706463283391</v>
      </c>
      <c r="E62" s="155">
        <v>53.158510632422903</v>
      </c>
      <c r="F62" s="155">
        <v>259.769734916875</v>
      </c>
      <c r="G62" s="155">
        <v>107.628449207656</v>
      </c>
      <c r="H62" s="155"/>
      <c r="I62" s="155">
        <v>34</v>
      </c>
      <c r="J62" s="155">
        <v>265</v>
      </c>
      <c r="K62" s="155">
        <v>103.047912388775</v>
      </c>
      <c r="L62" s="155">
        <v>3666</v>
      </c>
      <c r="M62" s="155">
        <v>3110</v>
      </c>
      <c r="N62" s="110"/>
      <c r="O62" s="110"/>
    </row>
    <row r="63" spans="1:15" ht="12.75" x14ac:dyDescent="0.2">
      <c r="A63" s="110" t="s">
        <v>375</v>
      </c>
      <c r="B63" s="110">
        <v>7737</v>
      </c>
      <c r="C63" s="155">
        <v>617</v>
      </c>
      <c r="D63" s="155">
        <v>10.2588239240257</v>
      </c>
      <c r="E63" s="155">
        <v>114.00249167963</v>
      </c>
      <c r="F63" s="155">
        <v>335.75134187196602</v>
      </c>
      <c r="G63" s="155">
        <v>157.14752051541299</v>
      </c>
      <c r="H63" s="155"/>
      <c r="I63" s="155">
        <v>76</v>
      </c>
      <c r="J63" s="155">
        <v>357</v>
      </c>
      <c r="K63" s="155">
        <v>156.82409308692701</v>
      </c>
      <c r="L63" s="155">
        <v>3847</v>
      </c>
      <c r="M63" s="155">
        <v>3199</v>
      </c>
      <c r="N63" s="110"/>
      <c r="O63" s="110"/>
    </row>
    <row r="64" spans="1:15" ht="12.75" x14ac:dyDescent="0.2">
      <c r="A64" s="110" t="s">
        <v>376</v>
      </c>
      <c r="B64" s="110">
        <v>3726</v>
      </c>
      <c r="C64" s="155">
        <v>387</v>
      </c>
      <c r="D64" s="155">
        <v>-11.8564369680272</v>
      </c>
      <c r="E64" s="155">
        <v>80.984861821827195</v>
      </c>
      <c r="F64" s="155">
        <v>197.242573827043</v>
      </c>
      <c r="G64" s="155">
        <v>120.684775877308</v>
      </c>
      <c r="H64" s="155"/>
      <c r="I64" s="155">
        <v>26</v>
      </c>
      <c r="J64" s="155">
        <v>101</v>
      </c>
      <c r="K64" s="155">
        <v>58</v>
      </c>
      <c r="L64" s="155">
        <v>1850</v>
      </c>
      <c r="M64" s="155">
        <v>1605</v>
      </c>
      <c r="N64" s="110"/>
      <c r="O64" s="110"/>
    </row>
    <row r="65" spans="1:15" ht="12.75" x14ac:dyDescent="0.2">
      <c r="A65" s="110" t="s">
        <v>377</v>
      </c>
      <c r="B65" s="110">
        <v>11427</v>
      </c>
      <c r="C65" s="155">
        <v>423</v>
      </c>
      <c r="D65" s="155">
        <v>-15.5552404497185</v>
      </c>
      <c r="E65" s="155">
        <v>71.095016729503598</v>
      </c>
      <c r="F65" s="155">
        <v>271.90537041761701</v>
      </c>
      <c r="G65" s="155">
        <v>95.720981410640704</v>
      </c>
      <c r="H65" s="155"/>
      <c r="I65" s="155">
        <v>70</v>
      </c>
      <c r="J65" s="155">
        <v>427</v>
      </c>
      <c r="K65" s="155">
        <v>141.082135523614</v>
      </c>
      <c r="L65" s="155">
        <v>5935</v>
      </c>
      <c r="M65" s="155">
        <v>5185</v>
      </c>
      <c r="N65" s="110"/>
      <c r="O65" s="110"/>
    </row>
    <row r="66" spans="1:15" ht="12.75" x14ac:dyDescent="0.2">
      <c r="A66" s="110" t="s">
        <v>378</v>
      </c>
      <c r="B66" s="110">
        <v>5338</v>
      </c>
      <c r="C66" s="155">
        <v>643</v>
      </c>
      <c r="D66" s="155">
        <v>-5.3724037583711901</v>
      </c>
      <c r="E66" s="155">
        <v>106.534643933613</v>
      </c>
      <c r="F66" s="155">
        <v>332.60853907425002</v>
      </c>
      <c r="G66" s="155">
        <v>209.161732854131</v>
      </c>
      <c r="H66" s="155"/>
      <c r="I66" s="155">
        <v>49</v>
      </c>
      <c r="J66" s="155">
        <v>244</v>
      </c>
      <c r="K66" s="155">
        <v>144.010266940452</v>
      </c>
      <c r="L66" s="155">
        <v>2720</v>
      </c>
      <c r="M66" s="155">
        <v>2320</v>
      </c>
      <c r="N66" s="110"/>
      <c r="O66" s="110"/>
    </row>
    <row r="67" spans="1:15" ht="14.25" customHeight="1" x14ac:dyDescent="0.2">
      <c r="A67" s="18" t="s">
        <v>379</v>
      </c>
      <c r="B67" s="110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10"/>
      <c r="O67" s="110"/>
    </row>
    <row r="68" spans="1:15" ht="12.75" x14ac:dyDescent="0.2">
      <c r="A68" s="110" t="s">
        <v>380</v>
      </c>
      <c r="B68" s="110">
        <v>6821</v>
      </c>
      <c r="C68" s="155">
        <v>574</v>
      </c>
      <c r="D68" s="155">
        <v>-17.852700216051399</v>
      </c>
      <c r="E68" s="155">
        <v>112.297279215638</v>
      </c>
      <c r="F68" s="155">
        <v>277.36230398069802</v>
      </c>
      <c r="G68" s="155">
        <v>202.39957847543599</v>
      </c>
      <c r="H68" s="155"/>
      <c r="I68" s="155">
        <v>66</v>
      </c>
      <c r="J68" s="155">
        <v>260</v>
      </c>
      <c r="K68" s="155">
        <v>178.06981519507201</v>
      </c>
      <c r="L68" s="155">
        <v>3686</v>
      </c>
      <c r="M68" s="155">
        <v>3212</v>
      </c>
      <c r="N68" s="110"/>
      <c r="O68" s="110"/>
    </row>
    <row r="69" spans="1:15" ht="12.75" x14ac:dyDescent="0.2">
      <c r="A69" s="110" t="s">
        <v>381</v>
      </c>
      <c r="B69" s="110">
        <v>17788</v>
      </c>
      <c r="C69" s="155">
        <v>671</v>
      </c>
      <c r="D69" s="155">
        <v>-12.1915364899276</v>
      </c>
      <c r="E69" s="155">
        <v>144.19111528890801</v>
      </c>
      <c r="F69" s="155">
        <v>251.57653591081001</v>
      </c>
      <c r="G69" s="155">
        <v>287.76005815167701</v>
      </c>
      <c r="H69" s="155"/>
      <c r="I69" s="155">
        <v>221</v>
      </c>
      <c r="J69" s="155">
        <v>615</v>
      </c>
      <c r="K69" s="155">
        <v>660.22245037645405</v>
      </c>
      <c r="L69" s="155">
        <v>9307</v>
      </c>
      <c r="M69" s="155">
        <v>8018</v>
      </c>
      <c r="N69" s="110"/>
      <c r="O69" s="110"/>
    </row>
    <row r="70" spans="1:15" ht="12.75" x14ac:dyDescent="0.2">
      <c r="A70" s="110" t="s">
        <v>382</v>
      </c>
      <c r="B70" s="110">
        <v>29635</v>
      </c>
      <c r="C70" s="155">
        <v>932</v>
      </c>
      <c r="D70" s="155">
        <v>-20.200691987699901</v>
      </c>
      <c r="E70" s="155">
        <v>239.281777829628</v>
      </c>
      <c r="F70" s="155">
        <v>405.62736772362001</v>
      </c>
      <c r="G70" s="155">
        <v>307.76777168088501</v>
      </c>
      <c r="H70" s="155"/>
      <c r="I70" s="155">
        <v>611</v>
      </c>
      <c r="J70" s="155">
        <v>1652</v>
      </c>
      <c r="K70" s="155">
        <v>1176.4154688569499</v>
      </c>
      <c r="L70" s="155">
        <v>16402</v>
      </c>
      <c r="M70" s="155">
        <v>14207</v>
      </c>
      <c r="N70" s="110"/>
      <c r="O70" s="110"/>
    </row>
    <row r="71" spans="1:15" ht="12.75" x14ac:dyDescent="0.2">
      <c r="A71" s="110" t="s">
        <v>383</v>
      </c>
      <c r="B71" s="110">
        <v>9614</v>
      </c>
      <c r="C71" s="155">
        <v>978</v>
      </c>
      <c r="D71" s="155">
        <v>-34.456198609886599</v>
      </c>
      <c r="E71" s="155">
        <v>315.07194769511398</v>
      </c>
      <c r="F71" s="155">
        <v>392.81257099412898</v>
      </c>
      <c r="G71" s="155">
        <v>305.05332224967299</v>
      </c>
      <c r="H71" s="155"/>
      <c r="I71" s="155">
        <v>261</v>
      </c>
      <c r="J71" s="155">
        <v>519</v>
      </c>
      <c r="K71" s="155">
        <v>378.27926078028702</v>
      </c>
      <c r="L71" s="155">
        <v>5265</v>
      </c>
      <c r="M71" s="155">
        <v>4622</v>
      </c>
      <c r="N71" s="110"/>
      <c r="O71" s="110"/>
    </row>
    <row r="72" spans="1:15" ht="12.75" x14ac:dyDescent="0.2">
      <c r="A72" s="110" t="s">
        <v>384</v>
      </c>
      <c r="B72" s="110">
        <v>12589</v>
      </c>
      <c r="C72" s="155">
        <v>359</v>
      </c>
      <c r="D72" s="155">
        <v>-30.261007202047502</v>
      </c>
      <c r="E72" s="155">
        <v>54.391887037338897</v>
      </c>
      <c r="F72" s="155">
        <v>213.28350563737399</v>
      </c>
      <c r="G72" s="155">
        <v>121.60098385053</v>
      </c>
      <c r="H72" s="155"/>
      <c r="I72" s="155">
        <v>59</v>
      </c>
      <c r="J72" s="155">
        <v>369</v>
      </c>
      <c r="K72" s="155">
        <v>197.451745379877</v>
      </c>
      <c r="L72" s="155">
        <v>6479</v>
      </c>
      <c r="M72" s="155">
        <v>5908</v>
      </c>
      <c r="N72" s="110"/>
      <c r="O72" s="110"/>
    </row>
    <row r="73" spans="1:15" ht="12.75" x14ac:dyDescent="0.2">
      <c r="A73" s="110" t="s">
        <v>379</v>
      </c>
      <c r="B73" s="110">
        <v>142427</v>
      </c>
      <c r="C73" s="155">
        <v>627</v>
      </c>
      <c r="D73" s="155">
        <v>-23.668063478330801</v>
      </c>
      <c r="E73" s="155">
        <v>149.444643302201</v>
      </c>
      <c r="F73" s="155">
        <v>226.83641830574399</v>
      </c>
      <c r="G73" s="155">
        <v>274.692517388537</v>
      </c>
      <c r="H73" s="155"/>
      <c r="I73" s="155">
        <v>1834</v>
      </c>
      <c r="J73" s="155">
        <v>4440</v>
      </c>
      <c r="K73" s="155">
        <v>5046.2854209445604</v>
      </c>
      <c r="L73" s="155">
        <v>81325</v>
      </c>
      <c r="M73" s="155">
        <v>71373</v>
      </c>
      <c r="N73" s="110"/>
      <c r="O73" s="110"/>
    </row>
    <row r="74" spans="1:15" ht="12.75" x14ac:dyDescent="0.2">
      <c r="A74" s="110" t="s">
        <v>385</v>
      </c>
      <c r="B74" s="110">
        <v>7385</v>
      </c>
      <c r="C74" s="155">
        <v>545</v>
      </c>
      <c r="D74" s="155">
        <v>-20.541304707648901</v>
      </c>
      <c r="E74" s="155">
        <v>88.005714953883498</v>
      </c>
      <c r="F74" s="155">
        <v>301.50399056737399</v>
      </c>
      <c r="G74" s="155">
        <v>175.967458097258</v>
      </c>
      <c r="H74" s="155"/>
      <c r="I74" s="155">
        <v>56</v>
      </c>
      <c r="J74" s="155">
        <v>306</v>
      </c>
      <c r="K74" s="155">
        <v>167.616016427105</v>
      </c>
      <c r="L74" s="155">
        <v>3752</v>
      </c>
      <c r="M74" s="155">
        <v>3289</v>
      </c>
      <c r="N74" s="110"/>
      <c r="O74" s="110"/>
    </row>
    <row r="75" spans="1:15" ht="12.75" x14ac:dyDescent="0.2">
      <c r="A75" s="110" t="s">
        <v>386</v>
      </c>
      <c r="B75" s="110">
        <v>31563</v>
      </c>
      <c r="C75" s="155">
        <v>766</v>
      </c>
      <c r="D75" s="155">
        <v>-4.6669687431429798</v>
      </c>
      <c r="E75" s="155">
        <v>225.76855010485801</v>
      </c>
      <c r="F75" s="155">
        <v>286.55961902656901</v>
      </c>
      <c r="G75" s="155">
        <v>258.52383108793401</v>
      </c>
      <c r="H75" s="155"/>
      <c r="I75" s="155">
        <v>614</v>
      </c>
      <c r="J75" s="155">
        <v>1243</v>
      </c>
      <c r="K75" s="155">
        <v>1052.4743326488699</v>
      </c>
      <c r="L75" s="155">
        <v>16970</v>
      </c>
      <c r="M75" s="155">
        <v>14459</v>
      </c>
      <c r="N75" s="110"/>
      <c r="O75" s="110"/>
    </row>
    <row r="76" spans="1:15" ht="12.75" x14ac:dyDescent="0.2">
      <c r="A76" s="110" t="s">
        <v>387</v>
      </c>
      <c r="B76" s="110">
        <v>11721</v>
      </c>
      <c r="C76" s="155">
        <v>824</v>
      </c>
      <c r="D76" s="155">
        <v>-14.771344813880599</v>
      </c>
      <c r="E76" s="155">
        <v>181.200658620974</v>
      </c>
      <c r="F76" s="155">
        <v>338.340490152955</v>
      </c>
      <c r="G76" s="155">
        <v>318.96521551784201</v>
      </c>
      <c r="H76" s="155"/>
      <c r="I76" s="155">
        <v>183</v>
      </c>
      <c r="J76" s="155">
        <v>545</v>
      </c>
      <c r="K76" s="155">
        <v>482.21492128679</v>
      </c>
      <c r="L76" s="155">
        <v>5968</v>
      </c>
      <c r="M76" s="155">
        <v>5147</v>
      </c>
      <c r="N76" s="110"/>
      <c r="O76" s="110"/>
    </row>
    <row r="77" spans="1:15" ht="12.75" x14ac:dyDescent="0.2">
      <c r="A77" s="110" t="s">
        <v>388</v>
      </c>
      <c r="B77" s="110">
        <v>18903</v>
      </c>
      <c r="C77" s="155">
        <v>693</v>
      </c>
      <c r="D77" s="155">
        <v>-6.0571800677309797</v>
      </c>
      <c r="E77" s="155">
        <v>173.137731153321</v>
      </c>
      <c r="F77" s="155">
        <v>262.52808952964199</v>
      </c>
      <c r="G77" s="155">
        <v>263.33870627129801</v>
      </c>
      <c r="H77" s="155"/>
      <c r="I77" s="155">
        <v>282</v>
      </c>
      <c r="J77" s="155">
        <v>682</v>
      </c>
      <c r="K77" s="155">
        <v>642.06365503080099</v>
      </c>
      <c r="L77" s="155">
        <v>9933</v>
      </c>
      <c r="M77" s="155">
        <v>8480</v>
      </c>
      <c r="N77" s="110"/>
      <c r="O77" s="110"/>
    </row>
    <row r="78" spans="1:15" ht="12.75" x14ac:dyDescent="0.2">
      <c r="A78" s="110" t="s">
        <v>389</v>
      </c>
      <c r="B78" s="110">
        <v>14532</v>
      </c>
      <c r="C78" s="155">
        <v>698</v>
      </c>
      <c r="D78" s="155">
        <v>-35.578934585871302</v>
      </c>
      <c r="E78" s="155">
        <v>160.525494465196</v>
      </c>
      <c r="F78" s="155">
        <v>316.95708102048798</v>
      </c>
      <c r="G78" s="155">
        <v>256.41163121932698</v>
      </c>
      <c r="H78" s="155"/>
      <c r="I78" s="155">
        <v>201</v>
      </c>
      <c r="J78" s="155">
        <v>633</v>
      </c>
      <c r="K78" s="155">
        <v>480.61327857631801</v>
      </c>
      <c r="L78" s="155">
        <v>7782</v>
      </c>
      <c r="M78" s="155">
        <v>6922</v>
      </c>
      <c r="N78" s="110"/>
      <c r="O78" s="110"/>
    </row>
    <row r="79" spans="1:15" ht="12.75" x14ac:dyDescent="0.2">
      <c r="A79" s="110" t="s">
        <v>390</v>
      </c>
      <c r="B79" s="110">
        <v>27502</v>
      </c>
      <c r="C79" s="155">
        <v>630</v>
      </c>
      <c r="D79" s="155">
        <v>-24.950099846273901</v>
      </c>
      <c r="E79" s="155">
        <v>163.73472547097799</v>
      </c>
      <c r="F79" s="155">
        <v>279.92618654707297</v>
      </c>
      <c r="G79" s="155">
        <v>211.20718688768801</v>
      </c>
      <c r="H79" s="155"/>
      <c r="I79" s="155">
        <v>388</v>
      </c>
      <c r="J79" s="155">
        <v>1058</v>
      </c>
      <c r="K79" s="155">
        <v>749.21355236139595</v>
      </c>
      <c r="L79" s="155">
        <v>14376</v>
      </c>
      <c r="M79" s="155">
        <v>12640</v>
      </c>
      <c r="N79" s="110"/>
      <c r="O79" s="110"/>
    </row>
    <row r="80" spans="1:15" ht="12.75" x14ac:dyDescent="0.2">
      <c r="A80" s="110" t="s">
        <v>391</v>
      </c>
      <c r="B80" s="110">
        <v>34530</v>
      </c>
      <c r="C80" s="155">
        <v>631</v>
      </c>
      <c r="D80" s="155">
        <v>-32.680897898363</v>
      </c>
      <c r="E80" s="155">
        <v>158.978322645932</v>
      </c>
      <c r="F80" s="155">
        <v>295.65364014119598</v>
      </c>
      <c r="G80" s="155">
        <v>209.31262607570201</v>
      </c>
      <c r="H80" s="155"/>
      <c r="I80" s="155">
        <v>473</v>
      </c>
      <c r="J80" s="155">
        <v>1403</v>
      </c>
      <c r="K80" s="155">
        <v>932.23340177960301</v>
      </c>
      <c r="L80" s="155">
        <v>19012</v>
      </c>
      <c r="M80" s="155">
        <v>16912</v>
      </c>
      <c r="N80" s="110"/>
      <c r="O80" s="110"/>
    </row>
    <row r="81" spans="1:15" ht="14.25" customHeight="1" x14ac:dyDescent="0.2">
      <c r="A81" s="18" t="s">
        <v>392</v>
      </c>
      <c r="B81" s="110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10"/>
      <c r="O81" s="110"/>
    </row>
    <row r="82" spans="1:15" ht="12.75" x14ac:dyDescent="0.2">
      <c r="A82" s="110" t="s">
        <v>393</v>
      </c>
      <c r="B82" s="110">
        <v>20224</v>
      </c>
      <c r="C82" s="155">
        <v>717</v>
      </c>
      <c r="D82" s="155">
        <v>-16.849985464004</v>
      </c>
      <c r="E82" s="155">
        <v>223.23171348706401</v>
      </c>
      <c r="F82" s="155">
        <v>287.476176836055</v>
      </c>
      <c r="G82" s="155">
        <v>222.78576146716</v>
      </c>
      <c r="H82" s="155"/>
      <c r="I82" s="155">
        <v>389</v>
      </c>
      <c r="J82" s="155">
        <v>799</v>
      </c>
      <c r="K82" s="155">
        <v>581.148528405202</v>
      </c>
      <c r="L82" s="155">
        <v>10398</v>
      </c>
      <c r="M82" s="155">
        <v>9009</v>
      </c>
      <c r="N82" s="110"/>
      <c r="O82" s="110"/>
    </row>
    <row r="83" spans="1:15" ht="12.75" x14ac:dyDescent="0.2">
      <c r="A83" s="110" t="s">
        <v>394</v>
      </c>
      <c r="B83" s="110">
        <v>8655</v>
      </c>
      <c r="C83" s="155">
        <v>1018</v>
      </c>
      <c r="D83" s="155">
        <v>22.262718571247898</v>
      </c>
      <c r="E83" s="155">
        <v>301.70936723249702</v>
      </c>
      <c r="F83" s="155">
        <v>349.74248881845699</v>
      </c>
      <c r="G83" s="155">
        <v>344.11047986846802</v>
      </c>
      <c r="H83" s="155"/>
      <c r="I83" s="155">
        <v>225</v>
      </c>
      <c r="J83" s="155">
        <v>416</v>
      </c>
      <c r="K83" s="155">
        <v>384.14715947980801</v>
      </c>
      <c r="L83" s="155">
        <v>4396</v>
      </c>
      <c r="M83" s="155">
        <v>3647</v>
      </c>
      <c r="N83" s="110"/>
      <c r="O83" s="110"/>
    </row>
    <row r="84" spans="1:15" ht="12.75" x14ac:dyDescent="0.2">
      <c r="A84" s="110" t="s">
        <v>395</v>
      </c>
      <c r="B84" s="110">
        <v>28401</v>
      </c>
      <c r="C84" s="155">
        <v>610</v>
      </c>
      <c r="D84" s="155">
        <v>-8.6295203129057896</v>
      </c>
      <c r="E84" s="155">
        <v>120.54847820729201</v>
      </c>
      <c r="F84" s="155">
        <v>229.816363871363</v>
      </c>
      <c r="G84" s="155">
        <v>267.92781888093401</v>
      </c>
      <c r="H84" s="155"/>
      <c r="I84" s="155">
        <v>295</v>
      </c>
      <c r="J84" s="155">
        <v>897</v>
      </c>
      <c r="K84" s="155">
        <v>981.48596851471598</v>
      </c>
      <c r="L84" s="155">
        <v>15516</v>
      </c>
      <c r="M84" s="155">
        <v>13305</v>
      </c>
      <c r="N84" s="110"/>
      <c r="O84" s="110"/>
    </row>
    <row r="85" spans="1:15" ht="12.75" x14ac:dyDescent="0.2">
      <c r="A85" s="110" t="s">
        <v>396</v>
      </c>
      <c r="B85" s="110">
        <v>10373</v>
      </c>
      <c r="C85" s="155">
        <v>958</v>
      </c>
      <c r="D85" s="155">
        <v>26.334836055065601</v>
      </c>
      <c r="E85" s="155">
        <v>179.014806278506</v>
      </c>
      <c r="F85" s="155">
        <v>359.159799861919</v>
      </c>
      <c r="G85" s="155">
        <v>393.711748742591</v>
      </c>
      <c r="H85" s="155"/>
      <c r="I85" s="155">
        <v>160</v>
      </c>
      <c r="J85" s="155">
        <v>512</v>
      </c>
      <c r="K85" s="155">
        <v>526.76317590691303</v>
      </c>
      <c r="L85" s="155">
        <v>5337</v>
      </c>
      <c r="M85" s="155">
        <v>4401</v>
      </c>
      <c r="N85" s="110"/>
      <c r="O85" s="110"/>
    </row>
    <row r="86" spans="1:15" ht="12.75" x14ac:dyDescent="0.2">
      <c r="A86" s="110" t="s">
        <v>397</v>
      </c>
      <c r="B86" s="110">
        <v>12369</v>
      </c>
      <c r="C86" s="155">
        <v>663</v>
      </c>
      <c r="D86" s="155">
        <v>6.1986118688187402</v>
      </c>
      <c r="E86" s="155">
        <v>158.57162005520499</v>
      </c>
      <c r="F86" s="155">
        <v>283.55322200290698</v>
      </c>
      <c r="G86" s="155">
        <v>214.242613579672</v>
      </c>
      <c r="H86" s="155"/>
      <c r="I86" s="155">
        <v>169</v>
      </c>
      <c r="J86" s="155">
        <v>482</v>
      </c>
      <c r="K86" s="155">
        <v>341.800821355236</v>
      </c>
      <c r="L86" s="155">
        <v>6308</v>
      </c>
      <c r="M86" s="155">
        <v>5287</v>
      </c>
      <c r="N86" s="110"/>
      <c r="O86" s="110"/>
    </row>
    <row r="87" spans="1:15" ht="12.75" x14ac:dyDescent="0.2">
      <c r="A87" s="110" t="s">
        <v>398</v>
      </c>
      <c r="B87" s="110">
        <v>9498</v>
      </c>
      <c r="C87" s="155">
        <v>967</v>
      </c>
      <c r="D87" s="155">
        <v>0.742052738304117</v>
      </c>
      <c r="E87" s="155">
        <v>230.94203428655501</v>
      </c>
      <c r="F87" s="155">
        <v>393.779489440085</v>
      </c>
      <c r="G87" s="155">
        <v>341.26616783456097</v>
      </c>
      <c r="H87" s="155"/>
      <c r="I87" s="155">
        <v>189</v>
      </c>
      <c r="J87" s="155">
        <v>514</v>
      </c>
      <c r="K87" s="155">
        <v>418.07871321012999</v>
      </c>
      <c r="L87" s="155">
        <v>5056</v>
      </c>
      <c r="M87" s="155">
        <v>4284</v>
      </c>
      <c r="N87" s="110"/>
      <c r="O87" s="110"/>
    </row>
    <row r="88" spans="1:15" ht="12.75" x14ac:dyDescent="0.2">
      <c r="A88" s="110" t="s">
        <v>399</v>
      </c>
      <c r="B88" s="110">
        <v>94859</v>
      </c>
      <c r="C88" s="155">
        <v>605</v>
      </c>
      <c r="D88" s="155">
        <v>-20.3726922372249</v>
      </c>
      <c r="E88" s="155">
        <v>149.14150171289401</v>
      </c>
      <c r="F88" s="155">
        <v>218.00560989856001</v>
      </c>
      <c r="G88" s="155">
        <v>258.22588662684899</v>
      </c>
      <c r="H88" s="155"/>
      <c r="I88" s="155">
        <v>1219</v>
      </c>
      <c r="J88" s="155">
        <v>2842</v>
      </c>
      <c r="K88" s="155">
        <v>3159.4462696782998</v>
      </c>
      <c r="L88" s="155">
        <v>53893</v>
      </c>
      <c r="M88" s="155">
        <v>47100</v>
      </c>
      <c r="N88" s="110"/>
      <c r="O88" s="110"/>
    </row>
    <row r="89" spans="1:15" ht="12.75" x14ac:dyDescent="0.2">
      <c r="A89" s="110" t="s">
        <v>400</v>
      </c>
      <c r="B89" s="110">
        <v>17884</v>
      </c>
      <c r="C89" s="155">
        <v>919</v>
      </c>
      <c r="D89" s="155">
        <v>-16.8252685700839</v>
      </c>
      <c r="E89" s="155">
        <v>144.066054150002</v>
      </c>
      <c r="F89" s="155">
        <v>229.475635151988</v>
      </c>
      <c r="G89" s="155">
        <v>561.927632112796</v>
      </c>
      <c r="H89" s="155"/>
      <c r="I89" s="155">
        <v>222</v>
      </c>
      <c r="J89" s="155">
        <v>564</v>
      </c>
      <c r="K89" s="155">
        <v>1296.21697467488</v>
      </c>
      <c r="L89" s="155">
        <v>9559</v>
      </c>
      <c r="M89" s="155">
        <v>8252</v>
      </c>
      <c r="N89" s="110"/>
      <c r="O89" s="110"/>
    </row>
    <row r="90" spans="1:15" ht="14.25" customHeight="1" x14ac:dyDescent="0.2">
      <c r="A90" s="18" t="s">
        <v>401</v>
      </c>
      <c r="B90" s="110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10"/>
      <c r="O90" s="110"/>
    </row>
    <row r="91" spans="1:15" ht="12.75" x14ac:dyDescent="0.2">
      <c r="A91" s="110" t="s">
        <v>402</v>
      </c>
      <c r="B91" s="110">
        <v>10836</v>
      </c>
      <c r="C91" s="155">
        <v>494</v>
      </c>
      <c r="D91" s="155">
        <v>7.0341834272011496</v>
      </c>
      <c r="E91" s="155">
        <v>84.611899142112193</v>
      </c>
      <c r="F91" s="155">
        <v>233.685833495689</v>
      </c>
      <c r="G91" s="155">
        <v>168.97799966244</v>
      </c>
      <c r="H91" s="155"/>
      <c r="I91" s="155">
        <v>79</v>
      </c>
      <c r="J91" s="155">
        <v>348</v>
      </c>
      <c r="K91" s="155">
        <v>236.173853524983</v>
      </c>
      <c r="L91" s="155">
        <v>5113</v>
      </c>
      <c r="M91" s="155">
        <v>4254</v>
      </c>
      <c r="N91" s="110"/>
      <c r="O91" s="110"/>
    </row>
    <row r="92" spans="1:15" ht="12.75" x14ac:dyDescent="0.2">
      <c r="A92" s="110" t="s">
        <v>403</v>
      </c>
      <c r="B92" s="110">
        <v>9360</v>
      </c>
      <c r="C92" s="155">
        <v>859</v>
      </c>
      <c r="D92" s="155">
        <v>23.719278363557802</v>
      </c>
      <c r="E92" s="155">
        <v>179.7899872472</v>
      </c>
      <c r="F92" s="155">
        <v>315.62567383039499</v>
      </c>
      <c r="G92" s="155">
        <v>339.446120343205</v>
      </c>
      <c r="H92" s="155"/>
      <c r="I92" s="155">
        <v>145</v>
      </c>
      <c r="J92" s="155">
        <v>406</v>
      </c>
      <c r="K92" s="155">
        <v>409.80698151950702</v>
      </c>
      <c r="L92" s="155">
        <v>4853</v>
      </c>
      <c r="M92" s="155">
        <v>3999</v>
      </c>
      <c r="N92" s="110"/>
      <c r="O92" s="110"/>
    </row>
    <row r="93" spans="1:15" ht="12.75" x14ac:dyDescent="0.2">
      <c r="A93" s="110" t="s">
        <v>404</v>
      </c>
      <c r="B93" s="110">
        <v>14107</v>
      </c>
      <c r="C93" s="155">
        <v>882</v>
      </c>
      <c r="D93" s="155">
        <v>32.763266998808703</v>
      </c>
      <c r="E93" s="155">
        <v>189.21977328241201</v>
      </c>
      <c r="F93" s="155">
        <v>373.96028150316698</v>
      </c>
      <c r="G93" s="155">
        <v>286.40193099603698</v>
      </c>
      <c r="H93" s="155"/>
      <c r="I93" s="155">
        <v>230</v>
      </c>
      <c r="J93" s="155">
        <v>725</v>
      </c>
      <c r="K93" s="155">
        <v>521.12662559890498</v>
      </c>
      <c r="L93" s="155">
        <v>7308</v>
      </c>
      <c r="M93" s="155">
        <v>5964</v>
      </c>
      <c r="N93" s="110"/>
      <c r="O93" s="110"/>
    </row>
    <row r="94" spans="1:15" ht="12.75" x14ac:dyDescent="0.2">
      <c r="A94" s="110" t="s">
        <v>405</v>
      </c>
      <c r="B94" s="110">
        <v>5731</v>
      </c>
      <c r="C94" s="155">
        <v>1047</v>
      </c>
      <c r="D94" s="155">
        <v>84.488228835138599</v>
      </c>
      <c r="E94" s="155">
        <v>186.30768394311499</v>
      </c>
      <c r="F94" s="155">
        <v>370.74438373762302</v>
      </c>
      <c r="G94" s="155">
        <v>405.56626470041601</v>
      </c>
      <c r="H94" s="155"/>
      <c r="I94" s="155">
        <v>92</v>
      </c>
      <c r="J94" s="155">
        <v>292</v>
      </c>
      <c r="K94" s="155">
        <v>299.79534565366203</v>
      </c>
      <c r="L94" s="155">
        <v>3025</v>
      </c>
      <c r="M94" s="155">
        <v>2359</v>
      </c>
      <c r="N94" s="110"/>
      <c r="O94" s="110"/>
    </row>
    <row r="95" spans="1:15" ht="12.75" x14ac:dyDescent="0.2">
      <c r="A95" s="110" t="s">
        <v>401</v>
      </c>
      <c r="B95" s="110">
        <v>70329</v>
      </c>
      <c r="C95" s="155">
        <v>559</v>
      </c>
      <c r="D95" s="155">
        <v>-17.722157052991601</v>
      </c>
      <c r="E95" s="155">
        <v>130.69653909992101</v>
      </c>
      <c r="F95" s="155">
        <v>234.241649720167</v>
      </c>
      <c r="G95" s="155">
        <v>212.20733629979199</v>
      </c>
      <c r="H95" s="155"/>
      <c r="I95" s="155">
        <v>792</v>
      </c>
      <c r="J95" s="155">
        <v>2264</v>
      </c>
      <c r="K95" s="155">
        <v>1924.98562628337</v>
      </c>
      <c r="L95" s="155">
        <v>39778</v>
      </c>
      <c r="M95" s="155">
        <v>34675</v>
      </c>
      <c r="N95" s="110"/>
      <c r="O95" s="110"/>
    </row>
    <row r="96" spans="1:15" ht="12.75" x14ac:dyDescent="0.2">
      <c r="A96" s="110" t="s">
        <v>406</v>
      </c>
      <c r="B96" s="110">
        <v>13264</v>
      </c>
      <c r="C96" s="155">
        <v>689</v>
      </c>
      <c r="D96" s="155">
        <v>-3.1949881269384601</v>
      </c>
      <c r="E96" s="155">
        <v>125.122344188382</v>
      </c>
      <c r="F96" s="155">
        <v>313.244700891739</v>
      </c>
      <c r="G96" s="155">
        <v>254.281172537499</v>
      </c>
      <c r="H96" s="155"/>
      <c r="I96" s="155">
        <v>143</v>
      </c>
      <c r="J96" s="155">
        <v>571</v>
      </c>
      <c r="K96" s="155">
        <v>435.03216974674899</v>
      </c>
      <c r="L96" s="155">
        <v>6990</v>
      </c>
      <c r="M96" s="155">
        <v>5943</v>
      </c>
      <c r="N96" s="110"/>
      <c r="O96" s="110"/>
    </row>
    <row r="97" spans="1:15" ht="12.75" x14ac:dyDescent="0.2">
      <c r="A97" s="110" t="s">
        <v>407</v>
      </c>
      <c r="B97" s="110">
        <v>15487</v>
      </c>
      <c r="C97" s="155">
        <v>371</v>
      </c>
      <c r="D97" s="155">
        <v>-18.223991528433899</v>
      </c>
      <c r="E97" s="155">
        <v>54.7052377572588</v>
      </c>
      <c r="F97" s="155">
        <v>198.27469496522801</v>
      </c>
      <c r="G97" s="155">
        <v>136.65675876729199</v>
      </c>
      <c r="H97" s="155"/>
      <c r="I97" s="155">
        <v>73</v>
      </c>
      <c r="J97" s="155">
        <v>422</v>
      </c>
      <c r="K97" s="155">
        <v>272.980150581793</v>
      </c>
      <c r="L97" s="155">
        <v>7549</v>
      </c>
      <c r="M97" s="155">
        <v>6663</v>
      </c>
      <c r="N97" s="110"/>
      <c r="O97" s="110"/>
    </row>
    <row r="98" spans="1:15" ht="12.75" x14ac:dyDescent="0.2">
      <c r="A98" s="110" t="s">
        <v>408</v>
      </c>
      <c r="B98" s="110">
        <v>20273</v>
      </c>
      <c r="C98" s="155">
        <v>777</v>
      </c>
      <c r="D98" s="155">
        <v>9.1347470235512205</v>
      </c>
      <c r="E98" s="155">
        <v>161.43750466093999</v>
      </c>
      <c r="F98" s="155">
        <v>333.44163853689901</v>
      </c>
      <c r="G98" s="155">
        <v>273.290519586534</v>
      </c>
      <c r="H98" s="155"/>
      <c r="I98" s="155">
        <v>282</v>
      </c>
      <c r="J98" s="155">
        <v>929</v>
      </c>
      <c r="K98" s="155">
        <v>714.62012320328495</v>
      </c>
      <c r="L98" s="155">
        <v>10693</v>
      </c>
      <c r="M98" s="155">
        <v>8950</v>
      </c>
      <c r="N98" s="110"/>
      <c r="O98" s="110"/>
    </row>
    <row r="99" spans="1:15" ht="12.75" x14ac:dyDescent="0.2">
      <c r="A99" s="110" t="s">
        <v>409</v>
      </c>
      <c r="B99" s="110">
        <v>27147</v>
      </c>
      <c r="C99" s="155">
        <v>604</v>
      </c>
      <c r="D99" s="155">
        <v>-15.234710900973701</v>
      </c>
      <c r="E99" s="155">
        <v>129.96460428412701</v>
      </c>
      <c r="F99" s="155">
        <v>289.483656996881</v>
      </c>
      <c r="G99" s="155">
        <v>200.023229564144</v>
      </c>
      <c r="H99" s="155"/>
      <c r="I99" s="155">
        <v>304</v>
      </c>
      <c r="J99" s="155">
        <v>1080</v>
      </c>
      <c r="K99" s="155">
        <v>700.38193018480501</v>
      </c>
      <c r="L99" s="155">
        <v>14361</v>
      </c>
      <c r="M99" s="155">
        <v>12448</v>
      </c>
      <c r="N99" s="110"/>
      <c r="O99" s="110"/>
    </row>
    <row r="100" spans="1:15" ht="12.75" x14ac:dyDescent="0.2">
      <c r="A100" s="110" t="s">
        <v>410</v>
      </c>
      <c r="B100" s="110">
        <v>7149</v>
      </c>
      <c r="C100" s="155">
        <v>567</v>
      </c>
      <c r="D100" s="155">
        <v>10.059449637517501</v>
      </c>
      <c r="E100" s="155">
        <v>84.417287773990296</v>
      </c>
      <c r="F100" s="155">
        <v>301.27878537820902</v>
      </c>
      <c r="G100" s="155">
        <v>171.348037673893</v>
      </c>
      <c r="H100" s="155"/>
      <c r="I100" s="155">
        <v>52</v>
      </c>
      <c r="J100" s="155">
        <v>296</v>
      </c>
      <c r="K100" s="155">
        <v>158</v>
      </c>
      <c r="L100" s="155">
        <v>3607</v>
      </c>
      <c r="M100" s="155">
        <v>2994</v>
      </c>
      <c r="N100" s="110"/>
      <c r="O100" s="110"/>
    </row>
    <row r="101" spans="1:15" ht="12.75" x14ac:dyDescent="0.2">
      <c r="A101" s="110" t="s">
        <v>411</v>
      </c>
      <c r="B101" s="110">
        <v>15672</v>
      </c>
      <c r="C101" s="155">
        <v>624</v>
      </c>
      <c r="D101" s="155">
        <v>-25.2587126402628</v>
      </c>
      <c r="E101" s="155">
        <v>129.594620368817</v>
      </c>
      <c r="F101" s="155">
        <v>295.29414123858498</v>
      </c>
      <c r="G101" s="155">
        <v>223.90323154298201</v>
      </c>
      <c r="H101" s="155"/>
      <c r="I101" s="155">
        <v>175</v>
      </c>
      <c r="J101" s="155">
        <v>636</v>
      </c>
      <c r="K101" s="155">
        <v>452.60301163586598</v>
      </c>
      <c r="L101" s="155">
        <v>8279</v>
      </c>
      <c r="M101" s="155">
        <v>7285</v>
      </c>
      <c r="N101" s="110"/>
      <c r="O101" s="110"/>
    </row>
    <row r="102" spans="1:15" ht="12.75" x14ac:dyDescent="0.2">
      <c r="A102" s="110" t="s">
        <v>412</v>
      </c>
      <c r="B102" s="110">
        <v>36655</v>
      </c>
      <c r="C102" s="155">
        <v>526</v>
      </c>
      <c r="D102" s="155">
        <v>5.4602479061013804</v>
      </c>
      <c r="E102" s="155">
        <v>91.186933677492704</v>
      </c>
      <c r="F102" s="155">
        <v>278.51371420203299</v>
      </c>
      <c r="G102" s="155">
        <v>150.869274804235</v>
      </c>
      <c r="H102" s="155"/>
      <c r="I102" s="155">
        <v>288</v>
      </c>
      <c r="J102" s="155">
        <v>1403</v>
      </c>
      <c r="K102" s="155">
        <v>713.29089664613298</v>
      </c>
      <c r="L102" s="155">
        <v>18658</v>
      </c>
      <c r="M102" s="155">
        <v>15593</v>
      </c>
      <c r="N102" s="110"/>
      <c r="O102" s="110"/>
    </row>
    <row r="103" spans="1:15" ht="14.25" customHeight="1" x14ac:dyDescent="0.2">
      <c r="A103" s="18" t="s">
        <v>413</v>
      </c>
      <c r="B103" s="110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10"/>
      <c r="O103" s="110"/>
    </row>
    <row r="104" spans="1:15" ht="12.75" x14ac:dyDescent="0.2">
      <c r="A104" s="110" t="s">
        <v>413</v>
      </c>
      <c r="B104" s="110">
        <v>60124</v>
      </c>
      <c r="C104" s="155">
        <v>488</v>
      </c>
      <c r="D104" s="155">
        <v>-8.8293021043584492</v>
      </c>
      <c r="E104" s="155">
        <v>66.788483238008297</v>
      </c>
      <c r="F104" s="155">
        <v>277.38877648608002</v>
      </c>
      <c r="G104" s="155">
        <v>152.17614448070699</v>
      </c>
      <c r="H104" s="155"/>
      <c r="I104" s="155">
        <v>346</v>
      </c>
      <c r="J104" s="155">
        <v>2292</v>
      </c>
      <c r="K104" s="155">
        <v>1180.1225188227199</v>
      </c>
      <c r="L104" s="155">
        <v>32069</v>
      </c>
      <c r="M104" s="155">
        <v>27553</v>
      </c>
      <c r="N104" s="110"/>
      <c r="O104" s="110"/>
    </row>
    <row r="105" spans="1:15" ht="14.25" customHeight="1" x14ac:dyDescent="0.2">
      <c r="A105" s="18" t="s">
        <v>414</v>
      </c>
      <c r="B105" s="110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10"/>
      <c r="O105" s="110"/>
    </row>
    <row r="106" spans="1:15" ht="12.75" x14ac:dyDescent="0.2">
      <c r="A106" s="110" t="s">
        <v>415</v>
      </c>
      <c r="B106" s="110">
        <v>32402</v>
      </c>
      <c r="C106" s="155">
        <v>577</v>
      </c>
      <c r="D106" s="155">
        <v>-2.6247516756925302</v>
      </c>
      <c r="E106" s="155">
        <v>144.346605913091</v>
      </c>
      <c r="F106" s="155">
        <v>242.534807619725</v>
      </c>
      <c r="G106" s="155">
        <v>192.34895356355199</v>
      </c>
      <c r="H106" s="155"/>
      <c r="I106" s="155">
        <v>403</v>
      </c>
      <c r="J106" s="155">
        <v>1080</v>
      </c>
      <c r="K106" s="155">
        <v>803.88569472963695</v>
      </c>
      <c r="L106" s="155">
        <v>17345</v>
      </c>
      <c r="M106" s="155">
        <v>14726</v>
      </c>
      <c r="N106" s="110"/>
      <c r="O106" s="110"/>
    </row>
    <row r="107" spans="1:15" ht="12.75" x14ac:dyDescent="0.2">
      <c r="A107" s="110" t="s">
        <v>416</v>
      </c>
      <c r="B107" s="110">
        <v>66515</v>
      </c>
      <c r="C107" s="155">
        <v>471</v>
      </c>
      <c r="D107" s="155">
        <v>-11.1786486215375</v>
      </c>
      <c r="E107" s="155">
        <v>87.416110402634601</v>
      </c>
      <c r="F107" s="155">
        <v>194.83476940311999</v>
      </c>
      <c r="G107" s="155">
        <v>199.81301457816301</v>
      </c>
      <c r="H107" s="155"/>
      <c r="I107" s="155">
        <v>501</v>
      </c>
      <c r="J107" s="155">
        <v>1781</v>
      </c>
      <c r="K107" s="155">
        <v>1714.2573579739901</v>
      </c>
      <c r="L107" s="155">
        <v>36644</v>
      </c>
      <c r="M107" s="155">
        <v>31647</v>
      </c>
      <c r="N107" s="110"/>
      <c r="O107" s="110"/>
    </row>
    <row r="108" spans="1:15" ht="12.75" x14ac:dyDescent="0.2">
      <c r="A108" s="110" t="s">
        <v>417</v>
      </c>
      <c r="B108" s="110">
        <v>13311</v>
      </c>
      <c r="C108" s="155">
        <v>676</v>
      </c>
      <c r="D108" s="155">
        <v>11.6823514275929</v>
      </c>
      <c r="E108" s="155">
        <v>159.55622565520599</v>
      </c>
      <c r="F108" s="155">
        <v>262.93992258934901</v>
      </c>
      <c r="G108" s="155">
        <v>241.71564364878799</v>
      </c>
      <c r="H108" s="155"/>
      <c r="I108" s="155">
        <v>183</v>
      </c>
      <c r="J108" s="155">
        <v>481</v>
      </c>
      <c r="K108" s="155">
        <v>415</v>
      </c>
      <c r="L108" s="155">
        <v>7106</v>
      </c>
      <c r="M108" s="155">
        <v>5909</v>
      </c>
      <c r="N108" s="110"/>
      <c r="O108" s="110"/>
    </row>
    <row r="109" spans="1:15" ht="12.75" x14ac:dyDescent="0.2">
      <c r="A109" s="110" t="s">
        <v>418</v>
      </c>
      <c r="B109" s="110">
        <v>29372</v>
      </c>
      <c r="C109" s="155">
        <v>764</v>
      </c>
      <c r="D109" s="155">
        <v>17.4464613661676</v>
      </c>
      <c r="E109" s="155">
        <v>187.29154414488499</v>
      </c>
      <c r="F109" s="155">
        <v>296.044177233884</v>
      </c>
      <c r="G109" s="155">
        <v>263.56136375177698</v>
      </c>
      <c r="H109" s="155"/>
      <c r="I109" s="155">
        <v>474</v>
      </c>
      <c r="J109" s="155">
        <v>1195</v>
      </c>
      <c r="K109" s="155">
        <v>998.49965776865099</v>
      </c>
      <c r="L109" s="155">
        <v>15255</v>
      </c>
      <c r="M109" s="155">
        <v>12624</v>
      </c>
      <c r="N109" s="110"/>
      <c r="O109" s="110"/>
    </row>
    <row r="110" spans="1:15" ht="12.75" x14ac:dyDescent="0.2">
      <c r="A110" s="110" t="s">
        <v>419</v>
      </c>
      <c r="B110" s="110">
        <v>17456</v>
      </c>
      <c r="C110" s="155">
        <v>492</v>
      </c>
      <c r="D110" s="155">
        <v>-0.78404731390387705</v>
      </c>
      <c r="E110" s="155">
        <v>91.085486443483305</v>
      </c>
      <c r="F110" s="155">
        <v>284.70697581037803</v>
      </c>
      <c r="G110" s="155">
        <v>117.438222873928</v>
      </c>
      <c r="H110" s="155"/>
      <c r="I110" s="155">
        <v>137</v>
      </c>
      <c r="J110" s="155">
        <v>683</v>
      </c>
      <c r="K110" s="155">
        <v>264.41546885694697</v>
      </c>
      <c r="L110" s="155">
        <v>9232</v>
      </c>
      <c r="M110" s="155">
        <v>7804</v>
      </c>
      <c r="N110" s="110"/>
      <c r="O110" s="110"/>
    </row>
    <row r="111" spans="1:15" ht="14.25" customHeight="1" x14ac:dyDescent="0.2">
      <c r="A111" s="18" t="s">
        <v>420</v>
      </c>
      <c r="B111" s="110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10"/>
      <c r="O111" s="110"/>
    </row>
    <row r="112" spans="1:15" ht="12.75" x14ac:dyDescent="0.2">
      <c r="A112" s="110" t="s">
        <v>421</v>
      </c>
      <c r="B112" s="110">
        <v>15697</v>
      </c>
      <c r="C112" s="155">
        <v>1020</v>
      </c>
      <c r="D112" s="155">
        <v>65.563245738980896</v>
      </c>
      <c r="E112" s="155">
        <v>201.84562330734201</v>
      </c>
      <c r="F112" s="155">
        <v>441.308637669772</v>
      </c>
      <c r="G112" s="155">
        <v>311.199161199169</v>
      </c>
      <c r="H112" s="155"/>
      <c r="I112" s="155">
        <v>273</v>
      </c>
      <c r="J112" s="155">
        <v>952</v>
      </c>
      <c r="K112" s="155">
        <v>630.06844626967802</v>
      </c>
      <c r="L112" s="155">
        <v>8699</v>
      </c>
      <c r="M112" s="155">
        <v>6904</v>
      </c>
      <c r="N112" s="110"/>
      <c r="O112" s="110"/>
    </row>
    <row r="113" spans="1:15" ht="12.75" x14ac:dyDescent="0.2">
      <c r="A113" s="110" t="s">
        <v>422</v>
      </c>
      <c r="B113" s="110">
        <v>12759</v>
      </c>
      <c r="C113" s="155">
        <v>656</v>
      </c>
      <c r="D113" s="155">
        <v>-2.7308617408893698</v>
      </c>
      <c r="E113" s="155">
        <v>150.99577611757999</v>
      </c>
      <c r="F113" s="155">
        <v>313.09623470109602</v>
      </c>
      <c r="G113" s="155">
        <v>195.06978364550699</v>
      </c>
      <c r="H113" s="155"/>
      <c r="I113" s="155">
        <v>166</v>
      </c>
      <c r="J113" s="155">
        <v>549</v>
      </c>
      <c r="K113" s="155">
        <v>321.02532511978097</v>
      </c>
      <c r="L113" s="155">
        <v>6672</v>
      </c>
      <c r="M113" s="155">
        <v>5668</v>
      </c>
      <c r="N113" s="110"/>
      <c r="O113" s="110"/>
    </row>
    <row r="114" spans="1:15" ht="12.75" x14ac:dyDescent="0.2">
      <c r="A114" s="110" t="s">
        <v>423</v>
      </c>
      <c r="B114" s="110">
        <v>19312</v>
      </c>
      <c r="C114" s="155">
        <v>961</v>
      </c>
      <c r="D114" s="155">
        <v>51.623600615758498</v>
      </c>
      <c r="E114" s="155">
        <v>198.31704161398699</v>
      </c>
      <c r="F114" s="155">
        <v>342.121788387994</v>
      </c>
      <c r="G114" s="155">
        <v>369.23032708962899</v>
      </c>
      <c r="H114" s="155"/>
      <c r="I114" s="155">
        <v>330</v>
      </c>
      <c r="J114" s="155">
        <v>908</v>
      </c>
      <c r="K114" s="155">
        <v>919.72347707050005</v>
      </c>
      <c r="L114" s="155">
        <v>10744</v>
      </c>
      <c r="M114" s="155">
        <v>8621</v>
      </c>
      <c r="N114" s="110"/>
      <c r="O114" s="110"/>
    </row>
    <row r="115" spans="1:15" ht="12.75" x14ac:dyDescent="0.2">
      <c r="A115" s="110" t="s">
        <v>424</v>
      </c>
      <c r="B115" s="110">
        <v>15413</v>
      </c>
      <c r="C115" s="155">
        <v>531</v>
      </c>
      <c r="D115" s="155">
        <v>1.4443890827277699</v>
      </c>
      <c r="E115" s="155">
        <v>90.358167724985805</v>
      </c>
      <c r="F115" s="155">
        <v>239.82732955941</v>
      </c>
      <c r="G115" s="155">
        <v>199.77372327129899</v>
      </c>
      <c r="H115" s="155"/>
      <c r="I115" s="155">
        <v>120</v>
      </c>
      <c r="J115" s="155">
        <v>508</v>
      </c>
      <c r="K115" s="155">
        <v>397.15331964407898</v>
      </c>
      <c r="L115" s="155">
        <v>7475</v>
      </c>
      <c r="M115" s="155">
        <v>6296</v>
      </c>
      <c r="N115" s="110"/>
      <c r="O115" s="110"/>
    </row>
    <row r="116" spans="1:15" ht="12.75" x14ac:dyDescent="0.2">
      <c r="A116" s="110" t="s">
        <v>425</v>
      </c>
      <c r="B116" s="110">
        <v>34123</v>
      </c>
      <c r="C116" s="155">
        <v>707</v>
      </c>
      <c r="D116" s="155">
        <v>-0.94884504170043105</v>
      </c>
      <c r="E116" s="155">
        <v>142.168186551274</v>
      </c>
      <c r="F116" s="155">
        <v>313.46731675622999</v>
      </c>
      <c r="G116" s="155">
        <v>252.67411053456399</v>
      </c>
      <c r="H116" s="155"/>
      <c r="I116" s="155">
        <v>418</v>
      </c>
      <c r="J116" s="155">
        <v>1470</v>
      </c>
      <c r="K116" s="155">
        <v>1112.0917180013701</v>
      </c>
      <c r="L116" s="155">
        <v>18888</v>
      </c>
      <c r="M116" s="155">
        <v>16009</v>
      </c>
      <c r="N116" s="110"/>
      <c r="O116" s="110"/>
    </row>
    <row r="117" spans="1:15" ht="12.75" x14ac:dyDescent="0.2">
      <c r="A117" s="110" t="s">
        <v>426</v>
      </c>
      <c r="B117" s="110">
        <v>149280</v>
      </c>
      <c r="C117" s="155">
        <v>887</v>
      </c>
      <c r="D117" s="155">
        <v>35.564674313323302</v>
      </c>
      <c r="E117" s="155">
        <v>192.962758460522</v>
      </c>
      <c r="F117" s="155">
        <v>299.53142913303401</v>
      </c>
      <c r="G117" s="155">
        <v>358.859075697224</v>
      </c>
      <c r="H117" s="155"/>
      <c r="I117" s="155">
        <v>2482</v>
      </c>
      <c r="J117" s="155">
        <v>6145</v>
      </c>
      <c r="K117" s="155">
        <v>6909.6844626967804</v>
      </c>
      <c r="L117" s="155">
        <v>85370</v>
      </c>
      <c r="M117" s="155">
        <v>69457</v>
      </c>
      <c r="N117" s="110"/>
      <c r="O117" s="110"/>
    </row>
    <row r="118" spans="1:15" ht="12.75" x14ac:dyDescent="0.2">
      <c r="A118" s="110" t="s">
        <v>427</v>
      </c>
      <c r="B118" s="110">
        <v>52010</v>
      </c>
      <c r="C118" s="155">
        <v>723</v>
      </c>
      <c r="D118" s="155">
        <v>14.0501783191313</v>
      </c>
      <c r="E118" s="155">
        <v>160.88729837590401</v>
      </c>
      <c r="F118" s="155">
        <v>337.31254582074399</v>
      </c>
      <c r="G118" s="155">
        <v>210.250500361348</v>
      </c>
      <c r="H118" s="155"/>
      <c r="I118" s="155">
        <v>721</v>
      </c>
      <c r="J118" s="155">
        <v>2411</v>
      </c>
      <c r="K118" s="155">
        <v>1410.4462696783</v>
      </c>
      <c r="L118" s="155">
        <v>28210</v>
      </c>
      <c r="M118" s="155">
        <v>23417</v>
      </c>
      <c r="N118" s="110"/>
      <c r="O118" s="110"/>
    </row>
    <row r="119" spans="1:15" ht="12.75" x14ac:dyDescent="0.2">
      <c r="A119" s="110" t="s">
        <v>428</v>
      </c>
      <c r="B119" s="110">
        <v>27168</v>
      </c>
      <c r="C119" s="155">
        <v>428</v>
      </c>
      <c r="D119" s="155">
        <v>-2.2442681976435601</v>
      </c>
      <c r="E119" s="155">
        <v>66.640811649321606</v>
      </c>
      <c r="F119" s="155">
        <v>182.66226724009201</v>
      </c>
      <c r="G119" s="155">
        <v>181.41990724704499</v>
      </c>
      <c r="H119" s="155"/>
      <c r="I119" s="155">
        <v>156</v>
      </c>
      <c r="J119" s="155">
        <v>682</v>
      </c>
      <c r="K119" s="155">
        <v>635.733744010951</v>
      </c>
      <c r="L119" s="155">
        <v>13487</v>
      </c>
      <c r="M119" s="155">
        <v>11426</v>
      </c>
      <c r="N119" s="110"/>
      <c r="O119" s="110"/>
    </row>
    <row r="120" spans="1:15" ht="12.75" x14ac:dyDescent="0.2">
      <c r="A120" s="110" t="s">
        <v>429</v>
      </c>
      <c r="B120" s="110">
        <v>15653</v>
      </c>
      <c r="C120" s="155">
        <v>554</v>
      </c>
      <c r="D120" s="155">
        <v>-4.6310679344611403</v>
      </c>
      <c r="E120" s="155">
        <v>98.611463407606905</v>
      </c>
      <c r="F120" s="155">
        <v>309.59845285279698</v>
      </c>
      <c r="G120" s="155">
        <v>150.03808610205601</v>
      </c>
      <c r="H120" s="155"/>
      <c r="I120" s="155">
        <v>133</v>
      </c>
      <c r="J120" s="155">
        <v>666</v>
      </c>
      <c r="K120" s="155">
        <v>302.922655715264</v>
      </c>
      <c r="L120" s="155">
        <v>8564</v>
      </c>
      <c r="M120" s="155">
        <v>7296</v>
      </c>
      <c r="N120" s="110"/>
      <c r="O120" s="110"/>
    </row>
    <row r="121" spans="1:15" ht="12.75" x14ac:dyDescent="0.2">
      <c r="A121" s="110" t="s">
        <v>430</v>
      </c>
      <c r="B121" s="110">
        <v>16830</v>
      </c>
      <c r="C121" s="155">
        <v>451</v>
      </c>
      <c r="D121" s="155">
        <v>-7.75942853426276</v>
      </c>
      <c r="E121" s="155">
        <v>68.269139173784694</v>
      </c>
      <c r="F121" s="155">
        <v>269.35563682225097</v>
      </c>
      <c r="G121" s="155">
        <v>121.33217336988299</v>
      </c>
      <c r="H121" s="155"/>
      <c r="I121" s="155">
        <v>99</v>
      </c>
      <c r="J121" s="155">
        <v>623</v>
      </c>
      <c r="K121" s="155">
        <v>263.38603696098602</v>
      </c>
      <c r="L121" s="155">
        <v>9089</v>
      </c>
      <c r="M121" s="155">
        <v>7796</v>
      </c>
      <c r="N121" s="110"/>
      <c r="O121" s="110"/>
    </row>
    <row r="122" spans="1:15" ht="12.75" x14ac:dyDescent="0.2">
      <c r="A122" s="110" t="s">
        <v>431</v>
      </c>
      <c r="B122" s="110">
        <v>17738</v>
      </c>
      <c r="C122" s="155">
        <v>757</v>
      </c>
      <c r="D122" s="155">
        <v>29.017588746954299</v>
      </c>
      <c r="E122" s="155">
        <v>113.846044467276</v>
      </c>
      <c r="F122" s="155">
        <v>362.63502855665502</v>
      </c>
      <c r="G122" s="155">
        <v>251.14072395519801</v>
      </c>
      <c r="H122" s="155"/>
      <c r="I122" s="155">
        <v>174</v>
      </c>
      <c r="J122" s="155">
        <v>884</v>
      </c>
      <c r="K122" s="155">
        <v>574.585215605749</v>
      </c>
      <c r="L122" s="155">
        <v>9684</v>
      </c>
      <c r="M122" s="155">
        <v>7886</v>
      </c>
      <c r="N122" s="110"/>
      <c r="O122" s="110"/>
    </row>
    <row r="123" spans="1:15" ht="12.75" x14ac:dyDescent="0.2">
      <c r="A123" s="110" t="s">
        <v>432</v>
      </c>
      <c r="B123" s="110">
        <v>86217</v>
      </c>
      <c r="C123" s="155">
        <v>686</v>
      </c>
      <c r="D123" s="155">
        <v>10.1209867943964</v>
      </c>
      <c r="E123" s="155">
        <v>172.70586943635399</v>
      </c>
      <c r="F123" s="155">
        <v>277.58315279436903</v>
      </c>
      <c r="G123" s="155">
        <v>225.51031500935301</v>
      </c>
      <c r="H123" s="155"/>
      <c r="I123" s="155">
        <v>1283</v>
      </c>
      <c r="J123" s="155">
        <v>3289</v>
      </c>
      <c r="K123" s="155">
        <v>2507.7946611909701</v>
      </c>
      <c r="L123" s="155">
        <v>47063</v>
      </c>
      <c r="M123" s="155">
        <v>39240</v>
      </c>
      <c r="N123" s="110"/>
      <c r="O123" s="110"/>
    </row>
    <row r="124" spans="1:15" ht="12.75" x14ac:dyDescent="0.2">
      <c r="A124" s="110" t="s">
        <v>433</v>
      </c>
      <c r="B124" s="110">
        <v>32020</v>
      </c>
      <c r="C124" s="155">
        <v>379</v>
      </c>
      <c r="D124" s="155">
        <v>-21.024529113571599</v>
      </c>
      <c r="E124" s="155">
        <v>62.341962193674703</v>
      </c>
      <c r="F124" s="155">
        <v>210.432006806907</v>
      </c>
      <c r="G124" s="155">
        <v>126.799461588124</v>
      </c>
      <c r="H124" s="155"/>
      <c r="I124" s="155">
        <v>172</v>
      </c>
      <c r="J124" s="155">
        <v>926</v>
      </c>
      <c r="K124" s="155">
        <v>523.68651608487301</v>
      </c>
      <c r="L124" s="155">
        <v>16928</v>
      </c>
      <c r="M124" s="155">
        <v>15037</v>
      </c>
      <c r="N124" s="110"/>
      <c r="O124" s="110"/>
    </row>
    <row r="125" spans="1:15" ht="12.75" x14ac:dyDescent="0.2">
      <c r="A125" s="110" t="s">
        <v>434</v>
      </c>
      <c r="B125" s="110">
        <v>46305</v>
      </c>
      <c r="C125" s="155">
        <v>913</v>
      </c>
      <c r="D125" s="155">
        <v>55.641933871456899</v>
      </c>
      <c r="E125" s="155">
        <v>219.80878867119199</v>
      </c>
      <c r="F125" s="155">
        <v>331.72826904221102</v>
      </c>
      <c r="G125" s="155">
        <v>305.60111395919802</v>
      </c>
      <c r="H125" s="155"/>
      <c r="I125" s="155">
        <v>877</v>
      </c>
      <c r="J125" s="155">
        <v>2111</v>
      </c>
      <c r="K125" s="155">
        <v>1825.2210814510599</v>
      </c>
      <c r="L125" s="155">
        <v>25554</v>
      </c>
      <c r="M125" s="155">
        <v>20342</v>
      </c>
      <c r="N125" s="110"/>
      <c r="O125" s="110"/>
    </row>
    <row r="126" spans="1:15" ht="12.75" x14ac:dyDescent="0.2">
      <c r="A126" s="110" t="s">
        <v>435</v>
      </c>
      <c r="B126" s="110">
        <v>24876</v>
      </c>
      <c r="C126" s="155">
        <v>230</v>
      </c>
      <c r="D126" s="155">
        <v>-14.4451409148416</v>
      </c>
      <c r="E126" s="155">
        <v>30.325373366711698</v>
      </c>
      <c r="F126" s="155">
        <v>93.310877315994404</v>
      </c>
      <c r="G126" s="155">
        <v>120.98156615871</v>
      </c>
      <c r="H126" s="155"/>
      <c r="I126" s="155">
        <v>65</v>
      </c>
      <c r="J126" s="155">
        <v>319</v>
      </c>
      <c r="K126" s="155">
        <v>388.179329226557</v>
      </c>
      <c r="L126" s="155">
        <v>12489</v>
      </c>
      <c r="M126" s="155">
        <v>11081</v>
      </c>
      <c r="N126" s="110"/>
      <c r="O126" s="110"/>
    </row>
    <row r="127" spans="1:15" ht="12.75" x14ac:dyDescent="0.2">
      <c r="A127" s="110" t="s">
        <v>436</v>
      </c>
      <c r="B127" s="110">
        <v>125941</v>
      </c>
      <c r="C127" s="155">
        <v>652</v>
      </c>
      <c r="D127" s="155">
        <v>-5.4905242989409304</v>
      </c>
      <c r="E127" s="155">
        <v>72.339560768467507</v>
      </c>
      <c r="F127" s="155">
        <v>122.42946653541399</v>
      </c>
      <c r="G127" s="155">
        <v>462.74653588899798</v>
      </c>
      <c r="H127" s="155"/>
      <c r="I127" s="155">
        <v>785</v>
      </c>
      <c r="J127" s="155">
        <v>2119</v>
      </c>
      <c r="K127" s="155">
        <v>7516.9726214921302</v>
      </c>
      <c r="L127" s="155">
        <v>76152</v>
      </c>
      <c r="M127" s="155">
        <v>64964</v>
      </c>
      <c r="N127" s="110"/>
      <c r="O127" s="110"/>
    </row>
    <row r="128" spans="1:15" ht="12.75" x14ac:dyDescent="0.2">
      <c r="A128" s="110" t="s">
        <v>437</v>
      </c>
      <c r="B128" s="110">
        <v>347949</v>
      </c>
      <c r="C128" s="155">
        <v>1121</v>
      </c>
      <c r="D128" s="155">
        <v>114.064951870858</v>
      </c>
      <c r="E128" s="155">
        <v>239.62056016875999</v>
      </c>
      <c r="F128" s="155">
        <v>286.33433975285698</v>
      </c>
      <c r="G128" s="155">
        <v>481.41121629403801</v>
      </c>
      <c r="H128" s="155"/>
      <c r="I128" s="155">
        <v>7184</v>
      </c>
      <c r="J128" s="155">
        <v>13692</v>
      </c>
      <c r="K128" s="155">
        <v>21605.506502395601</v>
      </c>
      <c r="L128" s="155">
        <v>211988</v>
      </c>
      <c r="M128" s="155">
        <v>161583</v>
      </c>
      <c r="N128" s="110"/>
      <c r="O128" s="110"/>
    </row>
    <row r="129" spans="1:15" ht="12.75" x14ac:dyDescent="0.2">
      <c r="A129" s="110" t="s">
        <v>438</v>
      </c>
      <c r="B129" s="110">
        <v>13198</v>
      </c>
      <c r="C129" s="155">
        <v>696</v>
      </c>
      <c r="D129" s="155">
        <v>-2.6264914558497399</v>
      </c>
      <c r="E129" s="155">
        <v>155.64618864518701</v>
      </c>
      <c r="F129" s="155">
        <v>318.67049296847199</v>
      </c>
      <c r="G129" s="155">
        <v>224.17268790207399</v>
      </c>
      <c r="H129" s="155"/>
      <c r="I129" s="155">
        <v>177</v>
      </c>
      <c r="J129" s="155">
        <v>578</v>
      </c>
      <c r="K129" s="155">
        <v>381.61327857631801</v>
      </c>
      <c r="L129" s="155">
        <v>6859</v>
      </c>
      <c r="M129" s="155">
        <v>5827</v>
      </c>
      <c r="N129" s="110"/>
      <c r="O129" s="110"/>
    </row>
    <row r="130" spans="1:15" ht="12.75" x14ac:dyDescent="0.2">
      <c r="A130" s="110" t="s">
        <v>439</v>
      </c>
      <c r="B130" s="110">
        <v>7476</v>
      </c>
      <c r="C130" s="155">
        <v>1217</v>
      </c>
      <c r="D130" s="155">
        <v>105.201339869005</v>
      </c>
      <c r="E130" s="155">
        <v>253.04144549298701</v>
      </c>
      <c r="F130" s="155">
        <v>462.32401677154598</v>
      </c>
      <c r="G130" s="155">
        <v>395.98905239700798</v>
      </c>
      <c r="H130" s="155"/>
      <c r="I130" s="155">
        <v>163</v>
      </c>
      <c r="J130" s="155">
        <v>475</v>
      </c>
      <c r="K130" s="155">
        <v>381.84325804243701</v>
      </c>
      <c r="L130" s="155">
        <v>4043</v>
      </c>
      <c r="M130" s="155">
        <v>3135</v>
      </c>
      <c r="N130" s="110"/>
      <c r="O130" s="110"/>
    </row>
    <row r="131" spans="1:15" ht="12.75" x14ac:dyDescent="0.2">
      <c r="A131" s="110" t="s">
        <v>440</v>
      </c>
      <c r="B131" s="110">
        <v>19227</v>
      </c>
      <c r="C131" s="155">
        <v>573</v>
      </c>
      <c r="D131" s="155">
        <v>17.311822278398399</v>
      </c>
      <c r="E131" s="155">
        <v>93.560712395549302</v>
      </c>
      <c r="F131" s="155">
        <v>289.89410304349502</v>
      </c>
      <c r="G131" s="155">
        <v>172.66946076838701</v>
      </c>
      <c r="H131" s="155"/>
      <c r="I131" s="155">
        <v>155</v>
      </c>
      <c r="J131" s="155">
        <v>766</v>
      </c>
      <c r="K131" s="155">
        <v>428.21286789869998</v>
      </c>
      <c r="L131" s="155">
        <v>9191</v>
      </c>
      <c r="M131" s="155">
        <v>7533</v>
      </c>
      <c r="N131" s="110"/>
      <c r="O131" s="110"/>
    </row>
    <row r="132" spans="1:15" ht="12.75" x14ac:dyDescent="0.2">
      <c r="A132" s="110" t="s">
        <v>441</v>
      </c>
      <c r="B132" s="110">
        <v>19412</v>
      </c>
      <c r="C132" s="155">
        <v>514</v>
      </c>
      <c r="D132" s="155">
        <v>-5.6359177955017499</v>
      </c>
      <c r="E132" s="155">
        <v>68.156599896350002</v>
      </c>
      <c r="F132" s="155">
        <v>327.23978515864297</v>
      </c>
      <c r="G132" s="155">
        <v>123.95820968429</v>
      </c>
      <c r="H132" s="155"/>
      <c r="I132" s="155">
        <v>114</v>
      </c>
      <c r="J132" s="155">
        <v>873</v>
      </c>
      <c r="K132" s="155">
        <v>310.36892539356597</v>
      </c>
      <c r="L132" s="155">
        <v>10449</v>
      </c>
      <c r="M132" s="155">
        <v>8919</v>
      </c>
      <c r="N132" s="110"/>
      <c r="O132" s="110"/>
    </row>
    <row r="133" spans="1:15" ht="12.75" x14ac:dyDescent="0.2">
      <c r="A133" s="110" t="s">
        <v>442</v>
      </c>
      <c r="B133" s="110">
        <v>16042</v>
      </c>
      <c r="C133" s="155">
        <v>567</v>
      </c>
      <c r="D133" s="155">
        <v>-1.43368579073943</v>
      </c>
      <c r="E133" s="155">
        <v>91.156025501961594</v>
      </c>
      <c r="F133" s="155">
        <v>320.68824401925798</v>
      </c>
      <c r="G133" s="155">
        <v>156.792745212299</v>
      </c>
      <c r="H133" s="155"/>
      <c r="I133" s="155">
        <v>126</v>
      </c>
      <c r="J133" s="155">
        <v>707</v>
      </c>
      <c r="K133" s="155">
        <v>324.42710472279299</v>
      </c>
      <c r="L133" s="155">
        <v>8775</v>
      </c>
      <c r="M133" s="155">
        <v>7434</v>
      </c>
      <c r="N133" s="110"/>
      <c r="O133" s="110"/>
    </row>
    <row r="134" spans="1:15" ht="12.75" x14ac:dyDescent="0.2">
      <c r="A134" s="110" t="s">
        <v>443</v>
      </c>
      <c r="B134" s="110">
        <v>25883</v>
      </c>
      <c r="C134" s="155">
        <v>358</v>
      </c>
      <c r="D134" s="155">
        <v>-18.394409185334698</v>
      </c>
      <c r="E134" s="155">
        <v>60.981435602437898</v>
      </c>
      <c r="F134" s="155">
        <v>176.549775317935</v>
      </c>
      <c r="G134" s="155">
        <v>139.07938080122099</v>
      </c>
      <c r="H134" s="155"/>
      <c r="I134" s="155">
        <v>136</v>
      </c>
      <c r="J134" s="155">
        <v>628</v>
      </c>
      <c r="K134" s="155">
        <v>464.312114989733</v>
      </c>
      <c r="L134" s="155">
        <v>13413</v>
      </c>
      <c r="M134" s="155">
        <v>11859</v>
      </c>
      <c r="N134" s="110"/>
      <c r="O134" s="110"/>
    </row>
    <row r="135" spans="1:15" ht="12.75" x14ac:dyDescent="0.2">
      <c r="A135" s="110" t="s">
        <v>444</v>
      </c>
      <c r="B135" s="110">
        <v>14276</v>
      </c>
      <c r="C135" s="155">
        <v>676</v>
      </c>
      <c r="D135" s="155">
        <v>-0.14254156159720699</v>
      </c>
      <c r="E135" s="155">
        <v>106.49717913982801</v>
      </c>
      <c r="F135" s="155">
        <v>309.38858740855301</v>
      </c>
      <c r="G135" s="155">
        <v>260.15099166143102</v>
      </c>
      <c r="H135" s="155"/>
      <c r="I135" s="155">
        <v>131</v>
      </c>
      <c r="J135" s="155">
        <v>607</v>
      </c>
      <c r="K135" s="155">
        <v>479.03216974674899</v>
      </c>
      <c r="L135" s="155">
        <v>8038</v>
      </c>
      <c r="M135" s="155">
        <v>6803</v>
      </c>
      <c r="N135" s="110"/>
      <c r="O135" s="110"/>
    </row>
    <row r="136" spans="1:15" ht="12.75" x14ac:dyDescent="0.2">
      <c r="A136" s="110" t="s">
        <v>445</v>
      </c>
      <c r="B136" s="110">
        <v>22665</v>
      </c>
      <c r="C136" s="155">
        <v>368</v>
      </c>
      <c r="D136" s="155">
        <v>-15.4504512594256</v>
      </c>
      <c r="E136" s="155">
        <v>52.229731889407702</v>
      </c>
      <c r="F136" s="155">
        <v>222.80548849699201</v>
      </c>
      <c r="G136" s="155">
        <v>108.068932507144</v>
      </c>
      <c r="H136" s="155"/>
      <c r="I136" s="155">
        <v>102</v>
      </c>
      <c r="J136" s="155">
        <v>694</v>
      </c>
      <c r="K136" s="155">
        <v>315.92881587953502</v>
      </c>
      <c r="L136" s="155">
        <v>11912</v>
      </c>
      <c r="M136" s="155">
        <v>10442</v>
      </c>
      <c r="N136" s="110"/>
      <c r="O136" s="110"/>
    </row>
    <row r="137" spans="1:15" ht="12.75" x14ac:dyDescent="0.2">
      <c r="A137" s="110" t="s">
        <v>446</v>
      </c>
      <c r="B137" s="110">
        <v>13663</v>
      </c>
      <c r="C137" s="155">
        <v>647</v>
      </c>
      <c r="D137" s="155">
        <v>5.7318663877981804</v>
      </c>
      <c r="E137" s="155">
        <v>125.715548679823</v>
      </c>
      <c r="F137" s="155">
        <v>328.06264467163999</v>
      </c>
      <c r="G137" s="155">
        <v>187.20761279237999</v>
      </c>
      <c r="H137" s="155"/>
      <c r="I137" s="155">
        <v>148</v>
      </c>
      <c r="J137" s="155">
        <v>616</v>
      </c>
      <c r="K137" s="155">
        <v>329.91512662559899</v>
      </c>
      <c r="L137" s="155">
        <v>7154</v>
      </c>
      <c r="M137" s="155">
        <v>5998</v>
      </c>
      <c r="N137" s="110"/>
      <c r="O137" s="110"/>
    </row>
    <row r="138" spans="1:15" ht="12.75" x14ac:dyDescent="0.2">
      <c r="A138" s="110" t="s">
        <v>447</v>
      </c>
      <c r="B138" s="110">
        <v>45877</v>
      </c>
      <c r="C138" s="155">
        <v>620</v>
      </c>
      <c r="D138" s="155">
        <v>10.459655803528101</v>
      </c>
      <c r="E138" s="155">
        <v>107.261581002385</v>
      </c>
      <c r="F138" s="155">
        <v>314.045313924325</v>
      </c>
      <c r="G138" s="155">
        <v>188.43316059577401</v>
      </c>
      <c r="H138" s="155"/>
      <c r="I138" s="155">
        <v>424</v>
      </c>
      <c r="J138" s="155">
        <v>1980</v>
      </c>
      <c r="K138" s="155">
        <v>1115.0260095824799</v>
      </c>
      <c r="L138" s="155">
        <v>25128</v>
      </c>
      <c r="M138" s="155">
        <v>20891</v>
      </c>
      <c r="N138" s="110"/>
      <c r="O138" s="110"/>
    </row>
    <row r="139" spans="1:15" ht="12.75" x14ac:dyDescent="0.2">
      <c r="A139" s="110" t="s">
        <v>448</v>
      </c>
      <c r="B139" s="110">
        <v>36915</v>
      </c>
      <c r="C139" s="155">
        <v>225</v>
      </c>
      <c r="D139" s="155">
        <v>-4.5650109238438104</v>
      </c>
      <c r="E139" s="155">
        <v>22.0073887625095</v>
      </c>
      <c r="F139" s="155">
        <v>128.12462924639999</v>
      </c>
      <c r="G139" s="155">
        <v>79.2968316348732</v>
      </c>
      <c r="H139" s="155"/>
      <c r="I139" s="155">
        <v>70</v>
      </c>
      <c r="J139" s="155">
        <v>650</v>
      </c>
      <c r="K139" s="155">
        <v>377.56468172484603</v>
      </c>
      <c r="L139" s="155">
        <v>18682</v>
      </c>
      <c r="M139" s="155">
        <v>15906</v>
      </c>
      <c r="N139" s="110"/>
      <c r="O139" s="110"/>
    </row>
    <row r="140" spans="1:15" ht="12.75" x14ac:dyDescent="0.2">
      <c r="A140" s="110" t="s">
        <v>449</v>
      </c>
      <c r="B140" s="110">
        <v>30970</v>
      </c>
      <c r="C140" s="155">
        <v>382</v>
      </c>
      <c r="D140" s="155">
        <v>-8.0924626704492404</v>
      </c>
      <c r="E140" s="155">
        <v>68.952491874587807</v>
      </c>
      <c r="F140" s="155">
        <v>186.08274933040099</v>
      </c>
      <c r="G140" s="155">
        <v>135.31442965903</v>
      </c>
      <c r="H140" s="155"/>
      <c r="I140" s="155">
        <v>184</v>
      </c>
      <c r="J140" s="155">
        <v>792</v>
      </c>
      <c r="K140" s="155">
        <v>540.52772073921994</v>
      </c>
      <c r="L140" s="155">
        <v>15890</v>
      </c>
      <c r="M140" s="155">
        <v>13657</v>
      </c>
      <c r="N140" s="110"/>
      <c r="O140" s="110"/>
    </row>
    <row r="141" spans="1:15" ht="12.75" x14ac:dyDescent="0.2">
      <c r="A141" s="110" t="s">
        <v>450</v>
      </c>
      <c r="B141" s="110">
        <v>16063</v>
      </c>
      <c r="C141" s="155">
        <v>960</v>
      </c>
      <c r="D141" s="155">
        <v>40.523672063987803</v>
      </c>
      <c r="E141" s="155">
        <v>213.86435181627601</v>
      </c>
      <c r="F141" s="155">
        <v>403.62046878589399</v>
      </c>
      <c r="G141" s="155">
        <v>301.53289583287301</v>
      </c>
      <c r="H141" s="155"/>
      <c r="I141" s="155">
        <v>296</v>
      </c>
      <c r="J141" s="155">
        <v>891</v>
      </c>
      <c r="K141" s="155">
        <v>624.73237508555803</v>
      </c>
      <c r="L141" s="155">
        <v>8713</v>
      </c>
      <c r="M141" s="155">
        <v>7076</v>
      </c>
      <c r="N141" s="110"/>
      <c r="O141" s="110"/>
    </row>
    <row r="142" spans="1:15" ht="12.75" x14ac:dyDescent="0.2">
      <c r="A142" s="110" t="s">
        <v>451</v>
      </c>
      <c r="B142" s="110">
        <v>42910</v>
      </c>
      <c r="C142" s="155">
        <v>460</v>
      </c>
      <c r="D142" s="155">
        <v>-10.457432814458199</v>
      </c>
      <c r="E142" s="155">
        <v>88.442820943152896</v>
      </c>
      <c r="F142" s="155">
        <v>232.99701436562299</v>
      </c>
      <c r="G142" s="155">
        <v>148.621176867429</v>
      </c>
      <c r="H142" s="155"/>
      <c r="I142" s="155">
        <v>327</v>
      </c>
      <c r="J142" s="155">
        <v>1374</v>
      </c>
      <c r="K142" s="155">
        <v>822.56810403833003</v>
      </c>
      <c r="L142" s="155">
        <v>22713</v>
      </c>
      <c r="M142" s="155">
        <v>19592</v>
      </c>
      <c r="N142" s="110"/>
      <c r="O142" s="110"/>
    </row>
    <row r="143" spans="1:15" ht="12.75" x14ac:dyDescent="0.2">
      <c r="A143" s="110" t="s">
        <v>452</v>
      </c>
      <c r="B143" s="110">
        <v>10451</v>
      </c>
      <c r="C143" s="155">
        <v>876</v>
      </c>
      <c r="D143" s="155">
        <v>38.253996002466103</v>
      </c>
      <c r="E143" s="155">
        <v>153.24791933948799</v>
      </c>
      <c r="F143" s="155">
        <v>381.54419339624502</v>
      </c>
      <c r="G143" s="155">
        <v>302.96622243733202</v>
      </c>
      <c r="H143" s="155"/>
      <c r="I143" s="155">
        <v>138</v>
      </c>
      <c r="J143" s="155">
        <v>548</v>
      </c>
      <c r="K143" s="155">
        <v>408.39904175222398</v>
      </c>
      <c r="L143" s="155">
        <v>5494</v>
      </c>
      <c r="M143" s="155">
        <v>4453</v>
      </c>
      <c r="N143" s="110"/>
      <c r="O143" s="110"/>
    </row>
    <row r="144" spans="1:15" ht="12.75" x14ac:dyDescent="0.2">
      <c r="A144" s="110" t="s">
        <v>453</v>
      </c>
      <c r="B144" s="110">
        <v>15017</v>
      </c>
      <c r="C144" s="155">
        <v>1020</v>
      </c>
      <c r="D144" s="155">
        <v>47.074509109974002</v>
      </c>
      <c r="E144" s="155">
        <v>232.625148266802</v>
      </c>
      <c r="F144" s="155">
        <v>420.589747796761</v>
      </c>
      <c r="G144" s="155">
        <v>319.94469856676699</v>
      </c>
      <c r="H144" s="155"/>
      <c r="I144" s="155">
        <v>301</v>
      </c>
      <c r="J144" s="155">
        <v>868</v>
      </c>
      <c r="K144" s="155">
        <v>619.71321013004797</v>
      </c>
      <c r="L144" s="155">
        <v>7829</v>
      </c>
      <c r="M144" s="155">
        <v>6334</v>
      </c>
      <c r="N144" s="110"/>
      <c r="O144" s="110"/>
    </row>
    <row r="145" spans="1:15" ht="14.25" customHeight="1" x14ac:dyDescent="0.2">
      <c r="A145" s="18" t="s">
        <v>454</v>
      </c>
      <c r="B145" s="110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10"/>
      <c r="O145" s="110"/>
    </row>
    <row r="146" spans="1:15" ht="12.75" x14ac:dyDescent="0.2">
      <c r="A146" s="110" t="s">
        <v>455</v>
      </c>
      <c r="B146" s="110">
        <v>46051</v>
      </c>
      <c r="C146" s="155">
        <v>582</v>
      </c>
      <c r="D146" s="155">
        <v>-18.526802521700201</v>
      </c>
      <c r="E146" s="155">
        <v>132.31027928297499</v>
      </c>
      <c r="F146" s="155">
        <v>274.30441218058098</v>
      </c>
      <c r="G146" s="155">
        <v>194.11444072306099</v>
      </c>
      <c r="H146" s="155"/>
      <c r="I146" s="155">
        <v>525</v>
      </c>
      <c r="J146" s="155">
        <v>1736</v>
      </c>
      <c r="K146" s="155">
        <v>1153.0006844627001</v>
      </c>
      <c r="L146" s="155">
        <v>24101</v>
      </c>
      <c r="M146" s="155">
        <v>21019</v>
      </c>
      <c r="N146" s="110"/>
      <c r="O146" s="110"/>
    </row>
    <row r="147" spans="1:15" ht="12.75" x14ac:dyDescent="0.2">
      <c r="A147" s="110" t="s">
        <v>456</v>
      </c>
      <c r="B147" s="110">
        <v>103754</v>
      </c>
      <c r="C147" s="155">
        <v>629</v>
      </c>
      <c r="D147" s="155">
        <v>-12.061592704071799</v>
      </c>
      <c r="E147" s="155">
        <v>145.639601988603</v>
      </c>
      <c r="F147" s="155">
        <v>237.88832720941701</v>
      </c>
      <c r="G147" s="155">
        <v>257.51561049779701</v>
      </c>
      <c r="H147" s="155"/>
      <c r="I147" s="155">
        <v>1302</v>
      </c>
      <c r="J147" s="155">
        <v>3392</v>
      </c>
      <c r="K147" s="155">
        <v>3446.2046543463398</v>
      </c>
      <c r="L147" s="155">
        <v>58089</v>
      </c>
      <c r="M147" s="155">
        <v>50070</v>
      </c>
      <c r="N147" s="110"/>
      <c r="O147" s="110"/>
    </row>
    <row r="148" spans="1:15" ht="12.75" x14ac:dyDescent="0.2">
      <c r="A148" s="110" t="s">
        <v>457</v>
      </c>
      <c r="B148" s="110">
        <v>10649</v>
      </c>
      <c r="C148" s="155">
        <v>911</v>
      </c>
      <c r="D148" s="155">
        <v>-0.18957609161484701</v>
      </c>
      <c r="E148" s="155">
        <v>241.94547022430601</v>
      </c>
      <c r="F148" s="155">
        <v>369.66690878150899</v>
      </c>
      <c r="G148" s="155">
        <v>299.704586839417</v>
      </c>
      <c r="H148" s="155"/>
      <c r="I148" s="155">
        <v>222</v>
      </c>
      <c r="J148" s="155">
        <v>541</v>
      </c>
      <c r="K148" s="155">
        <v>411.656399726215</v>
      </c>
      <c r="L148" s="155">
        <v>5647</v>
      </c>
      <c r="M148" s="155">
        <v>4788</v>
      </c>
      <c r="N148" s="110"/>
      <c r="O148" s="110"/>
    </row>
    <row r="149" spans="1:15" ht="12.75" x14ac:dyDescent="0.2">
      <c r="A149" s="110" t="s">
        <v>458</v>
      </c>
      <c r="B149" s="110">
        <v>84930</v>
      </c>
      <c r="C149" s="155">
        <v>321</v>
      </c>
      <c r="D149" s="155">
        <v>-23.882543509546299</v>
      </c>
      <c r="E149" s="155">
        <v>46.187975237556401</v>
      </c>
      <c r="F149" s="155">
        <v>176.921686131071</v>
      </c>
      <c r="G149" s="155">
        <v>122.243713511748</v>
      </c>
      <c r="H149" s="155"/>
      <c r="I149" s="155">
        <v>338</v>
      </c>
      <c r="J149" s="155">
        <v>2065</v>
      </c>
      <c r="K149" s="155">
        <v>1339.1225188227199</v>
      </c>
      <c r="L149" s="155">
        <v>45140</v>
      </c>
      <c r="M149" s="155">
        <v>40720</v>
      </c>
      <c r="N149" s="110"/>
      <c r="O149" s="110"/>
    </row>
    <row r="150" spans="1:15" ht="12.75" x14ac:dyDescent="0.2">
      <c r="A150" s="110" t="s">
        <v>459</v>
      </c>
      <c r="B150" s="110">
        <v>25967</v>
      </c>
      <c r="C150" s="155">
        <v>563</v>
      </c>
      <c r="D150" s="155">
        <v>-6.3821623947735402</v>
      </c>
      <c r="E150" s="155">
        <v>100.11510069464001</v>
      </c>
      <c r="F150" s="155">
        <v>274.89659926633902</v>
      </c>
      <c r="G150" s="155">
        <v>194.05735684826701</v>
      </c>
      <c r="H150" s="155"/>
      <c r="I150" s="155">
        <v>224</v>
      </c>
      <c r="J150" s="155">
        <v>981</v>
      </c>
      <c r="K150" s="155">
        <v>649.95687885010295</v>
      </c>
      <c r="L150" s="155">
        <v>13443</v>
      </c>
      <c r="M150" s="155">
        <v>11488</v>
      </c>
      <c r="N150" s="110"/>
      <c r="O150" s="110"/>
    </row>
    <row r="151" spans="1:15" ht="12.75" x14ac:dyDescent="0.2">
      <c r="A151" s="110" t="s">
        <v>460</v>
      </c>
      <c r="B151" s="110">
        <v>65397</v>
      </c>
      <c r="C151" s="155">
        <v>413</v>
      </c>
      <c r="D151" s="155">
        <v>-23.193159238725698</v>
      </c>
      <c r="E151" s="155">
        <v>68.679399150470104</v>
      </c>
      <c r="F151" s="155">
        <v>215.63441970559899</v>
      </c>
      <c r="G151" s="155">
        <v>151.77201751796599</v>
      </c>
      <c r="H151" s="155"/>
      <c r="I151" s="155">
        <v>387</v>
      </c>
      <c r="J151" s="155">
        <v>1938</v>
      </c>
      <c r="K151" s="155">
        <v>1280.2128678987001</v>
      </c>
      <c r="L151" s="155">
        <v>34592</v>
      </c>
      <c r="M151" s="155">
        <v>30778</v>
      </c>
      <c r="N151" s="110"/>
      <c r="O151" s="110"/>
    </row>
    <row r="152" spans="1:15" ht="14.25" customHeight="1" x14ac:dyDescent="0.2">
      <c r="A152" s="18" t="s">
        <v>461</v>
      </c>
      <c r="B152" s="110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10"/>
      <c r="O152" s="110"/>
    </row>
    <row r="153" spans="1:15" ht="12.75" x14ac:dyDescent="0.2">
      <c r="A153" s="110" t="s">
        <v>462</v>
      </c>
      <c r="B153" s="110">
        <v>31868</v>
      </c>
      <c r="C153" s="155">
        <v>557</v>
      </c>
      <c r="D153" s="155">
        <v>-27.126942975347401</v>
      </c>
      <c r="E153" s="155">
        <v>95.415697841106095</v>
      </c>
      <c r="F153" s="155">
        <v>312.13023825966599</v>
      </c>
      <c r="G153" s="155">
        <v>176.98461829149699</v>
      </c>
      <c r="H153" s="155"/>
      <c r="I153" s="155">
        <v>262</v>
      </c>
      <c r="J153" s="155">
        <v>1367</v>
      </c>
      <c r="K153" s="155">
        <v>727.48323066392902</v>
      </c>
      <c r="L153" s="155">
        <v>17585</v>
      </c>
      <c r="M153" s="155">
        <v>15581</v>
      </c>
      <c r="N153" s="110"/>
      <c r="O153" s="110"/>
    </row>
    <row r="154" spans="1:15" ht="12.75" x14ac:dyDescent="0.2">
      <c r="A154" s="110" t="s">
        <v>463</v>
      </c>
      <c r="B154" s="110">
        <v>41602</v>
      </c>
      <c r="C154" s="155">
        <v>454</v>
      </c>
      <c r="D154" s="155">
        <v>-18.117370516084598</v>
      </c>
      <c r="E154" s="155">
        <v>93.176331000612805</v>
      </c>
      <c r="F154" s="155">
        <v>242.24660625612401</v>
      </c>
      <c r="G154" s="155">
        <v>136.75036476695399</v>
      </c>
      <c r="H154" s="155"/>
      <c r="I154" s="155">
        <v>334</v>
      </c>
      <c r="J154" s="155">
        <v>1385</v>
      </c>
      <c r="K154" s="155">
        <v>733.79603011635902</v>
      </c>
      <c r="L154" s="155">
        <v>22201</v>
      </c>
      <c r="M154" s="155">
        <v>19469</v>
      </c>
      <c r="N154" s="110"/>
      <c r="O154" s="110"/>
    </row>
    <row r="155" spans="1:15" ht="12.75" x14ac:dyDescent="0.2">
      <c r="A155" s="110" t="s">
        <v>464</v>
      </c>
      <c r="B155" s="110">
        <v>9591</v>
      </c>
      <c r="C155" s="155">
        <v>794</v>
      </c>
      <c r="D155" s="155">
        <v>19.5922545846446</v>
      </c>
      <c r="E155" s="155">
        <v>166.989261288394</v>
      </c>
      <c r="F155" s="155">
        <v>334.57758053402699</v>
      </c>
      <c r="G155" s="155">
        <v>272.87957048800899</v>
      </c>
      <c r="H155" s="155"/>
      <c r="I155" s="155">
        <v>138</v>
      </c>
      <c r="J155" s="155">
        <v>441</v>
      </c>
      <c r="K155" s="155">
        <v>337.57289527720701</v>
      </c>
      <c r="L155" s="155">
        <v>4924</v>
      </c>
      <c r="M155" s="155">
        <v>4068</v>
      </c>
      <c r="N155" s="110"/>
      <c r="O155" s="110"/>
    </row>
    <row r="156" spans="1:15" ht="12.75" x14ac:dyDescent="0.2">
      <c r="A156" s="110" t="s">
        <v>465</v>
      </c>
      <c r="B156" s="110">
        <v>9544</v>
      </c>
      <c r="C156" s="155">
        <v>421</v>
      </c>
      <c r="D156" s="155">
        <v>-24.787711638874999</v>
      </c>
      <c r="E156" s="155">
        <v>55.937203304588898</v>
      </c>
      <c r="F156" s="155">
        <v>266.083003470915</v>
      </c>
      <c r="G156" s="155">
        <v>123.787341834613</v>
      </c>
      <c r="H156" s="155"/>
      <c r="I156" s="155">
        <v>46</v>
      </c>
      <c r="J156" s="155">
        <v>349</v>
      </c>
      <c r="K156" s="155">
        <v>152.383983572895</v>
      </c>
      <c r="L156" s="155">
        <v>5075</v>
      </c>
      <c r="M156" s="155">
        <v>4528</v>
      </c>
      <c r="N156" s="110"/>
      <c r="O156" s="110"/>
    </row>
    <row r="157" spans="1:15" ht="12.75" x14ac:dyDescent="0.2">
      <c r="A157" s="110" t="s">
        <v>466</v>
      </c>
      <c r="B157" s="110">
        <v>113714</v>
      </c>
      <c r="C157" s="155">
        <v>770</v>
      </c>
      <c r="D157" s="155">
        <v>-10.273384543332201</v>
      </c>
      <c r="E157" s="155">
        <v>202.488833921365</v>
      </c>
      <c r="F157" s="155">
        <v>301.13422960838</v>
      </c>
      <c r="G157" s="155">
        <v>276.99480476811601</v>
      </c>
      <c r="H157" s="155"/>
      <c r="I157" s="155">
        <v>1984</v>
      </c>
      <c r="J157" s="155">
        <v>4706</v>
      </c>
      <c r="K157" s="155">
        <v>4062.7323750855599</v>
      </c>
      <c r="L157" s="155">
        <v>64498</v>
      </c>
      <c r="M157" s="155">
        <v>55352</v>
      </c>
      <c r="N157" s="110"/>
      <c r="O157" s="110"/>
    </row>
    <row r="158" spans="1:15" ht="12.75" x14ac:dyDescent="0.2">
      <c r="A158" s="110" t="s">
        <v>467</v>
      </c>
      <c r="B158" s="110">
        <v>4761</v>
      </c>
      <c r="C158" s="155">
        <v>687</v>
      </c>
      <c r="D158" s="155">
        <v>19.8463165868482</v>
      </c>
      <c r="E158" s="155">
        <v>85.318499912627303</v>
      </c>
      <c r="F158" s="155">
        <v>354.57812669037099</v>
      </c>
      <c r="G158" s="155">
        <v>227.10973387214</v>
      </c>
      <c r="H158" s="155"/>
      <c r="I158" s="155">
        <v>35</v>
      </c>
      <c r="J158" s="155">
        <v>232</v>
      </c>
      <c r="K158" s="155">
        <v>139.46543463381201</v>
      </c>
      <c r="L158" s="155">
        <v>2475</v>
      </c>
      <c r="M158" s="155">
        <v>2034</v>
      </c>
      <c r="N158" s="110"/>
      <c r="O158" s="110"/>
    </row>
    <row r="159" spans="1:15" ht="12.75" x14ac:dyDescent="0.2">
      <c r="A159" s="110" t="s">
        <v>468</v>
      </c>
      <c r="B159" s="110">
        <v>5687</v>
      </c>
      <c r="C159" s="155">
        <v>592</v>
      </c>
      <c r="D159" s="155">
        <v>-6.1618893183216201</v>
      </c>
      <c r="E159" s="155">
        <v>97.956070979089603</v>
      </c>
      <c r="F159" s="155">
        <v>344.18440579505199</v>
      </c>
      <c r="G159" s="155">
        <v>155.76909708545</v>
      </c>
      <c r="H159" s="155"/>
      <c r="I159" s="155">
        <v>48</v>
      </c>
      <c r="J159" s="155">
        <v>269</v>
      </c>
      <c r="K159" s="155">
        <v>114.26078028747401</v>
      </c>
      <c r="L159" s="155">
        <v>2900</v>
      </c>
      <c r="M159" s="155">
        <v>2477</v>
      </c>
      <c r="N159" s="110"/>
      <c r="O159" s="110"/>
    </row>
    <row r="160" spans="1:15" ht="12.75" x14ac:dyDescent="0.2">
      <c r="A160" s="110" t="s">
        <v>469</v>
      </c>
      <c r="B160" s="110">
        <v>33238</v>
      </c>
      <c r="C160" s="155">
        <v>701</v>
      </c>
      <c r="D160" s="155">
        <v>-5.0931631201678798</v>
      </c>
      <c r="E160" s="155">
        <v>196.234236616625</v>
      </c>
      <c r="F160" s="155">
        <v>300.79733697661999</v>
      </c>
      <c r="G160" s="155">
        <v>209.46930128498099</v>
      </c>
      <c r="H160" s="155"/>
      <c r="I160" s="155">
        <v>562</v>
      </c>
      <c r="J160" s="155">
        <v>1374</v>
      </c>
      <c r="K160" s="155">
        <v>898.02395619438801</v>
      </c>
      <c r="L160" s="155">
        <v>17713</v>
      </c>
      <c r="M160" s="155">
        <v>15101</v>
      </c>
      <c r="N160" s="110"/>
      <c r="O160" s="110"/>
    </row>
    <row r="161" spans="1:15" ht="12.75" x14ac:dyDescent="0.2">
      <c r="A161" s="110" t="s">
        <v>470</v>
      </c>
      <c r="B161" s="110">
        <v>6658</v>
      </c>
      <c r="C161" s="155">
        <v>676</v>
      </c>
      <c r="D161" s="155">
        <v>2.3461956811152298</v>
      </c>
      <c r="E161" s="155">
        <v>111.560263474133</v>
      </c>
      <c r="F161" s="155">
        <v>387.97764273492902</v>
      </c>
      <c r="G161" s="155">
        <v>174.44861000279701</v>
      </c>
      <c r="H161" s="155"/>
      <c r="I161" s="155">
        <v>64</v>
      </c>
      <c r="J161" s="155">
        <v>355</v>
      </c>
      <c r="K161" s="155">
        <v>149.81108829568799</v>
      </c>
      <c r="L161" s="155">
        <v>3464</v>
      </c>
      <c r="M161" s="155">
        <v>2921</v>
      </c>
      <c r="N161" s="110"/>
      <c r="O161" s="110"/>
    </row>
    <row r="162" spans="1:15" ht="12.75" x14ac:dyDescent="0.2">
      <c r="A162" s="110" t="s">
        <v>471</v>
      </c>
      <c r="B162" s="110">
        <v>5685</v>
      </c>
      <c r="C162" s="155">
        <v>447</v>
      </c>
      <c r="D162" s="155">
        <v>-15.3645235934402</v>
      </c>
      <c r="E162" s="155">
        <v>69.409960320927894</v>
      </c>
      <c r="F162" s="155">
        <v>299.50737869957902</v>
      </c>
      <c r="G162" s="155">
        <v>92.977212210695797</v>
      </c>
      <c r="H162" s="155"/>
      <c r="I162" s="155">
        <v>34</v>
      </c>
      <c r="J162" s="155">
        <v>234</v>
      </c>
      <c r="K162" s="155">
        <v>68.177275838466798</v>
      </c>
      <c r="L162" s="155">
        <v>3035</v>
      </c>
      <c r="M162" s="155">
        <v>2647</v>
      </c>
      <c r="N162" s="110"/>
      <c r="O162" s="110"/>
    </row>
    <row r="163" spans="1:15" ht="12.75" x14ac:dyDescent="0.2">
      <c r="A163" s="110" t="s">
        <v>472</v>
      </c>
      <c r="B163" s="110">
        <v>5169</v>
      </c>
      <c r="C163" s="155">
        <v>809</v>
      </c>
      <c r="D163" s="155">
        <v>42.0952779811279</v>
      </c>
      <c r="E163" s="155">
        <v>177.375612130766</v>
      </c>
      <c r="F163" s="155">
        <v>358.96804190689102</v>
      </c>
      <c r="G163" s="155">
        <v>230.07729914780199</v>
      </c>
      <c r="H163" s="155"/>
      <c r="I163" s="155">
        <v>79</v>
      </c>
      <c r="J163" s="155">
        <v>255</v>
      </c>
      <c r="K163" s="155">
        <v>153.39561943874099</v>
      </c>
      <c r="L163" s="155">
        <v>2630</v>
      </c>
      <c r="M163" s="155">
        <v>2112</v>
      </c>
      <c r="N163" s="110"/>
      <c r="O163" s="110"/>
    </row>
    <row r="164" spans="1:15" ht="12.75" x14ac:dyDescent="0.2">
      <c r="A164" s="110" t="s">
        <v>473</v>
      </c>
      <c r="B164" s="110">
        <v>583056</v>
      </c>
      <c r="C164" s="155">
        <v>860</v>
      </c>
      <c r="D164" s="155">
        <v>5.0356294227388103</v>
      </c>
      <c r="E164" s="155">
        <v>192.34241241350401</v>
      </c>
      <c r="F164" s="155">
        <v>256.21279744495098</v>
      </c>
      <c r="G164" s="155">
        <v>406.45188734832999</v>
      </c>
      <c r="H164" s="155"/>
      <c r="I164" s="155">
        <v>9663</v>
      </c>
      <c r="J164" s="155">
        <v>20530</v>
      </c>
      <c r="K164" s="155">
        <v>30566.947296372298</v>
      </c>
      <c r="L164" s="155">
        <v>363512</v>
      </c>
      <c r="M164" s="155">
        <v>306253</v>
      </c>
      <c r="N164" s="110"/>
      <c r="O164" s="110"/>
    </row>
    <row r="165" spans="1:15" ht="12.75" x14ac:dyDescent="0.2">
      <c r="A165" s="110" t="s">
        <v>474</v>
      </c>
      <c r="B165" s="110">
        <v>13194</v>
      </c>
      <c r="C165" s="155">
        <v>524</v>
      </c>
      <c r="D165" s="155">
        <v>-18.710985951757699</v>
      </c>
      <c r="E165" s="155">
        <v>102.915960146019</v>
      </c>
      <c r="F165" s="155">
        <v>286.228593113351</v>
      </c>
      <c r="G165" s="155">
        <v>153.09371299768699</v>
      </c>
      <c r="H165" s="155"/>
      <c r="I165" s="155">
        <v>117</v>
      </c>
      <c r="J165" s="155">
        <v>519</v>
      </c>
      <c r="K165" s="155">
        <v>260.53524982888399</v>
      </c>
      <c r="L165" s="155">
        <v>6908</v>
      </c>
      <c r="M165" s="155">
        <v>6042</v>
      </c>
      <c r="N165" s="110"/>
      <c r="O165" s="110"/>
    </row>
    <row r="166" spans="1:15" ht="12.75" x14ac:dyDescent="0.2">
      <c r="A166" s="110" t="s">
        <v>475</v>
      </c>
      <c r="B166" s="110">
        <v>9444</v>
      </c>
      <c r="C166" s="155">
        <v>617</v>
      </c>
      <c r="D166" s="155">
        <v>-10.3375367256826</v>
      </c>
      <c r="E166" s="155">
        <v>115.51681956767</v>
      </c>
      <c r="F166" s="155">
        <v>349.03128921085801</v>
      </c>
      <c r="G166" s="155">
        <v>162.74557669040101</v>
      </c>
      <c r="H166" s="155"/>
      <c r="I166" s="155">
        <v>94</v>
      </c>
      <c r="J166" s="155">
        <v>453</v>
      </c>
      <c r="K166" s="155">
        <v>198.24298425735799</v>
      </c>
      <c r="L166" s="155">
        <v>5092</v>
      </c>
      <c r="M166" s="155">
        <v>4378</v>
      </c>
      <c r="N166" s="110"/>
      <c r="O166" s="110"/>
    </row>
    <row r="167" spans="1:15" ht="12.75" x14ac:dyDescent="0.2">
      <c r="A167" s="110" t="s">
        <v>476</v>
      </c>
      <c r="B167" s="110">
        <v>9229</v>
      </c>
      <c r="C167" s="155">
        <v>364</v>
      </c>
      <c r="D167" s="155">
        <v>-9.2579529076679492</v>
      </c>
      <c r="E167" s="155">
        <v>37.725930196803702</v>
      </c>
      <c r="F167" s="155">
        <v>222.33948743407501</v>
      </c>
      <c r="G167" s="155">
        <v>113.51107369650801</v>
      </c>
      <c r="H167" s="155"/>
      <c r="I167" s="155">
        <v>30</v>
      </c>
      <c r="J167" s="155">
        <v>282</v>
      </c>
      <c r="K167" s="155">
        <v>135.12183436002701</v>
      </c>
      <c r="L167" s="155">
        <v>4677</v>
      </c>
      <c r="M167" s="155">
        <v>4034</v>
      </c>
      <c r="N167" s="110"/>
      <c r="O167" s="110"/>
    </row>
    <row r="168" spans="1:15" ht="12.75" x14ac:dyDescent="0.2">
      <c r="A168" s="110" t="s">
        <v>477</v>
      </c>
      <c r="B168" s="110">
        <v>38246</v>
      </c>
      <c r="C168" s="155">
        <v>371</v>
      </c>
      <c r="D168" s="155">
        <v>-25.2536208378386</v>
      </c>
      <c r="E168" s="155">
        <v>56.441724119517602</v>
      </c>
      <c r="F168" s="155">
        <v>207.18771314120301</v>
      </c>
      <c r="G168" s="155">
        <v>132.179891841347</v>
      </c>
      <c r="H168" s="155"/>
      <c r="I168" s="155">
        <v>186</v>
      </c>
      <c r="J168" s="155">
        <v>1089</v>
      </c>
      <c r="K168" s="155">
        <v>652.05475701574301</v>
      </c>
      <c r="L168" s="155">
        <v>20950</v>
      </c>
      <c r="M168" s="155">
        <v>18827</v>
      </c>
      <c r="N168" s="110"/>
      <c r="O168" s="110"/>
    </row>
    <row r="169" spans="1:15" ht="12.75" x14ac:dyDescent="0.2">
      <c r="A169" s="110" t="s">
        <v>478</v>
      </c>
      <c r="B169" s="110">
        <v>6962</v>
      </c>
      <c r="C169" s="155">
        <v>464</v>
      </c>
      <c r="D169" s="155">
        <v>-5.4601207849218296</v>
      </c>
      <c r="E169" s="155">
        <v>65.013558276672299</v>
      </c>
      <c r="F169" s="155">
        <v>223.66698945197001</v>
      </c>
      <c r="G169" s="155">
        <v>181.21286314937899</v>
      </c>
      <c r="H169" s="155"/>
      <c r="I169" s="155">
        <v>39</v>
      </c>
      <c r="J169" s="155">
        <v>214</v>
      </c>
      <c r="K169" s="155">
        <v>162.72553045858999</v>
      </c>
      <c r="L169" s="155">
        <v>3479</v>
      </c>
      <c r="M169" s="155">
        <v>2969</v>
      </c>
      <c r="N169" s="110"/>
      <c r="O169" s="110"/>
    </row>
    <row r="170" spans="1:15" ht="12.75" x14ac:dyDescent="0.2">
      <c r="A170" s="110" t="s">
        <v>479</v>
      </c>
      <c r="B170" s="110">
        <v>47050</v>
      </c>
      <c r="C170" s="155">
        <v>435</v>
      </c>
      <c r="D170" s="155">
        <v>-26.3164491470488</v>
      </c>
      <c r="E170" s="155">
        <v>61.667128902993603</v>
      </c>
      <c r="F170" s="155">
        <v>246.36458945439199</v>
      </c>
      <c r="G170" s="155">
        <v>152.829112644194</v>
      </c>
      <c r="H170" s="155"/>
      <c r="I170" s="155">
        <v>250</v>
      </c>
      <c r="J170" s="155">
        <v>1593</v>
      </c>
      <c r="K170" s="155">
        <v>927.46680355920603</v>
      </c>
      <c r="L170" s="155">
        <v>25761</v>
      </c>
      <c r="M170" s="155">
        <v>23029</v>
      </c>
      <c r="N170" s="110"/>
      <c r="O170" s="110"/>
    </row>
    <row r="171" spans="1:15" ht="12.75" x14ac:dyDescent="0.2">
      <c r="A171" s="110" t="s">
        <v>480</v>
      </c>
      <c r="B171" s="110">
        <v>43020</v>
      </c>
      <c r="C171" s="155">
        <v>357</v>
      </c>
      <c r="D171" s="155">
        <v>-25.768808897818602</v>
      </c>
      <c r="E171" s="155">
        <v>58.271566491431201</v>
      </c>
      <c r="F171" s="155">
        <v>192.31457364994</v>
      </c>
      <c r="G171" s="155">
        <v>131.90810174059499</v>
      </c>
      <c r="H171" s="155"/>
      <c r="I171" s="155">
        <v>216</v>
      </c>
      <c r="J171" s="155">
        <v>1137</v>
      </c>
      <c r="K171" s="155">
        <v>731.93839835728897</v>
      </c>
      <c r="L171" s="155">
        <v>22859</v>
      </c>
      <c r="M171" s="155">
        <v>20611</v>
      </c>
      <c r="N171" s="110"/>
      <c r="O171" s="110"/>
    </row>
    <row r="172" spans="1:15" ht="12.75" x14ac:dyDescent="0.2">
      <c r="A172" s="110" t="s">
        <v>481</v>
      </c>
      <c r="B172" s="110">
        <v>40328</v>
      </c>
      <c r="C172" s="155">
        <v>488</v>
      </c>
      <c r="D172" s="155">
        <v>-16.250599107552901</v>
      </c>
      <c r="E172" s="155">
        <v>119.430365222935</v>
      </c>
      <c r="F172" s="155">
        <v>244.48642413344399</v>
      </c>
      <c r="G172" s="155">
        <v>140.526461798387</v>
      </c>
      <c r="H172" s="155"/>
      <c r="I172" s="155">
        <v>415</v>
      </c>
      <c r="J172" s="155">
        <v>1355</v>
      </c>
      <c r="K172" s="155">
        <v>730.96646132785804</v>
      </c>
      <c r="L172" s="155">
        <v>21859</v>
      </c>
      <c r="M172" s="155">
        <v>19061</v>
      </c>
      <c r="N172" s="110"/>
      <c r="O172" s="110"/>
    </row>
    <row r="173" spans="1:15" ht="12.75" x14ac:dyDescent="0.2">
      <c r="A173" s="110" t="s">
        <v>482</v>
      </c>
      <c r="B173" s="110">
        <v>14282</v>
      </c>
      <c r="C173" s="155">
        <v>654</v>
      </c>
      <c r="D173" s="155">
        <v>-6.9544999039904702</v>
      </c>
      <c r="E173" s="155">
        <v>95.075842190629899</v>
      </c>
      <c r="F173" s="155">
        <v>378.03935572092797</v>
      </c>
      <c r="G173" s="155">
        <v>187.81800898999299</v>
      </c>
      <c r="H173" s="155"/>
      <c r="I173" s="155">
        <v>117</v>
      </c>
      <c r="J173" s="155">
        <v>742</v>
      </c>
      <c r="K173" s="155">
        <v>345.98631074606402</v>
      </c>
      <c r="L173" s="155">
        <v>7971</v>
      </c>
      <c r="M173" s="155">
        <v>6815</v>
      </c>
      <c r="N173" s="110"/>
      <c r="O173" s="110"/>
    </row>
    <row r="174" spans="1:15" ht="12.75" x14ac:dyDescent="0.2">
      <c r="A174" s="110" t="s">
        <v>483</v>
      </c>
      <c r="B174" s="110">
        <v>14366</v>
      </c>
      <c r="C174" s="155">
        <v>617</v>
      </c>
      <c r="D174" s="155">
        <v>7.6607702964501199</v>
      </c>
      <c r="E174" s="155">
        <v>129.25801096526101</v>
      </c>
      <c r="F174" s="155">
        <v>277.56636260505098</v>
      </c>
      <c r="G174" s="155">
        <v>202.24070179059601</v>
      </c>
      <c r="H174" s="155"/>
      <c r="I174" s="155">
        <v>160</v>
      </c>
      <c r="J174" s="155">
        <v>548</v>
      </c>
      <c r="K174" s="155">
        <v>374.74606433949401</v>
      </c>
      <c r="L174" s="155">
        <v>7338</v>
      </c>
      <c r="M174" s="155">
        <v>6128</v>
      </c>
      <c r="N174" s="110"/>
      <c r="O174" s="110"/>
    </row>
    <row r="175" spans="1:15" ht="12.75" x14ac:dyDescent="0.2">
      <c r="A175" s="110" t="s">
        <v>484</v>
      </c>
      <c r="B175" s="110">
        <v>24513</v>
      </c>
      <c r="C175" s="155">
        <v>432</v>
      </c>
      <c r="D175" s="155">
        <v>-5.4339407184212201</v>
      </c>
      <c r="E175" s="155">
        <v>68.177233589289301</v>
      </c>
      <c r="F175" s="155">
        <v>238.95798802819399</v>
      </c>
      <c r="G175" s="155">
        <v>130.628363386735</v>
      </c>
      <c r="H175" s="155"/>
      <c r="I175" s="155">
        <v>144</v>
      </c>
      <c r="J175" s="155">
        <v>805</v>
      </c>
      <c r="K175" s="155">
        <v>413.015742642026</v>
      </c>
      <c r="L175" s="155">
        <v>12876</v>
      </c>
      <c r="M175" s="155">
        <v>10989</v>
      </c>
      <c r="N175" s="110"/>
      <c r="O175" s="110"/>
    </row>
    <row r="176" spans="1:15" ht="12.75" x14ac:dyDescent="0.2">
      <c r="A176" s="110" t="s">
        <v>485</v>
      </c>
      <c r="B176" s="110">
        <v>34896</v>
      </c>
      <c r="C176" s="155">
        <v>591</v>
      </c>
      <c r="D176" s="155">
        <v>-12.3731118923331</v>
      </c>
      <c r="E176" s="155">
        <v>99.109198491057199</v>
      </c>
      <c r="F176" s="155">
        <v>352.81484345410502</v>
      </c>
      <c r="G176" s="155">
        <v>151.519698612355</v>
      </c>
      <c r="H176" s="155"/>
      <c r="I176" s="155">
        <v>298</v>
      </c>
      <c r="J176" s="155">
        <v>1692</v>
      </c>
      <c r="K176" s="155">
        <v>681.98904859685103</v>
      </c>
      <c r="L176" s="155">
        <v>18609</v>
      </c>
      <c r="M176" s="155">
        <v>16060</v>
      </c>
      <c r="N176" s="110"/>
      <c r="O176" s="110"/>
    </row>
    <row r="177" spans="1:15" ht="12.75" x14ac:dyDescent="0.2">
      <c r="A177" s="110" t="s">
        <v>486</v>
      </c>
      <c r="B177" s="110">
        <v>9312</v>
      </c>
      <c r="C177" s="155">
        <v>850</v>
      </c>
      <c r="D177" s="155">
        <v>24.8015037589124</v>
      </c>
      <c r="E177" s="155">
        <v>160.77558226815901</v>
      </c>
      <c r="F177" s="155">
        <v>371.9513362061</v>
      </c>
      <c r="G177" s="155">
        <v>292.38210167130899</v>
      </c>
      <c r="H177" s="155"/>
      <c r="I177" s="155">
        <v>129</v>
      </c>
      <c r="J177" s="155">
        <v>476</v>
      </c>
      <c r="K177" s="155">
        <v>351.17727583846698</v>
      </c>
      <c r="L177" s="155">
        <v>4748</v>
      </c>
      <c r="M177" s="155">
        <v>3906</v>
      </c>
      <c r="N177" s="110"/>
      <c r="O177" s="110"/>
    </row>
    <row r="178" spans="1:15" ht="12.75" x14ac:dyDescent="0.2">
      <c r="A178" s="110" t="s">
        <v>487</v>
      </c>
      <c r="B178" s="110">
        <v>10582</v>
      </c>
      <c r="C178" s="155">
        <v>627</v>
      </c>
      <c r="D178" s="155">
        <v>1.35624921405579</v>
      </c>
      <c r="E178" s="155">
        <v>116.254950662597</v>
      </c>
      <c r="F178" s="155">
        <v>314.934224356735</v>
      </c>
      <c r="G178" s="155">
        <v>194.517175852501</v>
      </c>
      <c r="H178" s="155"/>
      <c r="I178" s="155">
        <v>106</v>
      </c>
      <c r="J178" s="155">
        <v>458</v>
      </c>
      <c r="K178" s="155">
        <v>265.49623545516801</v>
      </c>
      <c r="L178" s="155">
        <v>5496</v>
      </c>
      <c r="M178" s="155">
        <v>4638</v>
      </c>
      <c r="N178" s="110"/>
      <c r="O178" s="110"/>
    </row>
    <row r="179" spans="1:15" ht="12.75" x14ac:dyDescent="0.2">
      <c r="A179" s="110" t="s">
        <v>488</v>
      </c>
      <c r="B179" s="110">
        <v>69901</v>
      </c>
      <c r="C179" s="155">
        <v>503</v>
      </c>
      <c r="D179" s="155">
        <v>-27.628288317217699</v>
      </c>
      <c r="E179" s="155">
        <v>74.548052147107796</v>
      </c>
      <c r="F179" s="155">
        <v>195.91079550976499</v>
      </c>
      <c r="G179" s="155">
        <v>259.82185231116802</v>
      </c>
      <c r="H179" s="155"/>
      <c r="I179" s="155">
        <v>449</v>
      </c>
      <c r="J179" s="155">
        <v>1882</v>
      </c>
      <c r="K179" s="155">
        <v>2342.5653661875399</v>
      </c>
      <c r="L179" s="155">
        <v>41540</v>
      </c>
      <c r="M179" s="155">
        <v>36993</v>
      </c>
      <c r="N179" s="110"/>
      <c r="O179" s="110"/>
    </row>
    <row r="180" spans="1:15" ht="12.75" x14ac:dyDescent="0.2">
      <c r="A180" s="110" t="s">
        <v>489</v>
      </c>
      <c r="B180" s="110">
        <v>15315</v>
      </c>
      <c r="C180" s="155">
        <v>415</v>
      </c>
      <c r="D180" s="155">
        <v>-8.2276040847716896</v>
      </c>
      <c r="E180" s="155">
        <v>54.561819359263701</v>
      </c>
      <c r="F180" s="155">
        <v>254.190267803561</v>
      </c>
      <c r="G180" s="155">
        <v>114.06802244613399</v>
      </c>
      <c r="H180" s="155"/>
      <c r="I180" s="155">
        <v>72</v>
      </c>
      <c r="J180" s="155">
        <v>535</v>
      </c>
      <c r="K180" s="155">
        <v>225.32717316906201</v>
      </c>
      <c r="L180" s="155">
        <v>7712</v>
      </c>
      <c r="M180" s="155">
        <v>6626</v>
      </c>
      <c r="N180" s="110"/>
      <c r="O180" s="110"/>
    </row>
    <row r="181" spans="1:15" ht="12.75" x14ac:dyDescent="0.2">
      <c r="A181" s="110" t="s">
        <v>490</v>
      </c>
      <c r="B181" s="110">
        <v>39512</v>
      </c>
      <c r="C181" s="155">
        <v>540</v>
      </c>
      <c r="D181" s="155">
        <v>-21.598257670866101</v>
      </c>
      <c r="E181" s="155">
        <v>91.349194880491893</v>
      </c>
      <c r="F181" s="155">
        <v>201.10170978183399</v>
      </c>
      <c r="G181" s="155">
        <v>268.78409522226201</v>
      </c>
      <c r="H181" s="155"/>
      <c r="I181" s="155">
        <v>311</v>
      </c>
      <c r="J181" s="155">
        <v>1092</v>
      </c>
      <c r="K181" s="155">
        <v>1369.82546201232</v>
      </c>
      <c r="L181" s="155">
        <v>22303</v>
      </c>
      <c r="M181" s="155">
        <v>19593</v>
      </c>
      <c r="N181" s="110"/>
      <c r="O181" s="110"/>
    </row>
    <row r="182" spans="1:15" ht="12.75" x14ac:dyDescent="0.2">
      <c r="A182" s="110" t="s">
        <v>491</v>
      </c>
      <c r="B182" s="110">
        <v>18695</v>
      </c>
      <c r="C182" s="155">
        <v>730</v>
      </c>
      <c r="D182" s="155">
        <v>-5.9131637289122896</v>
      </c>
      <c r="E182" s="155">
        <v>177.54723437440001</v>
      </c>
      <c r="F182" s="155">
        <v>314.88008205421897</v>
      </c>
      <c r="G182" s="155">
        <v>243.86560099972201</v>
      </c>
      <c r="H182" s="155"/>
      <c r="I182" s="155">
        <v>286</v>
      </c>
      <c r="J182" s="155">
        <v>809</v>
      </c>
      <c r="K182" s="155">
        <v>588.04243668720096</v>
      </c>
      <c r="L182" s="155">
        <v>10353</v>
      </c>
      <c r="M182" s="155">
        <v>8836</v>
      </c>
      <c r="N182" s="110"/>
      <c r="O182" s="110"/>
    </row>
    <row r="183" spans="1:15" ht="12.75" x14ac:dyDescent="0.2">
      <c r="A183" s="110" t="s">
        <v>492</v>
      </c>
      <c r="B183" s="110">
        <v>56791</v>
      </c>
      <c r="C183" s="155">
        <v>523</v>
      </c>
      <c r="D183" s="155">
        <v>-19.948990201794299</v>
      </c>
      <c r="E183" s="155">
        <v>121.18490465230801</v>
      </c>
      <c r="F183" s="155">
        <v>231.52653614822299</v>
      </c>
      <c r="G183" s="155">
        <v>189.76779771102301</v>
      </c>
      <c r="H183" s="155"/>
      <c r="I183" s="155">
        <v>593</v>
      </c>
      <c r="J183" s="155">
        <v>1807</v>
      </c>
      <c r="K183" s="155">
        <v>1390.0636550308</v>
      </c>
      <c r="L183" s="155">
        <v>32712</v>
      </c>
      <c r="M183" s="155">
        <v>28678</v>
      </c>
      <c r="N183" s="110"/>
      <c r="O183" s="110"/>
    </row>
    <row r="184" spans="1:15" ht="12.75" x14ac:dyDescent="0.2">
      <c r="A184" s="110" t="s">
        <v>493</v>
      </c>
      <c r="B184" s="110">
        <v>9100</v>
      </c>
      <c r="C184" s="155">
        <v>533</v>
      </c>
      <c r="D184" s="155">
        <v>-1.66750207234643</v>
      </c>
      <c r="E184" s="155">
        <v>70.144664975262302</v>
      </c>
      <c r="F184" s="155">
        <v>291.05973468497501</v>
      </c>
      <c r="G184" s="155">
        <v>173.43924186463201</v>
      </c>
      <c r="H184" s="155"/>
      <c r="I184" s="155">
        <v>55</v>
      </c>
      <c r="J184" s="155">
        <v>364</v>
      </c>
      <c r="K184" s="155">
        <v>203.57357973990401</v>
      </c>
      <c r="L184" s="155">
        <v>4556</v>
      </c>
      <c r="M184" s="155">
        <v>3860</v>
      </c>
      <c r="N184" s="110"/>
      <c r="O184" s="110"/>
    </row>
    <row r="185" spans="1:15" ht="12.75" x14ac:dyDescent="0.2">
      <c r="A185" s="110" t="s">
        <v>494</v>
      </c>
      <c r="B185" s="110">
        <v>27044</v>
      </c>
      <c r="C185" s="155">
        <v>435</v>
      </c>
      <c r="D185" s="155">
        <v>-23.498887498037998</v>
      </c>
      <c r="E185" s="155">
        <v>80.249812688012597</v>
      </c>
      <c r="F185" s="155">
        <v>220.36119167559801</v>
      </c>
      <c r="G185" s="155">
        <v>157.541980487263</v>
      </c>
      <c r="H185" s="155"/>
      <c r="I185" s="155">
        <v>187</v>
      </c>
      <c r="J185" s="155">
        <v>819</v>
      </c>
      <c r="K185" s="155">
        <v>549.54072553045899</v>
      </c>
      <c r="L185" s="155">
        <v>14723</v>
      </c>
      <c r="M185" s="155">
        <v>13081</v>
      </c>
      <c r="N185" s="110"/>
      <c r="O185" s="110"/>
    </row>
    <row r="186" spans="1:15" ht="12.75" x14ac:dyDescent="0.2">
      <c r="A186" s="110" t="s">
        <v>495</v>
      </c>
      <c r="B186" s="110">
        <v>13244</v>
      </c>
      <c r="C186" s="155">
        <v>1175</v>
      </c>
      <c r="D186" s="155">
        <v>146.24515941881501</v>
      </c>
      <c r="E186" s="155">
        <v>202.425935922268</v>
      </c>
      <c r="F186" s="155">
        <v>376.90081922737301</v>
      </c>
      <c r="G186" s="155">
        <v>449.31524131027197</v>
      </c>
      <c r="H186" s="155"/>
      <c r="I186" s="155">
        <v>231</v>
      </c>
      <c r="J186" s="155">
        <v>686</v>
      </c>
      <c r="K186" s="155">
        <v>767.54346338124606</v>
      </c>
      <c r="L186" s="155">
        <v>7200</v>
      </c>
      <c r="M186" s="155">
        <v>5350</v>
      </c>
      <c r="N186" s="110"/>
      <c r="O186" s="110"/>
    </row>
    <row r="187" spans="1:15" ht="12.75" x14ac:dyDescent="0.2">
      <c r="A187" s="110" t="s">
        <v>496</v>
      </c>
      <c r="B187" s="110">
        <v>10751</v>
      </c>
      <c r="C187" s="155">
        <v>707</v>
      </c>
      <c r="D187" s="155">
        <v>-3.7762110011610499</v>
      </c>
      <c r="E187" s="155">
        <v>118.745502981097</v>
      </c>
      <c r="F187" s="155">
        <v>395.26296404061401</v>
      </c>
      <c r="G187" s="155">
        <v>196.93093861612499</v>
      </c>
      <c r="H187" s="155"/>
      <c r="I187" s="155">
        <v>110</v>
      </c>
      <c r="J187" s="155">
        <v>584</v>
      </c>
      <c r="K187" s="155">
        <v>273.08350444900799</v>
      </c>
      <c r="L187" s="155">
        <v>5636</v>
      </c>
      <c r="M187" s="155">
        <v>4796</v>
      </c>
      <c r="N187" s="110"/>
      <c r="O187" s="110"/>
    </row>
    <row r="188" spans="1:15" ht="12.75" x14ac:dyDescent="0.2">
      <c r="A188" s="110" t="s">
        <v>497</v>
      </c>
      <c r="B188" s="110">
        <v>12912</v>
      </c>
      <c r="C188" s="155">
        <v>580</v>
      </c>
      <c r="D188" s="155">
        <v>-1.66414016123222</v>
      </c>
      <c r="E188" s="155">
        <v>106.062494720115</v>
      </c>
      <c r="F188" s="155">
        <v>310.513308959536</v>
      </c>
      <c r="G188" s="155">
        <v>165.415221002865</v>
      </c>
      <c r="H188" s="155"/>
      <c r="I188" s="155">
        <v>118</v>
      </c>
      <c r="J188" s="155">
        <v>551</v>
      </c>
      <c r="K188" s="155">
        <v>275.48733744011002</v>
      </c>
      <c r="L188" s="155">
        <v>6530</v>
      </c>
      <c r="M188" s="155">
        <v>5535</v>
      </c>
      <c r="N188" s="110"/>
      <c r="O188" s="110"/>
    </row>
    <row r="189" spans="1:15" ht="12.75" x14ac:dyDescent="0.2">
      <c r="A189" s="110" t="s">
        <v>498</v>
      </c>
      <c r="B189" s="110">
        <v>11297</v>
      </c>
      <c r="C189" s="155">
        <v>718</v>
      </c>
      <c r="D189" s="155">
        <v>-1.5519010562139599</v>
      </c>
      <c r="E189" s="155">
        <v>223.958068317293</v>
      </c>
      <c r="F189" s="155">
        <v>276.32253292877402</v>
      </c>
      <c r="G189" s="155">
        <v>219.08823689085699</v>
      </c>
      <c r="H189" s="155"/>
      <c r="I189" s="155">
        <v>218</v>
      </c>
      <c r="J189" s="155">
        <v>429</v>
      </c>
      <c r="K189" s="155">
        <v>319.23819301848101</v>
      </c>
      <c r="L189" s="155">
        <v>5948</v>
      </c>
      <c r="M189" s="155">
        <v>5046</v>
      </c>
      <c r="N189" s="110"/>
      <c r="O189" s="110"/>
    </row>
    <row r="190" spans="1:15" ht="12.75" x14ac:dyDescent="0.2">
      <c r="A190" s="110" t="s">
        <v>499</v>
      </c>
      <c r="B190" s="110">
        <v>12790</v>
      </c>
      <c r="C190" s="155">
        <v>523</v>
      </c>
      <c r="D190" s="155">
        <v>-5.4083385853505002</v>
      </c>
      <c r="E190" s="155">
        <v>83.481574407974307</v>
      </c>
      <c r="F190" s="155">
        <v>291.85622340381599</v>
      </c>
      <c r="G190" s="155">
        <v>152.953164587549</v>
      </c>
      <c r="H190" s="155"/>
      <c r="I190" s="155">
        <v>92</v>
      </c>
      <c r="J190" s="155">
        <v>513</v>
      </c>
      <c r="K190" s="155">
        <v>252.32580424366901</v>
      </c>
      <c r="L190" s="155">
        <v>6961</v>
      </c>
      <c r="M190" s="155">
        <v>5939</v>
      </c>
      <c r="N190" s="110"/>
      <c r="O190" s="110"/>
    </row>
    <row r="191" spans="1:15" ht="12.75" x14ac:dyDescent="0.2">
      <c r="A191" s="110" t="s">
        <v>500</v>
      </c>
      <c r="B191" s="110">
        <v>16147</v>
      </c>
      <c r="C191" s="155">
        <v>397</v>
      </c>
      <c r="D191" s="155">
        <v>-17.172773881518001</v>
      </c>
      <c r="E191" s="155">
        <v>61.094262777060003</v>
      </c>
      <c r="F191" s="155">
        <v>210.449148600179</v>
      </c>
      <c r="G191" s="155">
        <v>142.35726798268999</v>
      </c>
      <c r="H191" s="155"/>
      <c r="I191" s="155">
        <v>85</v>
      </c>
      <c r="J191" s="155">
        <v>467</v>
      </c>
      <c r="K191" s="155">
        <v>296.48596851471598</v>
      </c>
      <c r="L191" s="155">
        <v>8155</v>
      </c>
      <c r="M191" s="155">
        <v>7164</v>
      </c>
      <c r="N191" s="110"/>
      <c r="O191" s="110"/>
    </row>
    <row r="192" spans="1:15" ht="12.75" x14ac:dyDescent="0.2">
      <c r="A192" s="110" t="s">
        <v>501</v>
      </c>
      <c r="B192" s="110">
        <v>11885</v>
      </c>
      <c r="C192" s="155">
        <v>679</v>
      </c>
      <c r="D192" s="155">
        <v>-20.056605214650201</v>
      </c>
      <c r="E192" s="155">
        <v>109.36848210928601</v>
      </c>
      <c r="F192" s="155">
        <v>393.05921259519198</v>
      </c>
      <c r="G192" s="155">
        <v>196.28695307728901</v>
      </c>
      <c r="H192" s="155"/>
      <c r="I192" s="155">
        <v>112</v>
      </c>
      <c r="J192" s="155">
        <v>642</v>
      </c>
      <c r="K192" s="155">
        <v>300.90075290896601</v>
      </c>
      <c r="L192" s="155">
        <v>6297</v>
      </c>
      <c r="M192" s="155">
        <v>5486</v>
      </c>
      <c r="N192" s="110"/>
      <c r="O192" s="110"/>
    </row>
    <row r="193" spans="1:15" ht="12.75" x14ac:dyDescent="0.2">
      <c r="A193" s="110" t="s">
        <v>502</v>
      </c>
      <c r="B193" s="110">
        <v>59249</v>
      </c>
      <c r="C193" s="155">
        <v>730</v>
      </c>
      <c r="D193" s="155">
        <v>5.36443553523329</v>
      </c>
      <c r="E193" s="155">
        <v>220.170249511836</v>
      </c>
      <c r="F193" s="155">
        <v>255.817578080982</v>
      </c>
      <c r="G193" s="155">
        <v>248.717058199696</v>
      </c>
      <c r="H193" s="155"/>
      <c r="I193" s="155">
        <v>1124</v>
      </c>
      <c r="J193" s="155">
        <v>2083</v>
      </c>
      <c r="K193" s="155">
        <v>1900.7248459958901</v>
      </c>
      <c r="L193" s="155">
        <v>33514</v>
      </c>
      <c r="M193" s="155">
        <v>28165</v>
      </c>
      <c r="N193" s="110"/>
      <c r="O193" s="110"/>
    </row>
    <row r="194" spans="1:15" ht="12.75" x14ac:dyDescent="0.2">
      <c r="A194" s="110" t="s">
        <v>503</v>
      </c>
      <c r="B194" s="110">
        <v>9281</v>
      </c>
      <c r="C194" s="155">
        <v>720</v>
      </c>
      <c r="D194" s="155">
        <v>21.103811193062501</v>
      </c>
      <c r="E194" s="155">
        <v>141.304833911044</v>
      </c>
      <c r="F194" s="155">
        <v>312.82414109283798</v>
      </c>
      <c r="G194" s="155">
        <v>244.567743044731</v>
      </c>
      <c r="H194" s="155"/>
      <c r="I194" s="155">
        <v>113</v>
      </c>
      <c r="J194" s="155">
        <v>399</v>
      </c>
      <c r="K194" s="155">
        <v>292.770020533881</v>
      </c>
      <c r="L194" s="155">
        <v>4936</v>
      </c>
      <c r="M194" s="155">
        <v>4056</v>
      </c>
      <c r="N194" s="110"/>
      <c r="O194" s="110"/>
    </row>
    <row r="195" spans="1:15" ht="12.75" x14ac:dyDescent="0.2">
      <c r="A195" s="110" t="s">
        <v>504</v>
      </c>
      <c r="B195" s="110">
        <v>56787</v>
      </c>
      <c r="C195" s="155">
        <v>661</v>
      </c>
      <c r="D195" s="155">
        <v>-1.9672373719561</v>
      </c>
      <c r="E195" s="155">
        <v>163.49873963468201</v>
      </c>
      <c r="F195" s="155">
        <v>273.18724107118101</v>
      </c>
      <c r="G195" s="155">
        <v>226.19022292240601</v>
      </c>
      <c r="H195" s="155"/>
      <c r="I195" s="155">
        <v>800</v>
      </c>
      <c r="J195" s="155">
        <v>2132</v>
      </c>
      <c r="K195" s="155">
        <v>1656.7440109514</v>
      </c>
      <c r="L195" s="155">
        <v>31260</v>
      </c>
      <c r="M195" s="155">
        <v>26526</v>
      </c>
      <c r="N195" s="110"/>
      <c r="O195" s="110"/>
    </row>
    <row r="196" spans="1:15" ht="12.75" x14ac:dyDescent="0.2">
      <c r="A196" s="110" t="s">
        <v>505</v>
      </c>
      <c r="B196" s="110">
        <v>24704</v>
      </c>
      <c r="C196" s="155">
        <v>567</v>
      </c>
      <c r="D196" s="155">
        <v>-18.625290490660301</v>
      </c>
      <c r="E196" s="155">
        <v>82.683478144415304</v>
      </c>
      <c r="F196" s="155">
        <v>318.40549424633502</v>
      </c>
      <c r="G196" s="155">
        <v>184.515520533775</v>
      </c>
      <c r="H196" s="155"/>
      <c r="I196" s="155">
        <v>176</v>
      </c>
      <c r="J196" s="155">
        <v>1081</v>
      </c>
      <c r="K196" s="155">
        <v>587.93976728268296</v>
      </c>
      <c r="L196" s="155">
        <v>13184</v>
      </c>
      <c r="M196" s="155">
        <v>11507</v>
      </c>
      <c r="N196" s="110"/>
      <c r="O196" s="110"/>
    </row>
    <row r="197" spans="1:15" ht="12.75" x14ac:dyDescent="0.2">
      <c r="A197" s="110" t="s">
        <v>506</v>
      </c>
      <c r="B197" s="110">
        <v>16096</v>
      </c>
      <c r="C197" s="155">
        <v>647</v>
      </c>
      <c r="D197" s="155">
        <v>2.95054216958422</v>
      </c>
      <c r="E197" s="155">
        <v>90.850208816008106</v>
      </c>
      <c r="F197" s="155">
        <v>363.46301361630202</v>
      </c>
      <c r="G197" s="155">
        <v>189.87745048014199</v>
      </c>
      <c r="H197" s="155"/>
      <c r="I197" s="155">
        <v>126</v>
      </c>
      <c r="J197" s="155">
        <v>804</v>
      </c>
      <c r="K197" s="155">
        <v>394.20670773442902</v>
      </c>
      <c r="L197" s="155">
        <v>8655</v>
      </c>
      <c r="M197" s="155">
        <v>7288</v>
      </c>
      <c r="N197" s="110"/>
      <c r="O197" s="110"/>
    </row>
    <row r="198" spans="1:15" ht="12.75" x14ac:dyDescent="0.2">
      <c r="A198" s="110" t="s">
        <v>507</v>
      </c>
      <c r="B198" s="110">
        <v>11946</v>
      </c>
      <c r="C198" s="155">
        <v>654</v>
      </c>
      <c r="D198" s="155">
        <v>-28.624093980345901</v>
      </c>
      <c r="E198" s="155">
        <v>155.44287506503801</v>
      </c>
      <c r="F198" s="155">
        <v>328.92235210506999</v>
      </c>
      <c r="G198" s="155">
        <v>198.460798189629</v>
      </c>
      <c r="H198" s="155"/>
      <c r="I198" s="155">
        <v>160</v>
      </c>
      <c r="J198" s="155">
        <v>540</v>
      </c>
      <c r="K198" s="155">
        <v>305.79466119096497</v>
      </c>
      <c r="L198" s="155">
        <v>6410</v>
      </c>
      <c r="M198" s="155">
        <v>5660</v>
      </c>
      <c r="N198" s="110"/>
      <c r="O198" s="110"/>
    </row>
    <row r="199" spans="1:15" ht="12.75" x14ac:dyDescent="0.2">
      <c r="A199" s="110" t="s">
        <v>508</v>
      </c>
      <c r="B199" s="110">
        <v>39624</v>
      </c>
      <c r="C199" s="155">
        <v>628</v>
      </c>
      <c r="D199" s="155">
        <v>3.3860957995919101</v>
      </c>
      <c r="E199" s="155">
        <v>167.83002339285201</v>
      </c>
      <c r="F199" s="155">
        <v>261.13399878989702</v>
      </c>
      <c r="G199" s="155">
        <v>195.36489614337401</v>
      </c>
      <c r="H199" s="155"/>
      <c r="I199" s="155">
        <v>573</v>
      </c>
      <c r="J199" s="155">
        <v>1422</v>
      </c>
      <c r="K199" s="155">
        <v>998.47570157426401</v>
      </c>
      <c r="L199" s="155">
        <v>21273</v>
      </c>
      <c r="M199" s="155">
        <v>17894</v>
      </c>
      <c r="N199" s="110"/>
      <c r="O199" s="110"/>
    </row>
    <row r="200" spans="1:15" ht="12.75" x14ac:dyDescent="0.2">
      <c r="A200" s="110" t="s">
        <v>509</v>
      </c>
      <c r="B200" s="110">
        <v>12441</v>
      </c>
      <c r="C200" s="155">
        <v>649</v>
      </c>
      <c r="D200" s="155">
        <v>21.208136745344799</v>
      </c>
      <c r="E200" s="155">
        <v>134.33233075912301</v>
      </c>
      <c r="F200" s="155">
        <v>280.74244965997099</v>
      </c>
      <c r="G200" s="155">
        <v>213.11703711198001</v>
      </c>
      <c r="H200" s="155"/>
      <c r="I200" s="155">
        <v>144</v>
      </c>
      <c r="J200" s="155">
        <v>480</v>
      </c>
      <c r="K200" s="155">
        <v>341.984257357974</v>
      </c>
      <c r="L200" s="155">
        <v>6467</v>
      </c>
      <c r="M200" s="155">
        <v>5292</v>
      </c>
      <c r="N200" s="110"/>
      <c r="O200" s="110"/>
    </row>
    <row r="201" spans="1:15" ht="12.75" x14ac:dyDescent="0.2">
      <c r="A201" s="110" t="s">
        <v>510</v>
      </c>
      <c r="B201" s="110">
        <v>12934</v>
      </c>
      <c r="C201" s="155">
        <v>355</v>
      </c>
      <c r="D201" s="155">
        <v>-20.364668084571399</v>
      </c>
      <c r="E201" s="155">
        <v>46.659903378402397</v>
      </c>
      <c r="F201" s="155">
        <v>218.28354928438699</v>
      </c>
      <c r="G201" s="155">
        <v>110.645720869817</v>
      </c>
      <c r="H201" s="155"/>
      <c r="I201" s="155">
        <v>52</v>
      </c>
      <c r="J201" s="155">
        <v>388</v>
      </c>
      <c r="K201" s="155">
        <v>184.58658453114299</v>
      </c>
      <c r="L201" s="155">
        <v>6671</v>
      </c>
      <c r="M201" s="155">
        <v>5931</v>
      </c>
      <c r="N201" s="110"/>
      <c r="O201" s="110"/>
    </row>
    <row r="202" spans="1:15" ht="14.25" customHeight="1" x14ac:dyDescent="0.2">
      <c r="A202" s="18" t="s">
        <v>511</v>
      </c>
      <c r="B202" s="110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10"/>
      <c r="O202" s="110"/>
    </row>
    <row r="203" spans="1:15" ht="12.75" x14ac:dyDescent="0.2">
      <c r="A203" s="110" t="s">
        <v>512</v>
      </c>
      <c r="B203" s="110">
        <v>25932</v>
      </c>
      <c r="C203" s="155">
        <v>529</v>
      </c>
      <c r="D203" s="155">
        <v>7.8342052019095503</v>
      </c>
      <c r="E203" s="155">
        <v>106.963409094203</v>
      </c>
      <c r="F203" s="155">
        <v>259.27347953196499</v>
      </c>
      <c r="G203" s="155">
        <v>154.756465095284</v>
      </c>
      <c r="H203" s="155"/>
      <c r="I203" s="155">
        <v>239</v>
      </c>
      <c r="J203" s="155">
        <v>924</v>
      </c>
      <c r="K203" s="155">
        <v>517.62765229294996</v>
      </c>
      <c r="L203" s="155">
        <v>13728</v>
      </c>
      <c r="M203" s="155">
        <v>11422</v>
      </c>
      <c r="N203" s="110"/>
      <c r="O203" s="110"/>
    </row>
    <row r="204" spans="1:15" ht="12.75" x14ac:dyDescent="0.2">
      <c r="A204" s="110" t="s">
        <v>513</v>
      </c>
      <c r="B204" s="110">
        <v>8550</v>
      </c>
      <c r="C204" s="155">
        <v>1170</v>
      </c>
      <c r="D204" s="155">
        <v>213.89293304900099</v>
      </c>
      <c r="E204" s="155">
        <v>124.880624172865</v>
      </c>
      <c r="F204" s="155">
        <v>397.44121666047801</v>
      </c>
      <c r="G204" s="155">
        <v>433.36255715348301</v>
      </c>
      <c r="H204" s="155"/>
      <c r="I204" s="155">
        <v>92</v>
      </c>
      <c r="J204" s="155">
        <v>467</v>
      </c>
      <c r="K204" s="155">
        <v>477.91444216290199</v>
      </c>
      <c r="L204" s="155">
        <v>4613</v>
      </c>
      <c r="M204" s="155">
        <v>3199</v>
      </c>
      <c r="N204" s="110"/>
      <c r="O204" s="110"/>
    </row>
    <row r="205" spans="1:15" ht="12.75" x14ac:dyDescent="0.2">
      <c r="A205" s="110" t="s">
        <v>514</v>
      </c>
      <c r="B205" s="110">
        <v>10503</v>
      </c>
      <c r="C205" s="155">
        <v>977</v>
      </c>
      <c r="D205" s="155">
        <v>57.798083837570097</v>
      </c>
      <c r="E205" s="155">
        <v>277.35353408982098</v>
      </c>
      <c r="F205" s="155">
        <v>372.03436524286298</v>
      </c>
      <c r="G205" s="155">
        <v>269.93782208231403</v>
      </c>
      <c r="H205" s="155"/>
      <c r="I205" s="155">
        <v>251</v>
      </c>
      <c r="J205" s="155">
        <v>537</v>
      </c>
      <c r="K205" s="155">
        <v>365.68720054757</v>
      </c>
      <c r="L205" s="155">
        <v>5382</v>
      </c>
      <c r="M205" s="155">
        <v>4294</v>
      </c>
      <c r="N205" s="110"/>
      <c r="O205" s="110"/>
    </row>
    <row r="206" spans="1:15" ht="12.75" x14ac:dyDescent="0.2">
      <c r="A206" s="110" t="s">
        <v>515</v>
      </c>
      <c r="B206" s="110">
        <v>11524</v>
      </c>
      <c r="C206" s="155">
        <v>415</v>
      </c>
      <c r="D206" s="155">
        <v>-4.5506587512421497</v>
      </c>
      <c r="E206" s="155">
        <v>54.383087262699</v>
      </c>
      <c r="F206" s="155">
        <v>250.04263913409</v>
      </c>
      <c r="G206" s="155">
        <v>115.599726330872</v>
      </c>
      <c r="H206" s="155"/>
      <c r="I206" s="155">
        <v>54</v>
      </c>
      <c r="J206" s="155">
        <v>396</v>
      </c>
      <c r="K206" s="155">
        <v>171.82751540041099</v>
      </c>
      <c r="L206" s="155">
        <v>5995</v>
      </c>
      <c r="M206" s="155">
        <v>5106</v>
      </c>
      <c r="N206" s="110"/>
      <c r="O206" s="110"/>
    </row>
    <row r="207" spans="1:15" ht="12.75" x14ac:dyDescent="0.2">
      <c r="A207" s="110" t="s">
        <v>516</v>
      </c>
      <c r="B207" s="110">
        <v>9043</v>
      </c>
      <c r="C207" s="155">
        <v>641</v>
      </c>
      <c r="D207" s="155">
        <v>21.5314716354005</v>
      </c>
      <c r="E207" s="155">
        <v>96.254730118959898</v>
      </c>
      <c r="F207" s="155">
        <v>358.07138652774</v>
      </c>
      <c r="G207" s="155">
        <v>165.42854819733401</v>
      </c>
      <c r="H207" s="155"/>
      <c r="I207" s="155">
        <v>75</v>
      </c>
      <c r="J207" s="155">
        <v>445</v>
      </c>
      <c r="K207" s="155">
        <v>192.954825462012</v>
      </c>
      <c r="L207" s="155">
        <v>4766</v>
      </c>
      <c r="M207" s="155">
        <v>3896</v>
      </c>
      <c r="N207" s="110"/>
      <c r="O207" s="110"/>
    </row>
    <row r="208" spans="1:15" ht="12.75" x14ac:dyDescent="0.2">
      <c r="A208" s="110" t="s">
        <v>517</v>
      </c>
      <c r="B208" s="110">
        <v>11517</v>
      </c>
      <c r="C208" s="155">
        <v>614</v>
      </c>
      <c r="D208" s="155">
        <v>21.8966239328869</v>
      </c>
      <c r="E208" s="155">
        <v>88.678155946845393</v>
      </c>
      <c r="F208" s="155">
        <v>252.72183266907601</v>
      </c>
      <c r="G208" s="155">
        <v>250.710458922578</v>
      </c>
      <c r="H208" s="155"/>
      <c r="I208" s="155">
        <v>88</v>
      </c>
      <c r="J208" s="155">
        <v>400</v>
      </c>
      <c r="K208" s="155">
        <v>372.42984257358</v>
      </c>
      <c r="L208" s="155">
        <v>6068</v>
      </c>
      <c r="M208" s="155">
        <v>4948</v>
      </c>
      <c r="N208" s="110"/>
      <c r="O208" s="110"/>
    </row>
    <row r="209" spans="1:15" ht="12.75" x14ac:dyDescent="0.2">
      <c r="A209" s="110" t="s">
        <v>518</v>
      </c>
      <c r="B209" s="110">
        <v>16668</v>
      </c>
      <c r="C209" s="155">
        <v>223</v>
      </c>
      <c r="D209" s="155">
        <v>-14.572730544820001</v>
      </c>
      <c r="E209" s="155">
        <v>42.473660501088702</v>
      </c>
      <c r="F209" s="155">
        <v>126.600856519443</v>
      </c>
      <c r="G209" s="155">
        <v>68.854117727864207</v>
      </c>
      <c r="H209" s="155"/>
      <c r="I209" s="155">
        <v>61</v>
      </c>
      <c r="J209" s="155">
        <v>290</v>
      </c>
      <c r="K209" s="155">
        <v>148.02874743326501</v>
      </c>
      <c r="L209" s="155">
        <v>8722</v>
      </c>
      <c r="M209" s="155">
        <v>7752</v>
      </c>
      <c r="N209" s="110"/>
      <c r="O209" s="110"/>
    </row>
    <row r="210" spans="1:15" ht="12.75" x14ac:dyDescent="0.2">
      <c r="A210" s="110" t="s">
        <v>519</v>
      </c>
      <c r="B210" s="110">
        <v>94828</v>
      </c>
      <c r="C210" s="155">
        <v>478</v>
      </c>
      <c r="D210" s="155">
        <v>-13.307371834080501</v>
      </c>
      <c r="E210" s="155">
        <v>111.127771574486</v>
      </c>
      <c r="F210" s="155">
        <v>204.495031250121</v>
      </c>
      <c r="G210" s="155">
        <v>175.80234053506601</v>
      </c>
      <c r="H210" s="155"/>
      <c r="I210" s="155">
        <v>908</v>
      </c>
      <c r="J210" s="155">
        <v>2665</v>
      </c>
      <c r="K210" s="155">
        <v>2150.2744695414099</v>
      </c>
      <c r="L210" s="155">
        <v>54872</v>
      </c>
      <c r="M210" s="155">
        <v>47586</v>
      </c>
      <c r="N210" s="110"/>
      <c r="O210" s="110"/>
    </row>
    <row r="211" spans="1:15" ht="12.75" x14ac:dyDescent="0.2">
      <c r="A211" s="110" t="s">
        <v>520</v>
      </c>
      <c r="B211" s="110">
        <v>12115</v>
      </c>
      <c r="C211" s="155">
        <v>420</v>
      </c>
      <c r="D211" s="155">
        <v>-3.7904679002584598</v>
      </c>
      <c r="E211" s="155">
        <v>72.805388206792998</v>
      </c>
      <c r="F211" s="155">
        <v>246.85421162923001</v>
      </c>
      <c r="G211" s="155">
        <v>104.60919505605401</v>
      </c>
      <c r="H211" s="155"/>
      <c r="I211" s="155">
        <v>76</v>
      </c>
      <c r="J211" s="155">
        <v>411</v>
      </c>
      <c r="K211" s="155">
        <v>163.46543463381201</v>
      </c>
      <c r="L211" s="155">
        <v>6268</v>
      </c>
      <c r="M211" s="155">
        <v>5329</v>
      </c>
      <c r="N211" s="110"/>
      <c r="O211" s="110"/>
    </row>
    <row r="212" spans="1:15" ht="12.75" x14ac:dyDescent="0.2">
      <c r="A212" s="110" t="s">
        <v>521</v>
      </c>
      <c r="B212" s="110">
        <v>24190</v>
      </c>
      <c r="C212" s="155">
        <v>654</v>
      </c>
      <c r="D212" s="155">
        <v>22.8116905953929</v>
      </c>
      <c r="E212" s="155">
        <v>148.25042913596101</v>
      </c>
      <c r="F212" s="155">
        <v>296.895368059188</v>
      </c>
      <c r="G212" s="155">
        <v>186.03779486225699</v>
      </c>
      <c r="H212" s="155"/>
      <c r="I212" s="155">
        <v>309</v>
      </c>
      <c r="J212" s="155">
        <v>987</v>
      </c>
      <c r="K212" s="155">
        <v>580.45653661875394</v>
      </c>
      <c r="L212" s="155">
        <v>12799</v>
      </c>
      <c r="M212" s="155">
        <v>10450</v>
      </c>
      <c r="N212" s="110"/>
      <c r="O212" s="110"/>
    </row>
    <row r="213" spans="1:15" ht="12.75" x14ac:dyDescent="0.2">
      <c r="A213" s="110" t="s">
        <v>522</v>
      </c>
      <c r="B213" s="110">
        <v>3725</v>
      </c>
      <c r="C213" s="155">
        <v>707</v>
      </c>
      <c r="D213" s="155">
        <v>31.362891513193102</v>
      </c>
      <c r="E213" s="155">
        <v>84.122241290650095</v>
      </c>
      <c r="F213" s="155">
        <v>312.54736610467103</v>
      </c>
      <c r="G213" s="155">
        <v>278.89829964881301</v>
      </c>
      <c r="H213" s="155"/>
      <c r="I213" s="155">
        <v>27</v>
      </c>
      <c r="J213" s="155">
        <v>160</v>
      </c>
      <c r="K213" s="155">
        <v>134</v>
      </c>
      <c r="L213" s="155">
        <v>1936</v>
      </c>
      <c r="M213" s="155">
        <v>1566</v>
      </c>
      <c r="N213" s="110"/>
      <c r="O213" s="110"/>
    </row>
    <row r="214" spans="1:15" ht="12.75" x14ac:dyDescent="0.2">
      <c r="A214" s="110" t="s">
        <v>523</v>
      </c>
      <c r="B214" s="110">
        <v>3990</v>
      </c>
      <c r="C214" s="155">
        <v>580</v>
      </c>
      <c r="D214" s="155">
        <v>14.0539277363746</v>
      </c>
      <c r="E214" s="155">
        <v>90.170015901214299</v>
      </c>
      <c r="F214" s="155">
        <v>333.73390631171998</v>
      </c>
      <c r="G214" s="155">
        <v>141.584065115588</v>
      </c>
      <c r="H214" s="155"/>
      <c r="I214" s="155">
        <v>31</v>
      </c>
      <c r="J214" s="155">
        <v>183</v>
      </c>
      <c r="K214" s="155">
        <v>72.865160848733794</v>
      </c>
      <c r="L214" s="155">
        <v>2065</v>
      </c>
      <c r="M214" s="155">
        <v>1703</v>
      </c>
      <c r="N214" s="110"/>
      <c r="O214" s="110"/>
    </row>
    <row r="215" spans="1:15" ht="12.75" x14ac:dyDescent="0.2">
      <c r="A215" s="110" t="s">
        <v>524</v>
      </c>
      <c r="B215" s="110">
        <v>13335</v>
      </c>
      <c r="C215" s="155">
        <v>486</v>
      </c>
      <c r="D215" s="155">
        <v>-7.6193355330765202</v>
      </c>
      <c r="E215" s="155">
        <v>78.329046071158999</v>
      </c>
      <c r="F215" s="155">
        <v>254.28165797374999</v>
      </c>
      <c r="G215" s="155">
        <v>160.66789914568901</v>
      </c>
      <c r="H215" s="155"/>
      <c r="I215" s="155">
        <v>90</v>
      </c>
      <c r="J215" s="155">
        <v>466</v>
      </c>
      <c r="K215" s="155">
        <v>276.34702258726901</v>
      </c>
      <c r="L215" s="155">
        <v>7173</v>
      </c>
      <c r="M215" s="155">
        <v>6148</v>
      </c>
      <c r="N215" s="110"/>
      <c r="O215" s="110"/>
    </row>
    <row r="216" spans="1:15" ht="12.75" x14ac:dyDescent="0.2">
      <c r="A216" s="110" t="s">
        <v>525</v>
      </c>
      <c r="B216" s="110">
        <v>15420</v>
      </c>
      <c r="C216" s="155">
        <v>685</v>
      </c>
      <c r="D216" s="155">
        <v>20.9427516498735</v>
      </c>
      <c r="E216" s="155">
        <v>155.79708220009601</v>
      </c>
      <c r="F216" s="155">
        <v>256.23449405632499</v>
      </c>
      <c r="G216" s="155">
        <v>252.132778369742</v>
      </c>
      <c r="H216" s="155"/>
      <c r="I216" s="155">
        <v>207</v>
      </c>
      <c r="J216" s="155">
        <v>543</v>
      </c>
      <c r="K216" s="155">
        <v>501.471594798083</v>
      </c>
      <c r="L216" s="155">
        <v>7956</v>
      </c>
      <c r="M216" s="155">
        <v>6527</v>
      </c>
      <c r="N216" s="110"/>
      <c r="O216" s="110"/>
    </row>
    <row r="217" spans="1:15" ht="12.75" x14ac:dyDescent="0.2">
      <c r="A217" s="110" t="s">
        <v>526</v>
      </c>
      <c r="B217" s="110">
        <v>11549</v>
      </c>
      <c r="C217" s="155">
        <v>585</v>
      </c>
      <c r="D217" s="155">
        <v>20.152148215911101</v>
      </c>
      <c r="E217" s="155">
        <v>86.422617951401094</v>
      </c>
      <c r="F217" s="155">
        <v>265.25272383404302</v>
      </c>
      <c r="G217" s="155">
        <v>212.756949097675</v>
      </c>
      <c r="H217" s="155"/>
      <c r="I217" s="155">
        <v>86</v>
      </c>
      <c r="J217" s="155">
        <v>421</v>
      </c>
      <c r="K217" s="155">
        <v>316.92813141683803</v>
      </c>
      <c r="L217" s="155">
        <v>6069</v>
      </c>
      <c r="M217" s="155">
        <v>4953</v>
      </c>
      <c r="N217" s="110"/>
      <c r="O217" s="110"/>
    </row>
    <row r="218" spans="1:15" ht="12.75" x14ac:dyDescent="0.2">
      <c r="A218" s="110" t="s">
        <v>527</v>
      </c>
      <c r="B218" s="110">
        <v>9996</v>
      </c>
      <c r="C218" s="155">
        <v>932</v>
      </c>
      <c r="D218" s="155">
        <v>127.527654785523</v>
      </c>
      <c r="E218" s="155">
        <v>119.58709753231</v>
      </c>
      <c r="F218" s="155">
        <v>325.389409274169</v>
      </c>
      <c r="G218" s="155">
        <v>359.658696476062</v>
      </c>
      <c r="H218" s="155"/>
      <c r="I218" s="155">
        <v>103</v>
      </c>
      <c r="J218" s="155">
        <v>447</v>
      </c>
      <c r="K218" s="155">
        <v>463.71321013004803</v>
      </c>
      <c r="L218" s="155">
        <v>5418</v>
      </c>
      <c r="M218" s="155">
        <v>3965</v>
      </c>
      <c r="N218" s="110"/>
      <c r="O218" s="110"/>
    </row>
    <row r="219" spans="1:15" ht="14.25" customHeight="1" x14ac:dyDescent="0.2">
      <c r="A219" s="18" t="s">
        <v>528</v>
      </c>
      <c r="B219" s="110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10"/>
      <c r="O219" s="110"/>
    </row>
    <row r="220" spans="1:15" ht="12.75" x14ac:dyDescent="0.2">
      <c r="A220" s="110" t="s">
        <v>529</v>
      </c>
      <c r="B220" s="110">
        <v>11471</v>
      </c>
      <c r="C220" s="155">
        <v>525</v>
      </c>
      <c r="D220" s="155">
        <v>-10.0221722126304</v>
      </c>
      <c r="E220" s="155">
        <v>72.845807992949503</v>
      </c>
      <c r="F220" s="155">
        <v>319.70644730456701</v>
      </c>
      <c r="G220" s="155">
        <v>142.311136850163</v>
      </c>
      <c r="H220" s="155"/>
      <c r="I220" s="155">
        <v>72</v>
      </c>
      <c r="J220" s="155">
        <v>504</v>
      </c>
      <c r="K220" s="155">
        <v>210.558521560575</v>
      </c>
      <c r="L220" s="155">
        <v>5782</v>
      </c>
      <c r="M220" s="155">
        <v>4976</v>
      </c>
      <c r="N220" s="110"/>
      <c r="O220" s="110"/>
    </row>
    <row r="221" spans="1:15" ht="12.75" x14ac:dyDescent="0.2">
      <c r="A221" s="110" t="s">
        <v>530</v>
      </c>
      <c r="B221" s="110">
        <v>9631</v>
      </c>
      <c r="C221" s="155">
        <v>737</v>
      </c>
      <c r="D221" s="155">
        <v>30.751209012350099</v>
      </c>
      <c r="E221" s="155">
        <v>155.45033974468899</v>
      </c>
      <c r="F221" s="155">
        <v>365.67571277003401</v>
      </c>
      <c r="G221" s="155">
        <v>185.380900853832</v>
      </c>
      <c r="H221" s="155"/>
      <c r="I221" s="155">
        <v>129</v>
      </c>
      <c r="J221" s="155">
        <v>484</v>
      </c>
      <c r="K221" s="155">
        <v>230.286789869952</v>
      </c>
      <c r="L221" s="155">
        <v>5020</v>
      </c>
      <c r="M221" s="155">
        <v>4073</v>
      </c>
      <c r="N221" s="110"/>
      <c r="O221" s="110"/>
    </row>
    <row r="222" spans="1:15" ht="12.75" x14ac:dyDescent="0.2">
      <c r="A222" s="110" t="s">
        <v>531</v>
      </c>
      <c r="B222" s="110">
        <v>15990</v>
      </c>
      <c r="C222" s="155">
        <v>767</v>
      </c>
      <c r="D222" s="155">
        <v>-2.94206404480301</v>
      </c>
      <c r="E222" s="155">
        <v>171.29192393072199</v>
      </c>
      <c r="F222" s="155">
        <v>363.14207047937799</v>
      </c>
      <c r="G222" s="155">
        <v>235.63602852736901</v>
      </c>
      <c r="H222" s="155"/>
      <c r="I222" s="155">
        <v>236</v>
      </c>
      <c r="J222" s="155">
        <v>798</v>
      </c>
      <c r="K222" s="155">
        <v>485.984941820671</v>
      </c>
      <c r="L222" s="155">
        <v>8534</v>
      </c>
      <c r="M222" s="155">
        <v>7255</v>
      </c>
      <c r="N222" s="110"/>
      <c r="O222" s="110"/>
    </row>
    <row r="223" spans="1:15" ht="12.75" x14ac:dyDescent="0.2">
      <c r="A223" s="110" t="s">
        <v>532</v>
      </c>
      <c r="B223" s="110">
        <v>6896</v>
      </c>
      <c r="C223" s="155">
        <v>847</v>
      </c>
      <c r="D223" s="155">
        <v>36.029590042112901</v>
      </c>
      <c r="E223" s="155">
        <v>210.37111476840499</v>
      </c>
      <c r="F223" s="155">
        <v>283.84233117117998</v>
      </c>
      <c r="G223" s="155">
        <v>316.48585136331798</v>
      </c>
      <c r="H223" s="155"/>
      <c r="I223" s="155">
        <v>125</v>
      </c>
      <c r="J223" s="155">
        <v>269</v>
      </c>
      <c r="K223" s="155">
        <v>281.50376454483199</v>
      </c>
      <c r="L223" s="155">
        <v>3535</v>
      </c>
      <c r="M223" s="155">
        <v>2868</v>
      </c>
      <c r="N223" s="110"/>
      <c r="O223" s="110"/>
    </row>
    <row r="224" spans="1:15" ht="12.75" x14ac:dyDescent="0.2">
      <c r="A224" s="110" t="s">
        <v>533</v>
      </c>
      <c r="B224" s="110">
        <v>30263</v>
      </c>
      <c r="C224" s="155">
        <v>664</v>
      </c>
      <c r="D224" s="155">
        <v>-1.0469375783628501</v>
      </c>
      <c r="E224" s="155">
        <v>169.50543956376401</v>
      </c>
      <c r="F224" s="155">
        <v>312.81491823774297</v>
      </c>
      <c r="G224" s="155">
        <v>183.18507840925301</v>
      </c>
      <c r="H224" s="155"/>
      <c r="I224" s="155">
        <v>442</v>
      </c>
      <c r="J224" s="155">
        <v>1301</v>
      </c>
      <c r="K224" s="155">
        <v>715.04722792607799</v>
      </c>
      <c r="L224" s="155">
        <v>16259</v>
      </c>
      <c r="M224" s="155">
        <v>13778</v>
      </c>
      <c r="N224" s="110"/>
      <c r="O224" s="110"/>
    </row>
    <row r="225" spans="1:15" ht="12.75" x14ac:dyDescent="0.2">
      <c r="A225" s="110" t="s">
        <v>534</v>
      </c>
      <c r="B225" s="110">
        <v>21862</v>
      </c>
      <c r="C225" s="155">
        <v>564</v>
      </c>
      <c r="D225" s="155">
        <v>-15.4336848852933</v>
      </c>
      <c r="E225" s="155">
        <v>130.061734817863</v>
      </c>
      <c r="F225" s="155">
        <v>307.54184755388002</v>
      </c>
      <c r="G225" s="155">
        <v>141.88371748522101</v>
      </c>
      <c r="H225" s="155"/>
      <c r="I225" s="155">
        <v>245</v>
      </c>
      <c r="J225" s="155">
        <v>924</v>
      </c>
      <c r="K225" s="155">
        <v>400.08761122518803</v>
      </c>
      <c r="L225" s="155">
        <v>11746</v>
      </c>
      <c r="M225" s="155">
        <v>10197</v>
      </c>
      <c r="N225" s="110"/>
      <c r="O225" s="110"/>
    </row>
    <row r="226" spans="1:15" ht="12.75" x14ac:dyDescent="0.2">
      <c r="A226" s="110" t="s">
        <v>535</v>
      </c>
      <c r="B226" s="110">
        <v>5659</v>
      </c>
      <c r="C226" s="155">
        <v>713</v>
      </c>
      <c r="D226" s="155">
        <v>14.299007348653101</v>
      </c>
      <c r="E226" s="155">
        <v>182.525547923549</v>
      </c>
      <c r="F226" s="155">
        <v>279.02439665417802</v>
      </c>
      <c r="G226" s="155">
        <v>237.57275270333301</v>
      </c>
      <c r="H226" s="155"/>
      <c r="I226" s="155">
        <v>89</v>
      </c>
      <c r="J226" s="155">
        <v>217</v>
      </c>
      <c r="K226" s="155">
        <v>173.40793976728301</v>
      </c>
      <c r="L226" s="155">
        <v>2886</v>
      </c>
      <c r="M226" s="155">
        <v>2394</v>
      </c>
      <c r="N226" s="110"/>
      <c r="O226" s="110"/>
    </row>
    <row r="227" spans="1:15" ht="12.75" x14ac:dyDescent="0.2">
      <c r="A227" s="110" t="s">
        <v>536</v>
      </c>
      <c r="B227" s="110">
        <v>8472</v>
      </c>
      <c r="C227" s="155">
        <v>458</v>
      </c>
      <c r="D227" s="155">
        <v>-24.484138588984099</v>
      </c>
      <c r="E227" s="155">
        <v>60.2753967209525</v>
      </c>
      <c r="F227" s="155">
        <v>273.12616746288398</v>
      </c>
      <c r="G227" s="155">
        <v>149.11184315806901</v>
      </c>
      <c r="H227" s="155"/>
      <c r="I227" s="155">
        <v>44</v>
      </c>
      <c r="J227" s="155">
        <v>318</v>
      </c>
      <c r="K227" s="155">
        <v>162.94113620807701</v>
      </c>
      <c r="L227" s="155">
        <v>4330</v>
      </c>
      <c r="M227" s="155">
        <v>3847</v>
      </c>
      <c r="N227" s="110"/>
      <c r="O227" s="110"/>
    </row>
    <row r="228" spans="1:15" ht="12.75" x14ac:dyDescent="0.2">
      <c r="A228" s="110" t="s">
        <v>537</v>
      </c>
      <c r="B228" s="110">
        <v>23658</v>
      </c>
      <c r="C228" s="155">
        <v>701</v>
      </c>
      <c r="D228" s="155">
        <v>5.8722435398784896</v>
      </c>
      <c r="E228" s="155">
        <v>186.414168172563</v>
      </c>
      <c r="F228" s="155">
        <v>328.79243424870901</v>
      </c>
      <c r="G228" s="155">
        <v>179.54746548955899</v>
      </c>
      <c r="H228" s="155"/>
      <c r="I228" s="155">
        <v>380</v>
      </c>
      <c r="J228" s="155">
        <v>1069</v>
      </c>
      <c r="K228" s="155">
        <v>547.88569472963695</v>
      </c>
      <c r="L228" s="155">
        <v>12420</v>
      </c>
      <c r="M228" s="155">
        <v>10424</v>
      </c>
      <c r="N228" s="110"/>
      <c r="O228" s="110"/>
    </row>
    <row r="229" spans="1:15" ht="12.75" x14ac:dyDescent="0.2">
      <c r="A229" s="110" t="s">
        <v>538</v>
      </c>
      <c r="B229" s="110">
        <v>4674</v>
      </c>
      <c r="C229" s="155">
        <v>900</v>
      </c>
      <c r="D229" s="155">
        <v>101.47271848104501</v>
      </c>
      <c r="E229" s="155">
        <v>156.431852920675</v>
      </c>
      <c r="F229" s="155">
        <v>435.90460907035202</v>
      </c>
      <c r="G229" s="155">
        <v>205.77133300841601</v>
      </c>
      <c r="H229" s="155"/>
      <c r="I229" s="155">
        <v>63</v>
      </c>
      <c r="J229" s="155">
        <v>280</v>
      </c>
      <c r="K229" s="155">
        <v>124.05270362765199</v>
      </c>
      <c r="L229" s="155">
        <v>2456</v>
      </c>
      <c r="M229" s="155">
        <v>1847</v>
      </c>
      <c r="N229" s="110"/>
      <c r="O229" s="110"/>
    </row>
    <row r="230" spans="1:15" ht="12.75" x14ac:dyDescent="0.2">
      <c r="A230" s="110" t="s">
        <v>539</v>
      </c>
      <c r="B230" s="110">
        <v>10686</v>
      </c>
      <c r="C230" s="155">
        <v>584</v>
      </c>
      <c r="D230" s="155">
        <v>-8.6394717532624306</v>
      </c>
      <c r="E230" s="155">
        <v>129.24243734659001</v>
      </c>
      <c r="F230" s="155">
        <v>275.09857012149098</v>
      </c>
      <c r="G230" s="155">
        <v>188.081217598866</v>
      </c>
      <c r="H230" s="155"/>
      <c r="I230" s="155">
        <v>119</v>
      </c>
      <c r="J230" s="155">
        <v>404</v>
      </c>
      <c r="K230" s="155">
        <v>259.234770704997</v>
      </c>
      <c r="L230" s="155">
        <v>5392</v>
      </c>
      <c r="M230" s="155">
        <v>4625</v>
      </c>
      <c r="N230" s="110"/>
      <c r="O230" s="110"/>
    </row>
    <row r="231" spans="1:15" ht="12.75" x14ac:dyDescent="0.2">
      <c r="A231" s="110" t="s">
        <v>528</v>
      </c>
      <c r="B231" s="110">
        <v>156381</v>
      </c>
      <c r="C231" s="155">
        <v>643</v>
      </c>
      <c r="D231" s="155">
        <v>-4.8464893442551098</v>
      </c>
      <c r="E231" s="155">
        <v>185.90757775660899</v>
      </c>
      <c r="F231" s="155">
        <v>251.59066405792001</v>
      </c>
      <c r="G231" s="155">
        <v>210.642171851303</v>
      </c>
      <c r="H231" s="155"/>
      <c r="I231" s="155">
        <v>2505</v>
      </c>
      <c r="J231" s="155">
        <v>5407</v>
      </c>
      <c r="K231" s="155">
        <v>4248.7577002053404</v>
      </c>
      <c r="L231" s="155">
        <v>90788</v>
      </c>
      <c r="M231" s="155">
        <v>77374</v>
      </c>
      <c r="N231" s="110"/>
      <c r="O231" s="110"/>
    </row>
    <row r="232" spans="1:15" ht="14.25" customHeight="1" x14ac:dyDescent="0.2">
      <c r="A232" s="18" t="s">
        <v>540</v>
      </c>
      <c r="B232" s="110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10"/>
      <c r="O232" s="110"/>
    </row>
    <row r="233" spans="1:15" ht="12.75" x14ac:dyDescent="0.2">
      <c r="A233" s="110" t="s">
        <v>541</v>
      </c>
      <c r="B233" s="110">
        <v>14039</v>
      </c>
      <c r="C233" s="155">
        <v>573</v>
      </c>
      <c r="D233" s="155">
        <v>-4.0359054414226199</v>
      </c>
      <c r="E233" s="155">
        <v>135.575439857904</v>
      </c>
      <c r="F233" s="155">
        <v>279.36675866372502</v>
      </c>
      <c r="G233" s="155">
        <v>161.80755352849999</v>
      </c>
      <c r="H233" s="155"/>
      <c r="I233" s="155">
        <v>164</v>
      </c>
      <c r="J233" s="155">
        <v>539</v>
      </c>
      <c r="K233" s="155">
        <v>293</v>
      </c>
      <c r="L233" s="155">
        <v>7406</v>
      </c>
      <c r="M233" s="155">
        <v>6303</v>
      </c>
      <c r="N233" s="110"/>
      <c r="O233" s="110"/>
    </row>
    <row r="234" spans="1:15" ht="12.75" x14ac:dyDescent="0.2">
      <c r="A234" s="110" t="s">
        <v>542</v>
      </c>
      <c r="B234" s="110">
        <v>13267</v>
      </c>
      <c r="C234" s="155">
        <v>912</v>
      </c>
      <c r="D234" s="155">
        <v>26.860668384687099</v>
      </c>
      <c r="E234" s="155">
        <v>257.18637038560001</v>
      </c>
      <c r="F234" s="155">
        <v>348.82413367687502</v>
      </c>
      <c r="G234" s="155">
        <v>279.43676804901099</v>
      </c>
      <c r="H234" s="155"/>
      <c r="I234" s="155">
        <v>294</v>
      </c>
      <c r="J234" s="155">
        <v>636</v>
      </c>
      <c r="K234" s="155">
        <v>478.17727583846698</v>
      </c>
      <c r="L234" s="155">
        <v>7058</v>
      </c>
      <c r="M234" s="155">
        <v>5807</v>
      </c>
      <c r="N234" s="110"/>
      <c r="O234" s="110"/>
    </row>
    <row r="235" spans="1:15" ht="12.75" x14ac:dyDescent="0.2">
      <c r="A235" s="110" t="s">
        <v>543</v>
      </c>
      <c r="B235" s="110">
        <v>16400</v>
      </c>
      <c r="C235" s="155">
        <v>646</v>
      </c>
      <c r="D235" s="155">
        <v>4.8641832886402403</v>
      </c>
      <c r="E235" s="155">
        <v>147.194924462502</v>
      </c>
      <c r="F235" s="155">
        <v>322.56162670118403</v>
      </c>
      <c r="G235" s="155">
        <v>171.60895584077801</v>
      </c>
      <c r="H235" s="155"/>
      <c r="I235" s="155">
        <v>208</v>
      </c>
      <c r="J235" s="155">
        <v>727</v>
      </c>
      <c r="K235" s="155">
        <v>363.00821355236098</v>
      </c>
      <c r="L235" s="155">
        <v>8650</v>
      </c>
      <c r="M235" s="155">
        <v>7262</v>
      </c>
      <c r="N235" s="110"/>
      <c r="O235" s="110"/>
    </row>
    <row r="236" spans="1:15" ht="12.75" x14ac:dyDescent="0.2">
      <c r="A236" s="110" t="s">
        <v>544</v>
      </c>
      <c r="B236" s="110">
        <v>8745</v>
      </c>
      <c r="C236" s="155">
        <v>789</v>
      </c>
      <c r="D236" s="155">
        <v>4.6482377917561903</v>
      </c>
      <c r="E236" s="155">
        <v>197.74240083155701</v>
      </c>
      <c r="F236" s="155">
        <v>311.19594274494199</v>
      </c>
      <c r="G236" s="155">
        <v>275.36418378272202</v>
      </c>
      <c r="H236" s="155"/>
      <c r="I236" s="155">
        <v>149</v>
      </c>
      <c r="J236" s="155">
        <v>374</v>
      </c>
      <c r="K236" s="155">
        <v>310.59890485968498</v>
      </c>
      <c r="L236" s="155">
        <v>4501</v>
      </c>
      <c r="M236" s="155">
        <v>3790</v>
      </c>
      <c r="N236" s="110"/>
      <c r="O236" s="110"/>
    </row>
    <row r="237" spans="1:15" ht="12.75" x14ac:dyDescent="0.2">
      <c r="A237" s="110" t="s">
        <v>545</v>
      </c>
      <c r="B237" s="110">
        <v>26085</v>
      </c>
      <c r="C237" s="155">
        <v>750</v>
      </c>
      <c r="D237" s="155">
        <v>1.86485170556786</v>
      </c>
      <c r="E237" s="155">
        <v>247.820770111776</v>
      </c>
      <c r="F237" s="155">
        <v>292.06396608699401</v>
      </c>
      <c r="G237" s="155">
        <v>207.948296507039</v>
      </c>
      <c r="H237" s="155"/>
      <c r="I237" s="155">
        <v>557</v>
      </c>
      <c r="J237" s="155">
        <v>1047</v>
      </c>
      <c r="K237" s="155">
        <v>699.64681724846002</v>
      </c>
      <c r="L237" s="155">
        <v>13943</v>
      </c>
      <c r="M237" s="155">
        <v>11777</v>
      </c>
      <c r="N237" s="110"/>
      <c r="O237" s="110"/>
    </row>
    <row r="238" spans="1:15" ht="12.75" x14ac:dyDescent="0.2">
      <c r="A238" s="110" t="s">
        <v>546</v>
      </c>
      <c r="B238" s="110">
        <v>5729</v>
      </c>
      <c r="C238" s="155">
        <v>745</v>
      </c>
      <c r="D238" s="155">
        <v>1.73738329941889</v>
      </c>
      <c r="E238" s="155">
        <v>218.78537183290001</v>
      </c>
      <c r="F238" s="155">
        <v>332.77033726419802</v>
      </c>
      <c r="G238" s="155">
        <v>191.627976573816</v>
      </c>
      <c r="H238" s="155"/>
      <c r="I238" s="155">
        <v>108</v>
      </c>
      <c r="J238" s="155">
        <v>262</v>
      </c>
      <c r="K238" s="155">
        <v>141.60232717316899</v>
      </c>
      <c r="L238" s="155">
        <v>2905</v>
      </c>
      <c r="M238" s="155">
        <v>2454</v>
      </c>
      <c r="N238" s="110"/>
      <c r="O238" s="110"/>
    </row>
    <row r="239" spans="1:15" ht="12.75" x14ac:dyDescent="0.2">
      <c r="A239" s="110" t="s">
        <v>547</v>
      </c>
      <c r="B239" s="110">
        <v>22867</v>
      </c>
      <c r="C239" s="155">
        <v>657</v>
      </c>
      <c r="D239" s="155">
        <v>-7.8514524438766999</v>
      </c>
      <c r="E239" s="155">
        <v>170.023504436395</v>
      </c>
      <c r="F239" s="155">
        <v>302.61709853217701</v>
      </c>
      <c r="G239" s="155">
        <v>192.21473860882799</v>
      </c>
      <c r="H239" s="155"/>
      <c r="I239" s="155">
        <v>335</v>
      </c>
      <c r="J239" s="155">
        <v>951</v>
      </c>
      <c r="K239" s="155">
        <v>566.92881587953502</v>
      </c>
      <c r="L239" s="155">
        <v>12107</v>
      </c>
      <c r="M239" s="155">
        <v>10365</v>
      </c>
      <c r="N239" s="110"/>
      <c r="O239" s="110"/>
    </row>
    <row r="240" spans="1:15" ht="12.75" x14ac:dyDescent="0.2">
      <c r="A240" s="110" t="s">
        <v>548</v>
      </c>
      <c r="B240" s="110">
        <v>4366</v>
      </c>
      <c r="C240" s="155">
        <v>638</v>
      </c>
      <c r="D240" s="155">
        <v>17.2661076893135</v>
      </c>
      <c r="E240" s="155">
        <v>106.328480618813</v>
      </c>
      <c r="F240" s="155">
        <v>378.32432302731002</v>
      </c>
      <c r="G240" s="155">
        <v>135.79256344302399</v>
      </c>
      <c r="H240" s="155"/>
      <c r="I240" s="155">
        <v>40</v>
      </c>
      <c r="J240" s="155">
        <v>227</v>
      </c>
      <c r="K240" s="155">
        <v>76.470225872689895</v>
      </c>
      <c r="L240" s="155">
        <v>2225</v>
      </c>
      <c r="M240" s="155">
        <v>1831</v>
      </c>
      <c r="N240" s="110"/>
      <c r="O240" s="110"/>
    </row>
    <row r="241" spans="1:15" ht="12.75" x14ac:dyDescent="0.2">
      <c r="A241" s="110" t="s">
        <v>549</v>
      </c>
      <c r="B241" s="110">
        <v>10092</v>
      </c>
      <c r="C241" s="155">
        <v>582</v>
      </c>
      <c r="D241" s="155">
        <v>-3.09774925977786E-2</v>
      </c>
      <c r="E241" s="155">
        <v>102.349591329703</v>
      </c>
      <c r="F241" s="155">
        <v>345.36665902225297</v>
      </c>
      <c r="G241" s="155">
        <v>134.72488739238699</v>
      </c>
      <c r="H241" s="155"/>
      <c r="I241" s="155">
        <v>89</v>
      </c>
      <c r="J241" s="155">
        <v>479</v>
      </c>
      <c r="K241" s="155">
        <v>175.37097878165599</v>
      </c>
      <c r="L241" s="155">
        <v>5235</v>
      </c>
      <c r="M241" s="155">
        <v>4425</v>
      </c>
      <c r="N241" s="110"/>
      <c r="O241" s="110"/>
    </row>
    <row r="242" spans="1:15" ht="12.75" x14ac:dyDescent="0.2">
      <c r="A242" s="110" t="s">
        <v>550</v>
      </c>
      <c r="B242" s="110">
        <v>155551</v>
      </c>
      <c r="C242" s="155">
        <v>727</v>
      </c>
      <c r="D242" s="155">
        <v>-8.2605876902092401</v>
      </c>
      <c r="E242" s="155">
        <v>194.80828027507201</v>
      </c>
      <c r="F242" s="155">
        <v>281.32786745110002</v>
      </c>
      <c r="G242" s="155">
        <v>258.83741639281499</v>
      </c>
      <c r="H242" s="155"/>
      <c r="I242" s="155">
        <v>2611</v>
      </c>
      <c r="J242" s="155">
        <v>6014</v>
      </c>
      <c r="K242" s="155">
        <v>5193.1697467488002</v>
      </c>
      <c r="L242" s="155">
        <v>87797</v>
      </c>
      <c r="M242" s="155">
        <v>75173</v>
      </c>
      <c r="N242" s="110"/>
      <c r="O242" s="110"/>
    </row>
    <row r="243" spans="1:15" ht="14.25" customHeight="1" x14ac:dyDescent="0.2">
      <c r="A243" s="18" t="s">
        <v>551</v>
      </c>
      <c r="B243" s="110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10"/>
      <c r="O243" s="110"/>
    </row>
    <row r="244" spans="1:15" ht="12.75" x14ac:dyDescent="0.2">
      <c r="A244" s="110" t="s">
        <v>552</v>
      </c>
      <c r="B244" s="110">
        <v>23067</v>
      </c>
      <c r="C244" s="155">
        <v>786</v>
      </c>
      <c r="D244" s="155">
        <v>19.2107438479274</v>
      </c>
      <c r="E244" s="155">
        <v>209.80618528762301</v>
      </c>
      <c r="F244" s="155">
        <v>325.54476762788198</v>
      </c>
      <c r="G244" s="155">
        <v>230.96576678215001</v>
      </c>
      <c r="H244" s="155"/>
      <c r="I244" s="155">
        <v>417</v>
      </c>
      <c r="J244" s="155">
        <v>1032</v>
      </c>
      <c r="K244" s="155">
        <v>687.18138261464696</v>
      </c>
      <c r="L244" s="155">
        <v>12256</v>
      </c>
      <c r="M244" s="155">
        <v>10127</v>
      </c>
      <c r="N244" s="110"/>
      <c r="O244" s="110"/>
    </row>
    <row r="245" spans="1:15" ht="12.75" x14ac:dyDescent="0.2">
      <c r="A245" s="110" t="s">
        <v>553</v>
      </c>
      <c r="B245" s="110">
        <v>52394</v>
      </c>
      <c r="C245" s="155">
        <v>799</v>
      </c>
      <c r="D245" s="155">
        <v>7.1297152939536304</v>
      </c>
      <c r="E245" s="155">
        <v>283.974809931187</v>
      </c>
      <c r="F245" s="155">
        <v>313.591671240349</v>
      </c>
      <c r="G245" s="155">
        <v>194.13283924608601</v>
      </c>
      <c r="H245" s="155"/>
      <c r="I245" s="155">
        <v>1282</v>
      </c>
      <c r="J245" s="155">
        <v>2258</v>
      </c>
      <c r="K245" s="155">
        <v>1311.9377138945899</v>
      </c>
      <c r="L245" s="155">
        <v>28977</v>
      </c>
      <c r="M245" s="155">
        <v>24327</v>
      </c>
      <c r="N245" s="110"/>
      <c r="O245" s="110"/>
    </row>
    <row r="246" spans="1:15" ht="12.75" x14ac:dyDescent="0.2">
      <c r="A246" s="110" t="s">
        <v>554</v>
      </c>
      <c r="B246" s="110">
        <v>59528</v>
      </c>
      <c r="C246" s="155">
        <v>421</v>
      </c>
      <c r="D246" s="155">
        <v>-19.355582736636901</v>
      </c>
      <c r="E246" s="155">
        <v>86.758506559884594</v>
      </c>
      <c r="F246" s="155">
        <v>212.569244144424</v>
      </c>
      <c r="G246" s="155">
        <v>141.19665855064301</v>
      </c>
      <c r="H246" s="155"/>
      <c r="I246" s="155">
        <v>445</v>
      </c>
      <c r="J246" s="155">
        <v>1739</v>
      </c>
      <c r="K246" s="155">
        <v>1084.1225188227199</v>
      </c>
      <c r="L246" s="155">
        <v>32301</v>
      </c>
      <c r="M246" s="155">
        <v>28468</v>
      </c>
      <c r="N246" s="110"/>
      <c r="O246" s="110"/>
    </row>
    <row r="247" spans="1:15" ht="12.75" x14ac:dyDescent="0.2">
      <c r="A247" s="110" t="s">
        <v>555</v>
      </c>
      <c r="B247" s="110">
        <v>10378</v>
      </c>
      <c r="C247" s="155">
        <v>364</v>
      </c>
      <c r="D247" s="155">
        <v>-18.700849228844401</v>
      </c>
      <c r="E247" s="155">
        <v>52.560264212617</v>
      </c>
      <c r="F247" s="155">
        <v>228.57360162676301</v>
      </c>
      <c r="G247" s="155">
        <v>101.951534635654</v>
      </c>
      <c r="H247" s="155"/>
      <c r="I247" s="155">
        <v>47</v>
      </c>
      <c r="J247" s="155">
        <v>326</v>
      </c>
      <c r="K247" s="155">
        <v>136.470910335387</v>
      </c>
      <c r="L247" s="155">
        <v>5247</v>
      </c>
      <c r="M247" s="155">
        <v>4640</v>
      </c>
      <c r="N247" s="110"/>
      <c r="O247" s="110"/>
    </row>
    <row r="248" spans="1:15" ht="12.75" x14ac:dyDescent="0.2">
      <c r="A248" s="110" t="s">
        <v>556</v>
      </c>
      <c r="B248" s="110">
        <v>15462</v>
      </c>
      <c r="C248" s="155">
        <v>707</v>
      </c>
      <c r="D248" s="155">
        <v>6.4367753352354597</v>
      </c>
      <c r="E248" s="155">
        <v>165.13166505623801</v>
      </c>
      <c r="F248" s="155">
        <v>322.834979294226</v>
      </c>
      <c r="G248" s="155">
        <v>212.530362139619</v>
      </c>
      <c r="H248" s="155"/>
      <c r="I248" s="155">
        <v>220</v>
      </c>
      <c r="J248" s="155">
        <v>686</v>
      </c>
      <c r="K248" s="155">
        <v>423.85694729637203</v>
      </c>
      <c r="L248" s="155">
        <v>8185</v>
      </c>
      <c r="M248" s="155">
        <v>6865</v>
      </c>
      <c r="N248" s="110"/>
      <c r="O248" s="110"/>
    </row>
    <row r="249" spans="1:15" ht="12.75" x14ac:dyDescent="0.2">
      <c r="A249" s="110" t="s">
        <v>557</v>
      </c>
      <c r="B249" s="110">
        <v>15801</v>
      </c>
      <c r="C249" s="155">
        <v>401</v>
      </c>
      <c r="D249" s="155">
        <v>-17.0818698939214</v>
      </c>
      <c r="E249" s="155">
        <v>74.183983267760397</v>
      </c>
      <c r="F249" s="155">
        <v>192.492514869818</v>
      </c>
      <c r="G249" s="155">
        <v>151.19991675799</v>
      </c>
      <c r="H249" s="155"/>
      <c r="I249" s="155">
        <v>101</v>
      </c>
      <c r="J249" s="155">
        <v>418</v>
      </c>
      <c r="K249" s="155">
        <v>308.15468856947302</v>
      </c>
      <c r="L249" s="155">
        <v>7977</v>
      </c>
      <c r="M249" s="155">
        <v>7004</v>
      </c>
      <c r="N249" s="110"/>
      <c r="O249" s="110"/>
    </row>
    <row r="250" spans="1:15" ht="12.75" x14ac:dyDescent="0.2">
      <c r="A250" s="110" t="s">
        <v>558</v>
      </c>
      <c r="B250" s="110">
        <v>26604</v>
      </c>
      <c r="C250" s="155">
        <v>811</v>
      </c>
      <c r="D250" s="155">
        <v>20.5055744424544</v>
      </c>
      <c r="E250" s="155">
        <v>210.26812749586199</v>
      </c>
      <c r="F250" s="155">
        <v>297.30673169689499</v>
      </c>
      <c r="G250" s="155">
        <v>283.06584795677799</v>
      </c>
      <c r="H250" s="155"/>
      <c r="I250" s="155">
        <v>482</v>
      </c>
      <c r="J250" s="155">
        <v>1087</v>
      </c>
      <c r="K250" s="155">
        <v>971.33059548254596</v>
      </c>
      <c r="L250" s="155">
        <v>14129</v>
      </c>
      <c r="M250" s="155">
        <v>11667</v>
      </c>
      <c r="N250" s="110"/>
      <c r="O250" s="110"/>
    </row>
    <row r="251" spans="1:15" ht="12.75" x14ac:dyDescent="0.2">
      <c r="A251" s="110" t="s">
        <v>559</v>
      </c>
      <c r="B251" s="110">
        <v>10177</v>
      </c>
      <c r="C251" s="155">
        <v>645</v>
      </c>
      <c r="D251" s="155">
        <v>-8.5368298886488496</v>
      </c>
      <c r="E251" s="155">
        <v>141.408416407918</v>
      </c>
      <c r="F251" s="155">
        <v>288.14255939384202</v>
      </c>
      <c r="G251" s="155">
        <v>223.75881797779701</v>
      </c>
      <c r="H251" s="155"/>
      <c r="I251" s="155">
        <v>124</v>
      </c>
      <c r="J251" s="155">
        <v>403</v>
      </c>
      <c r="K251" s="155">
        <v>293.71937029431899</v>
      </c>
      <c r="L251" s="155">
        <v>5444</v>
      </c>
      <c r="M251" s="155">
        <v>4666</v>
      </c>
      <c r="N251" s="110"/>
      <c r="O251" s="110"/>
    </row>
    <row r="252" spans="1:15" ht="12.75" x14ac:dyDescent="0.2">
      <c r="A252" s="110" t="s">
        <v>560</v>
      </c>
      <c r="B252" s="110">
        <v>20492</v>
      </c>
      <c r="C252" s="155">
        <v>489</v>
      </c>
      <c r="D252" s="155">
        <v>-11.891558130590401</v>
      </c>
      <c r="E252" s="155">
        <v>73.059839063102501</v>
      </c>
      <c r="F252" s="155">
        <v>286.20211077016597</v>
      </c>
      <c r="G252" s="155">
        <v>141.71796291183301</v>
      </c>
      <c r="H252" s="155"/>
      <c r="I252" s="155">
        <v>129</v>
      </c>
      <c r="J252" s="155">
        <v>806</v>
      </c>
      <c r="K252" s="155">
        <v>374.57768651608501</v>
      </c>
      <c r="L252" s="155">
        <v>10630</v>
      </c>
      <c r="M252" s="155">
        <v>9189</v>
      </c>
      <c r="N252" s="110"/>
      <c r="O252" s="110"/>
    </row>
    <row r="253" spans="1:15" ht="12.75" x14ac:dyDescent="0.2">
      <c r="A253" s="110" t="s">
        <v>561</v>
      </c>
      <c r="B253" s="110">
        <v>6877</v>
      </c>
      <c r="C253" s="155">
        <v>754</v>
      </c>
      <c r="D253" s="155">
        <v>3.4724315261427301</v>
      </c>
      <c r="E253" s="155">
        <v>172.137105318224</v>
      </c>
      <c r="F253" s="155">
        <v>379.85475044316598</v>
      </c>
      <c r="G253" s="155">
        <v>198.68649669727</v>
      </c>
      <c r="H253" s="155"/>
      <c r="I253" s="155">
        <v>102</v>
      </c>
      <c r="J253" s="155">
        <v>359</v>
      </c>
      <c r="K253" s="155">
        <v>176.23819301848101</v>
      </c>
      <c r="L253" s="155">
        <v>3679</v>
      </c>
      <c r="M253" s="155">
        <v>3101</v>
      </c>
      <c r="N253" s="110"/>
      <c r="O253" s="110"/>
    </row>
    <row r="254" spans="1:15" ht="12.75" x14ac:dyDescent="0.2">
      <c r="A254" s="110" t="s">
        <v>562</v>
      </c>
      <c r="B254" s="110">
        <v>11047</v>
      </c>
      <c r="C254" s="155">
        <v>453</v>
      </c>
      <c r="D254" s="155">
        <v>-9.3337213403104702</v>
      </c>
      <c r="E254" s="155">
        <v>56.731302400230199</v>
      </c>
      <c r="F254" s="155">
        <v>277.96507657522301</v>
      </c>
      <c r="G254" s="155">
        <v>127.589684067085</v>
      </c>
      <c r="H254" s="155"/>
      <c r="I254" s="155">
        <v>54</v>
      </c>
      <c r="J254" s="155">
        <v>422</v>
      </c>
      <c r="K254" s="155">
        <v>181.799452429843</v>
      </c>
      <c r="L254" s="155">
        <v>5296</v>
      </c>
      <c r="M254" s="155">
        <v>4558</v>
      </c>
      <c r="N254" s="110"/>
      <c r="O254" s="110"/>
    </row>
    <row r="255" spans="1:15" ht="12.75" x14ac:dyDescent="0.2">
      <c r="A255" s="110" t="s">
        <v>563</v>
      </c>
      <c r="B255" s="110">
        <v>10854</v>
      </c>
      <c r="C255" s="155">
        <v>475</v>
      </c>
      <c r="D255" s="155">
        <v>-3.0076108361212501</v>
      </c>
      <c r="E255" s="155">
        <v>90.887144007848605</v>
      </c>
      <c r="F255" s="155">
        <v>271.51094653449201</v>
      </c>
      <c r="G255" s="155">
        <v>115.165257499723</v>
      </c>
      <c r="H255" s="155"/>
      <c r="I255" s="155">
        <v>85</v>
      </c>
      <c r="J255" s="155">
        <v>405</v>
      </c>
      <c r="K255" s="155">
        <v>161.22929500342201</v>
      </c>
      <c r="L255" s="155">
        <v>5557</v>
      </c>
      <c r="M255" s="155">
        <v>4718</v>
      </c>
      <c r="N255" s="110"/>
      <c r="O255" s="110"/>
    </row>
    <row r="256" spans="1:15" ht="12.75" x14ac:dyDescent="0.2">
      <c r="A256" s="110" t="s">
        <v>564</v>
      </c>
      <c r="B256" s="110">
        <v>11161</v>
      </c>
      <c r="C256" s="155">
        <v>461</v>
      </c>
      <c r="D256" s="155">
        <v>-23.0097012114372</v>
      </c>
      <c r="E256" s="155">
        <v>80.068365897754802</v>
      </c>
      <c r="F256" s="155">
        <v>292.07678778529902</v>
      </c>
      <c r="G256" s="155">
        <v>112.041682607697</v>
      </c>
      <c r="H256" s="155"/>
      <c r="I256" s="155">
        <v>77</v>
      </c>
      <c r="J256" s="155">
        <v>448</v>
      </c>
      <c r="K256" s="155">
        <v>161.292950034223</v>
      </c>
      <c r="L256" s="155">
        <v>5756</v>
      </c>
      <c r="M256" s="155">
        <v>5097</v>
      </c>
      <c r="N256" s="110"/>
      <c r="O256" s="110"/>
    </row>
    <row r="257" spans="1:15" ht="12.75" x14ac:dyDescent="0.2">
      <c r="A257" s="110" t="s">
        <v>565</v>
      </c>
      <c r="B257" s="110">
        <v>6801</v>
      </c>
      <c r="C257" s="155">
        <v>626</v>
      </c>
      <c r="D257" s="155">
        <v>-9.0932444230717007</v>
      </c>
      <c r="E257" s="155">
        <v>138.224679668139</v>
      </c>
      <c r="F257" s="155">
        <v>318.83473362785799</v>
      </c>
      <c r="G257" s="155">
        <v>178.53335057874099</v>
      </c>
      <c r="H257" s="155"/>
      <c r="I257" s="155">
        <v>81</v>
      </c>
      <c r="J257" s="155">
        <v>298</v>
      </c>
      <c r="K257" s="155">
        <v>156.61190965092399</v>
      </c>
      <c r="L257" s="155">
        <v>3563</v>
      </c>
      <c r="M257" s="155">
        <v>3057</v>
      </c>
      <c r="N257" s="110"/>
      <c r="O257" s="110"/>
    </row>
    <row r="258" spans="1:15" ht="12.75" x14ac:dyDescent="0.2">
      <c r="A258" s="110" t="s">
        <v>566</v>
      </c>
      <c r="B258" s="110">
        <v>7033</v>
      </c>
      <c r="C258" s="155">
        <v>559</v>
      </c>
      <c r="D258" s="155">
        <v>-1.0319445839271399</v>
      </c>
      <c r="E258" s="155">
        <v>128.71445833134999</v>
      </c>
      <c r="F258" s="155">
        <v>274.17471097511202</v>
      </c>
      <c r="G258" s="155">
        <v>156.743798594395</v>
      </c>
      <c r="H258" s="155"/>
      <c r="I258" s="155">
        <v>78</v>
      </c>
      <c r="J258" s="155">
        <v>265</v>
      </c>
      <c r="K258" s="155">
        <v>142.18822724161501</v>
      </c>
      <c r="L258" s="155">
        <v>3596</v>
      </c>
      <c r="M258" s="155">
        <v>3044</v>
      </c>
      <c r="N258" s="110"/>
      <c r="O258" s="110"/>
    </row>
    <row r="259" spans="1:15" ht="14.25" customHeight="1" x14ac:dyDescent="0.2">
      <c r="A259" s="18" t="s">
        <v>567</v>
      </c>
      <c r="B259" s="110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10"/>
      <c r="O259" s="110"/>
    </row>
    <row r="260" spans="1:15" ht="12.75" x14ac:dyDescent="0.2">
      <c r="A260" s="110" t="s">
        <v>568</v>
      </c>
      <c r="B260" s="110">
        <v>26809</v>
      </c>
      <c r="C260" s="155">
        <v>633</v>
      </c>
      <c r="D260" s="155">
        <v>7.2906474967817498</v>
      </c>
      <c r="E260" s="155">
        <v>187.88082689551399</v>
      </c>
      <c r="F260" s="155">
        <v>275.49109506625598</v>
      </c>
      <c r="G260" s="155">
        <v>162.79626449280099</v>
      </c>
      <c r="H260" s="155"/>
      <c r="I260" s="155">
        <v>434</v>
      </c>
      <c r="J260" s="155">
        <v>1015</v>
      </c>
      <c r="K260" s="155">
        <v>562.93429158110905</v>
      </c>
      <c r="L260" s="155">
        <v>14010</v>
      </c>
      <c r="M260" s="155">
        <v>11713</v>
      </c>
      <c r="N260" s="110"/>
      <c r="O260" s="110"/>
    </row>
    <row r="261" spans="1:15" ht="12.75" x14ac:dyDescent="0.2">
      <c r="A261" s="110" t="s">
        <v>569</v>
      </c>
      <c r="B261" s="110">
        <v>102904</v>
      </c>
      <c r="C261" s="155">
        <v>635</v>
      </c>
      <c r="D261" s="155">
        <v>-9.7597293057729999</v>
      </c>
      <c r="E261" s="155">
        <v>169.06072393352599</v>
      </c>
      <c r="F261" s="155">
        <v>293.38189944218902</v>
      </c>
      <c r="G261" s="155">
        <v>182.477821098893</v>
      </c>
      <c r="H261" s="155"/>
      <c r="I261" s="155">
        <v>1499</v>
      </c>
      <c r="J261" s="155">
        <v>4149</v>
      </c>
      <c r="K261" s="155">
        <v>2422.00479123888</v>
      </c>
      <c r="L261" s="155">
        <v>57823</v>
      </c>
      <c r="M261" s="155">
        <v>49658</v>
      </c>
      <c r="N261" s="110"/>
      <c r="O261" s="110"/>
    </row>
    <row r="262" spans="1:15" ht="12.75" x14ac:dyDescent="0.2">
      <c r="A262" s="110" t="s">
        <v>570</v>
      </c>
      <c r="B262" s="110">
        <v>9570</v>
      </c>
      <c r="C262" s="155">
        <v>661</v>
      </c>
      <c r="D262" s="155">
        <v>0.32590928398908298</v>
      </c>
      <c r="E262" s="155">
        <v>161.29208325175199</v>
      </c>
      <c r="F262" s="155">
        <v>317.82384821922602</v>
      </c>
      <c r="G262" s="155">
        <v>181.408413889093</v>
      </c>
      <c r="H262" s="155"/>
      <c r="I262" s="155">
        <v>133</v>
      </c>
      <c r="J262" s="155">
        <v>418</v>
      </c>
      <c r="K262" s="155">
        <v>223.92470910335399</v>
      </c>
      <c r="L262" s="155">
        <v>5085</v>
      </c>
      <c r="M262" s="155">
        <v>4300</v>
      </c>
      <c r="N262" s="110"/>
      <c r="O262" s="110"/>
    </row>
    <row r="263" spans="1:15" ht="12.75" x14ac:dyDescent="0.2">
      <c r="A263" s="110" t="s">
        <v>571</v>
      </c>
      <c r="B263" s="110">
        <v>37531</v>
      </c>
      <c r="C263" s="155">
        <v>473</v>
      </c>
      <c r="D263" s="155">
        <v>-7.3783370190668398</v>
      </c>
      <c r="E263" s="155">
        <v>105.75704754906199</v>
      </c>
      <c r="F263" s="155">
        <v>245.45150949293799</v>
      </c>
      <c r="G263" s="155">
        <v>128.691960924846</v>
      </c>
      <c r="H263" s="155"/>
      <c r="I263" s="155">
        <v>342</v>
      </c>
      <c r="J263" s="155">
        <v>1266</v>
      </c>
      <c r="K263" s="155">
        <v>622.98015058179305</v>
      </c>
      <c r="L263" s="155">
        <v>19708</v>
      </c>
      <c r="M263" s="155">
        <v>16886</v>
      </c>
      <c r="N263" s="110"/>
      <c r="O263" s="110"/>
    </row>
    <row r="264" spans="1:15" ht="12.75" x14ac:dyDescent="0.2">
      <c r="A264" s="110" t="s">
        <v>572</v>
      </c>
      <c r="B264" s="110">
        <v>18867</v>
      </c>
      <c r="C264" s="155">
        <v>539</v>
      </c>
      <c r="D264" s="155">
        <v>-3.0530652619785101</v>
      </c>
      <c r="E264" s="155">
        <v>150.70809596587301</v>
      </c>
      <c r="F264" s="155">
        <v>266.11440204143901</v>
      </c>
      <c r="G264" s="155">
        <v>125.02104193786499</v>
      </c>
      <c r="H264" s="155"/>
      <c r="I264" s="155">
        <v>245</v>
      </c>
      <c r="J264" s="155">
        <v>690</v>
      </c>
      <c r="K264" s="155">
        <v>304.241615331964</v>
      </c>
      <c r="L264" s="155">
        <v>9705</v>
      </c>
      <c r="M264" s="155">
        <v>8244</v>
      </c>
      <c r="N264" s="110"/>
      <c r="O264" s="110"/>
    </row>
    <row r="265" spans="1:15" ht="12.75" x14ac:dyDescent="0.2">
      <c r="A265" s="110" t="s">
        <v>573</v>
      </c>
      <c r="B265" s="110">
        <v>9483</v>
      </c>
      <c r="C265" s="155">
        <v>516</v>
      </c>
      <c r="D265" s="155">
        <v>-7.20555008245808</v>
      </c>
      <c r="E265" s="155">
        <v>115.041742486247</v>
      </c>
      <c r="F265" s="155">
        <v>303.09130865908799</v>
      </c>
      <c r="G265" s="155">
        <v>104.77909670227299</v>
      </c>
      <c r="H265" s="155"/>
      <c r="I265" s="155">
        <v>94</v>
      </c>
      <c r="J265" s="155">
        <v>395</v>
      </c>
      <c r="K265" s="155">
        <v>128.16016427104699</v>
      </c>
      <c r="L265" s="155">
        <v>4838</v>
      </c>
      <c r="M265" s="155">
        <v>4142</v>
      </c>
      <c r="N265" s="110"/>
      <c r="O265" s="110"/>
    </row>
    <row r="266" spans="1:15" ht="12.75" x14ac:dyDescent="0.2">
      <c r="A266" s="110" t="s">
        <v>574</v>
      </c>
      <c r="B266" s="110">
        <v>5884</v>
      </c>
      <c r="C266" s="155">
        <v>776</v>
      </c>
      <c r="D266" s="155">
        <v>12.2681055976899</v>
      </c>
      <c r="E266" s="155">
        <v>240.63595283213701</v>
      </c>
      <c r="F266" s="155">
        <v>346.26413031863098</v>
      </c>
      <c r="G266" s="155">
        <v>176.77214473035099</v>
      </c>
      <c r="H266" s="155"/>
      <c r="I266" s="155">
        <v>122</v>
      </c>
      <c r="J266" s="155">
        <v>280</v>
      </c>
      <c r="K266" s="155">
        <v>134.158795345654</v>
      </c>
      <c r="L266" s="155">
        <v>3082</v>
      </c>
      <c r="M266" s="155">
        <v>2569</v>
      </c>
      <c r="N266" s="110"/>
      <c r="O266" s="110"/>
    </row>
    <row r="267" spans="1:15" ht="12.75" x14ac:dyDescent="0.2">
      <c r="A267" s="110" t="s">
        <v>575</v>
      </c>
      <c r="B267" s="110">
        <v>11672</v>
      </c>
      <c r="C267" s="155">
        <v>614</v>
      </c>
      <c r="D267" s="155">
        <v>-15.6094257995997</v>
      </c>
      <c r="E267" s="155">
        <v>179.972704967217</v>
      </c>
      <c r="F267" s="155">
        <v>297.368688838102</v>
      </c>
      <c r="G267" s="155">
        <v>152.614124417998</v>
      </c>
      <c r="H267" s="155"/>
      <c r="I267" s="155">
        <v>181</v>
      </c>
      <c r="J267" s="155">
        <v>477</v>
      </c>
      <c r="K267" s="155">
        <v>229.759069130732</v>
      </c>
      <c r="L267" s="155">
        <v>5973</v>
      </c>
      <c r="M267" s="155">
        <v>5179</v>
      </c>
      <c r="N267" s="110"/>
      <c r="O267" s="110"/>
    </row>
    <row r="268" spans="1:15" ht="12.75" x14ac:dyDescent="0.2">
      <c r="A268" s="110" t="s">
        <v>576</v>
      </c>
      <c r="B268" s="110">
        <v>39290</v>
      </c>
      <c r="C268" s="155">
        <v>764</v>
      </c>
      <c r="D268" s="155">
        <v>4.4185465769939096</v>
      </c>
      <c r="E268" s="155">
        <v>234.537246263106</v>
      </c>
      <c r="F268" s="155">
        <v>304.83858697599197</v>
      </c>
      <c r="G268" s="155">
        <v>220.02142979034099</v>
      </c>
      <c r="H268" s="155"/>
      <c r="I268" s="155">
        <v>794</v>
      </c>
      <c r="J268" s="155">
        <v>1646</v>
      </c>
      <c r="K268" s="155">
        <v>1115.01232032854</v>
      </c>
      <c r="L268" s="155">
        <v>20925</v>
      </c>
      <c r="M268" s="155">
        <v>17618</v>
      </c>
      <c r="N268" s="110"/>
      <c r="O268" s="110"/>
    </row>
    <row r="269" spans="1:15" ht="12.75" x14ac:dyDescent="0.2">
      <c r="A269" s="110" t="s">
        <v>577</v>
      </c>
      <c r="B269" s="110">
        <v>25492</v>
      </c>
      <c r="C269" s="155">
        <v>671</v>
      </c>
      <c r="D269" s="155">
        <v>16.7849613475965</v>
      </c>
      <c r="E269" s="155">
        <v>185.29506274259199</v>
      </c>
      <c r="F269" s="155">
        <v>288.58209611496699</v>
      </c>
      <c r="G269" s="155">
        <v>180.820865661748</v>
      </c>
      <c r="H269" s="155"/>
      <c r="I269" s="155">
        <v>407</v>
      </c>
      <c r="J269" s="155">
        <v>1011</v>
      </c>
      <c r="K269" s="155">
        <v>594.54551676933602</v>
      </c>
      <c r="L269" s="155">
        <v>13159</v>
      </c>
      <c r="M269" s="155">
        <v>10856</v>
      </c>
      <c r="N269" s="110"/>
      <c r="O269" s="110"/>
    </row>
    <row r="270" spans="1:15" ht="14.25" customHeight="1" x14ac:dyDescent="0.2">
      <c r="A270" s="18" t="s">
        <v>578</v>
      </c>
      <c r="B270" s="110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10"/>
      <c r="O270" s="110"/>
    </row>
    <row r="271" spans="1:15" ht="12.75" x14ac:dyDescent="0.2">
      <c r="A271" s="110" t="s">
        <v>579</v>
      </c>
      <c r="B271" s="110">
        <v>25114</v>
      </c>
      <c r="C271" s="155">
        <v>690</v>
      </c>
      <c r="D271" s="155">
        <v>3.4070102743433099</v>
      </c>
      <c r="E271" s="155">
        <v>189.93249797214</v>
      </c>
      <c r="F271" s="155">
        <v>271.774738327732</v>
      </c>
      <c r="G271" s="155">
        <v>224.800858873697</v>
      </c>
      <c r="H271" s="155"/>
      <c r="I271" s="155">
        <v>411</v>
      </c>
      <c r="J271" s="155">
        <v>938</v>
      </c>
      <c r="K271" s="155">
        <v>728.19301848049304</v>
      </c>
      <c r="L271" s="155">
        <v>12997</v>
      </c>
      <c r="M271" s="155">
        <v>10945</v>
      </c>
      <c r="N271" s="110"/>
      <c r="O271" s="110"/>
    </row>
    <row r="272" spans="1:15" ht="12.75" x14ac:dyDescent="0.2">
      <c r="A272" s="110" t="s">
        <v>580</v>
      </c>
      <c r="B272" s="110">
        <v>18133</v>
      </c>
      <c r="C272" s="155">
        <v>683</v>
      </c>
      <c r="D272" s="155">
        <v>30.789396321247199</v>
      </c>
      <c r="E272" s="155">
        <v>145.28793253826399</v>
      </c>
      <c r="F272" s="155">
        <v>293.33903112380301</v>
      </c>
      <c r="G272" s="155">
        <v>213.81454284284601</v>
      </c>
      <c r="H272" s="155"/>
      <c r="I272" s="155">
        <v>227</v>
      </c>
      <c r="J272" s="155">
        <v>731</v>
      </c>
      <c r="K272" s="155">
        <v>500.08008213552398</v>
      </c>
      <c r="L272" s="155">
        <v>9328</v>
      </c>
      <c r="M272" s="155">
        <v>7538</v>
      </c>
      <c r="N272" s="110"/>
      <c r="O272" s="110"/>
    </row>
    <row r="273" spans="1:15" ht="12.75" x14ac:dyDescent="0.2">
      <c r="A273" s="110" t="s">
        <v>581</v>
      </c>
      <c r="B273" s="110">
        <v>18872</v>
      </c>
      <c r="C273" s="155">
        <v>615</v>
      </c>
      <c r="D273" s="155">
        <v>3.8727068742903401</v>
      </c>
      <c r="E273" s="155">
        <v>170.34727446447201</v>
      </c>
      <c r="F273" s="155">
        <v>256.019054460078</v>
      </c>
      <c r="G273" s="155">
        <v>184.74295080703399</v>
      </c>
      <c r="H273" s="155"/>
      <c r="I273" s="155">
        <v>277</v>
      </c>
      <c r="J273" s="155">
        <v>664</v>
      </c>
      <c r="K273" s="155">
        <v>449.69541409993201</v>
      </c>
      <c r="L273" s="155">
        <v>9641</v>
      </c>
      <c r="M273" s="155">
        <v>8101</v>
      </c>
      <c r="N273" s="110"/>
      <c r="O273" s="110"/>
    </row>
    <row r="274" spans="1:15" ht="12.75" x14ac:dyDescent="0.2">
      <c r="A274" s="110" t="s">
        <v>582</v>
      </c>
      <c r="B274" s="110">
        <v>99439</v>
      </c>
      <c r="C274" s="155">
        <v>498</v>
      </c>
      <c r="D274" s="155">
        <v>-12.4780285404425</v>
      </c>
      <c r="E274" s="155">
        <v>113.79448524276</v>
      </c>
      <c r="F274" s="155">
        <v>256.772646800948</v>
      </c>
      <c r="G274" s="155">
        <v>139.88681343872301</v>
      </c>
      <c r="H274" s="155"/>
      <c r="I274" s="155">
        <v>975</v>
      </c>
      <c r="J274" s="155">
        <v>3509</v>
      </c>
      <c r="K274" s="155">
        <v>1794.1806981519501</v>
      </c>
      <c r="L274" s="155">
        <v>55133</v>
      </c>
      <c r="M274" s="155">
        <v>47702</v>
      </c>
      <c r="N274" s="110"/>
      <c r="O274" s="110"/>
    </row>
    <row r="275" spans="1:15" ht="12.75" x14ac:dyDescent="0.2">
      <c r="A275" s="110" t="s">
        <v>583</v>
      </c>
      <c r="B275" s="110">
        <v>17963</v>
      </c>
      <c r="C275" s="155">
        <v>571</v>
      </c>
      <c r="D275" s="155">
        <v>-12.4779780120226</v>
      </c>
      <c r="E275" s="155">
        <v>118.234867210179</v>
      </c>
      <c r="F275" s="155">
        <v>340.26913257164603</v>
      </c>
      <c r="G275" s="155">
        <v>125.031613164647</v>
      </c>
      <c r="H275" s="155"/>
      <c r="I275" s="155">
        <v>183</v>
      </c>
      <c r="J275" s="155">
        <v>840</v>
      </c>
      <c r="K275" s="155">
        <v>289.68856947296399</v>
      </c>
      <c r="L275" s="155">
        <v>9711</v>
      </c>
      <c r="M275" s="155">
        <v>8386</v>
      </c>
      <c r="N275" s="110"/>
      <c r="O275" s="110"/>
    </row>
    <row r="276" spans="1:15" ht="12.75" x14ac:dyDescent="0.2">
      <c r="A276" s="110" t="s">
        <v>584</v>
      </c>
      <c r="B276" s="110">
        <v>9226</v>
      </c>
      <c r="C276" s="155">
        <v>535</v>
      </c>
      <c r="D276" s="155">
        <v>-0.21276586061501601</v>
      </c>
      <c r="E276" s="155">
        <v>81.766094501443803</v>
      </c>
      <c r="F276" s="155">
        <v>310.74554375103003</v>
      </c>
      <c r="G276" s="155">
        <v>142.72915943896899</v>
      </c>
      <c r="H276" s="155"/>
      <c r="I276" s="155">
        <v>65</v>
      </c>
      <c r="J276" s="155">
        <v>394</v>
      </c>
      <c r="K276" s="155">
        <v>169.847364818617</v>
      </c>
      <c r="L276" s="155">
        <v>4947</v>
      </c>
      <c r="M276" s="155">
        <v>4180</v>
      </c>
      <c r="N276" s="110"/>
      <c r="O276" s="110"/>
    </row>
    <row r="277" spans="1:15" ht="12.75" x14ac:dyDescent="0.2">
      <c r="A277" s="110" t="s">
        <v>585</v>
      </c>
      <c r="B277" s="110">
        <v>55807</v>
      </c>
      <c r="C277" s="155">
        <v>415</v>
      </c>
      <c r="D277" s="155">
        <v>-14.091479267677601</v>
      </c>
      <c r="E277" s="155">
        <v>101.27765391792499</v>
      </c>
      <c r="F277" s="155">
        <v>188.40885400567501</v>
      </c>
      <c r="G277" s="155">
        <v>139.48565723520301</v>
      </c>
      <c r="H277" s="155"/>
      <c r="I277" s="155">
        <v>487</v>
      </c>
      <c r="J277" s="155">
        <v>1445</v>
      </c>
      <c r="K277" s="155">
        <v>1004.03969883641</v>
      </c>
      <c r="L277" s="155">
        <v>29451</v>
      </c>
      <c r="M277" s="155">
        <v>25654</v>
      </c>
      <c r="N277" s="110"/>
      <c r="O277" s="110"/>
    </row>
    <row r="278" spans="1:15" ht="14.25" customHeight="1" x14ac:dyDescent="0.2">
      <c r="A278" s="18" t="s">
        <v>586</v>
      </c>
      <c r="B278" s="110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10"/>
      <c r="O278" s="110"/>
    </row>
    <row r="279" spans="1:15" ht="12.75" x14ac:dyDescent="0.2">
      <c r="A279" s="110" t="s">
        <v>587</v>
      </c>
      <c r="B279" s="110">
        <v>7120</v>
      </c>
      <c r="C279" s="155">
        <v>468</v>
      </c>
      <c r="D279" s="155">
        <v>-14.773094441346601</v>
      </c>
      <c r="E279" s="155">
        <v>104.321381209379</v>
      </c>
      <c r="F279" s="155">
        <v>223.813489803404</v>
      </c>
      <c r="G279" s="155">
        <v>154.96492205771801</v>
      </c>
      <c r="H279" s="155"/>
      <c r="I279" s="155">
        <v>64</v>
      </c>
      <c r="J279" s="155">
        <v>219</v>
      </c>
      <c r="K279" s="155">
        <v>142.31348391512699</v>
      </c>
      <c r="L279" s="155">
        <v>3520</v>
      </c>
      <c r="M279" s="155">
        <v>3063</v>
      </c>
      <c r="N279" s="110"/>
      <c r="O279" s="110"/>
    </row>
    <row r="280" spans="1:15" ht="12.75" x14ac:dyDescent="0.2">
      <c r="A280" s="110" t="s">
        <v>588</v>
      </c>
      <c r="B280" s="110">
        <v>6181</v>
      </c>
      <c r="C280" s="155">
        <v>531</v>
      </c>
      <c r="D280" s="155">
        <v>3.5160115766705302</v>
      </c>
      <c r="E280" s="155">
        <v>99.515441507167097</v>
      </c>
      <c r="F280" s="155">
        <v>250.75118705670499</v>
      </c>
      <c r="G280" s="155">
        <v>177.46019868682799</v>
      </c>
      <c r="H280" s="155"/>
      <c r="I280" s="155">
        <v>53</v>
      </c>
      <c r="J280" s="155">
        <v>213</v>
      </c>
      <c r="K280" s="155">
        <v>141.47912388774799</v>
      </c>
      <c r="L280" s="155">
        <v>3248</v>
      </c>
      <c r="M280" s="155">
        <v>2725</v>
      </c>
      <c r="N280" s="110"/>
      <c r="O280" s="110"/>
    </row>
    <row r="281" spans="1:15" ht="12.75" x14ac:dyDescent="0.2">
      <c r="A281" s="110" t="s">
        <v>589</v>
      </c>
      <c r="B281" s="110">
        <v>10070</v>
      </c>
      <c r="C281" s="155">
        <v>586</v>
      </c>
      <c r="D281" s="155">
        <v>-9.7323694203654192</v>
      </c>
      <c r="E281" s="155">
        <v>152.13103108835401</v>
      </c>
      <c r="F281" s="155">
        <v>234.84213945535501</v>
      </c>
      <c r="G281" s="155">
        <v>209.04826858440401</v>
      </c>
      <c r="H281" s="155"/>
      <c r="I281" s="155">
        <v>132</v>
      </c>
      <c r="J281" s="155">
        <v>325</v>
      </c>
      <c r="K281" s="155">
        <v>271.52429842573599</v>
      </c>
      <c r="L281" s="155">
        <v>5288</v>
      </c>
      <c r="M281" s="155">
        <v>4544</v>
      </c>
      <c r="N281" s="110"/>
      <c r="O281" s="110"/>
    </row>
    <row r="282" spans="1:15" ht="12.75" x14ac:dyDescent="0.2">
      <c r="A282" s="110" t="s">
        <v>590</v>
      </c>
      <c r="B282" s="110">
        <v>15054</v>
      </c>
      <c r="C282" s="155">
        <v>352</v>
      </c>
      <c r="D282" s="155">
        <v>-26.609889965983701</v>
      </c>
      <c r="E282" s="155">
        <v>77.865093637165003</v>
      </c>
      <c r="F282" s="155">
        <v>197.69402066918201</v>
      </c>
      <c r="G282" s="155">
        <v>102.84155609843999</v>
      </c>
      <c r="H282" s="155"/>
      <c r="I282" s="155">
        <v>101</v>
      </c>
      <c r="J282" s="155">
        <v>409</v>
      </c>
      <c r="K282" s="155">
        <v>199.68856947296399</v>
      </c>
      <c r="L282" s="155">
        <v>7695</v>
      </c>
      <c r="M282" s="155">
        <v>6959</v>
      </c>
      <c r="N282" s="110"/>
      <c r="O282" s="110"/>
    </row>
    <row r="283" spans="1:15" ht="12.75" x14ac:dyDescent="0.2">
      <c r="A283" s="110" t="s">
        <v>591</v>
      </c>
      <c r="B283" s="110">
        <v>5208</v>
      </c>
      <c r="C283" s="155">
        <v>605</v>
      </c>
      <c r="D283" s="155">
        <v>-2.77445346056582</v>
      </c>
      <c r="E283" s="155">
        <v>155.991312628271</v>
      </c>
      <c r="F283" s="155">
        <v>276.64087686072003</v>
      </c>
      <c r="G283" s="155">
        <v>175.32699467048801</v>
      </c>
      <c r="H283" s="155"/>
      <c r="I283" s="155">
        <v>70</v>
      </c>
      <c r="J283" s="155">
        <v>198</v>
      </c>
      <c r="K283" s="155">
        <v>117.774811772758</v>
      </c>
      <c r="L283" s="155">
        <v>2662</v>
      </c>
      <c r="M283" s="155">
        <v>2261</v>
      </c>
      <c r="N283" s="110"/>
      <c r="O283" s="110"/>
    </row>
    <row r="284" spans="1:15" ht="12.75" x14ac:dyDescent="0.2">
      <c r="A284" s="110" t="s">
        <v>592</v>
      </c>
      <c r="B284" s="110">
        <v>11488</v>
      </c>
      <c r="C284" s="155">
        <v>587</v>
      </c>
      <c r="D284" s="155">
        <v>-0.23336934197468701</v>
      </c>
      <c r="E284" s="155">
        <v>160.629772968959</v>
      </c>
      <c r="F284" s="155">
        <v>229.92401569169101</v>
      </c>
      <c r="G284" s="155">
        <v>196.582443161904</v>
      </c>
      <c r="H284" s="155"/>
      <c r="I284" s="155">
        <v>159</v>
      </c>
      <c r="J284" s="155">
        <v>363</v>
      </c>
      <c r="K284" s="155">
        <v>291.28747433264903</v>
      </c>
      <c r="L284" s="155">
        <v>5862</v>
      </c>
      <c r="M284" s="155">
        <v>4957</v>
      </c>
      <c r="N284" s="110"/>
      <c r="O284" s="110"/>
    </row>
    <row r="285" spans="1:15" ht="12.75" x14ac:dyDescent="0.2">
      <c r="A285" s="110" t="s">
        <v>593</v>
      </c>
      <c r="B285" s="110">
        <v>12049</v>
      </c>
      <c r="C285" s="155">
        <v>649</v>
      </c>
      <c r="D285" s="155">
        <v>-12.538139719938799</v>
      </c>
      <c r="E285" s="155">
        <v>178.194408416925</v>
      </c>
      <c r="F285" s="155">
        <v>230.08913377661099</v>
      </c>
      <c r="G285" s="155">
        <v>253.260789598576</v>
      </c>
      <c r="H285" s="155"/>
      <c r="I285" s="155">
        <v>185</v>
      </c>
      <c r="J285" s="155">
        <v>381</v>
      </c>
      <c r="K285" s="155">
        <v>393.59685147159502</v>
      </c>
      <c r="L285" s="155">
        <v>6905</v>
      </c>
      <c r="M285" s="155">
        <v>5954</v>
      </c>
      <c r="N285" s="110"/>
      <c r="O285" s="110"/>
    </row>
    <row r="286" spans="1:15" ht="12.75" x14ac:dyDescent="0.2">
      <c r="A286" s="110" t="s">
        <v>594</v>
      </c>
      <c r="B286" s="110">
        <v>63985</v>
      </c>
      <c r="C286" s="155">
        <v>448</v>
      </c>
      <c r="D286" s="155">
        <v>-19.9332039141058</v>
      </c>
      <c r="E286" s="155">
        <v>106.652858510768</v>
      </c>
      <c r="F286" s="155">
        <v>205.72284912288799</v>
      </c>
      <c r="G286" s="155">
        <v>155.34552944724501</v>
      </c>
      <c r="H286" s="155"/>
      <c r="I286" s="155">
        <v>588</v>
      </c>
      <c r="J286" s="155">
        <v>1809</v>
      </c>
      <c r="K286" s="155">
        <v>1282.0636550308</v>
      </c>
      <c r="L286" s="155">
        <v>35735</v>
      </c>
      <c r="M286" s="155">
        <v>31472</v>
      </c>
      <c r="N286" s="110"/>
      <c r="O286" s="110"/>
    </row>
    <row r="287" spans="1:15" ht="14.25" customHeight="1" x14ac:dyDescent="0.2">
      <c r="A287" s="18" t="s">
        <v>595</v>
      </c>
      <c r="B287" s="110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10"/>
      <c r="O287" s="110"/>
    </row>
    <row r="288" spans="1:15" ht="12.75" x14ac:dyDescent="0.2">
      <c r="A288" s="110" t="s">
        <v>596</v>
      </c>
      <c r="B288" s="110">
        <v>2387</v>
      </c>
      <c r="C288" s="155">
        <v>502</v>
      </c>
      <c r="D288" s="155">
        <v>-19.672273484081</v>
      </c>
      <c r="E288" s="155">
        <v>121.551672177874</v>
      </c>
      <c r="F288" s="155">
        <v>237.77397680590801</v>
      </c>
      <c r="G288" s="155">
        <v>162.39959078588399</v>
      </c>
      <c r="H288" s="155"/>
      <c r="I288" s="155">
        <v>25</v>
      </c>
      <c r="J288" s="155">
        <v>78</v>
      </c>
      <c r="K288" s="155">
        <v>50</v>
      </c>
      <c r="L288" s="155">
        <v>1189</v>
      </c>
      <c r="M288" s="155">
        <v>1043</v>
      </c>
      <c r="N288" s="110"/>
      <c r="O288" s="110"/>
    </row>
    <row r="289" spans="1:15" ht="12.75" x14ac:dyDescent="0.2">
      <c r="A289" s="110" t="s">
        <v>597</v>
      </c>
      <c r="B289" s="110">
        <v>2498</v>
      </c>
      <c r="C289" s="155">
        <v>446</v>
      </c>
      <c r="D289" s="155">
        <v>-0.72355562994503297</v>
      </c>
      <c r="E289" s="155">
        <v>92.920365568802197</v>
      </c>
      <c r="F289" s="155">
        <v>221.38250436407199</v>
      </c>
      <c r="G289" s="155">
        <v>132.05342637491501</v>
      </c>
      <c r="H289" s="155"/>
      <c r="I289" s="155">
        <v>20</v>
      </c>
      <c r="J289" s="155">
        <v>76</v>
      </c>
      <c r="K289" s="155">
        <v>42.547570157426399</v>
      </c>
      <c r="L289" s="155">
        <v>1254</v>
      </c>
      <c r="M289" s="155">
        <v>1059</v>
      </c>
      <c r="N289" s="110"/>
      <c r="O289" s="110"/>
    </row>
    <row r="290" spans="1:15" ht="12.75" x14ac:dyDescent="0.2">
      <c r="A290" s="110" t="s">
        <v>598</v>
      </c>
      <c r="B290" s="110">
        <v>12324</v>
      </c>
      <c r="C290" s="155">
        <v>527</v>
      </c>
      <c r="D290" s="155">
        <v>-12.533369461095001</v>
      </c>
      <c r="E290" s="155">
        <v>128.07388004689199</v>
      </c>
      <c r="F290" s="155">
        <v>243.25829821934801</v>
      </c>
      <c r="G290" s="155">
        <v>168.00388059941301</v>
      </c>
      <c r="H290" s="155"/>
      <c r="I290" s="155">
        <v>136</v>
      </c>
      <c r="J290" s="155">
        <v>412</v>
      </c>
      <c r="K290" s="155">
        <v>267.05681040383303</v>
      </c>
      <c r="L290" s="155">
        <v>6440</v>
      </c>
      <c r="M290" s="155">
        <v>5568</v>
      </c>
      <c r="N290" s="110"/>
      <c r="O290" s="110"/>
    </row>
    <row r="291" spans="1:15" ht="12.75" x14ac:dyDescent="0.2">
      <c r="A291" s="110" t="s">
        <v>599</v>
      </c>
      <c r="B291" s="110">
        <v>3024</v>
      </c>
      <c r="C291" s="155">
        <v>552</v>
      </c>
      <c r="D291" s="155">
        <v>-29.3764469453332</v>
      </c>
      <c r="E291" s="155">
        <v>118.974326536324</v>
      </c>
      <c r="F291" s="155">
        <v>233.406037239109</v>
      </c>
      <c r="G291" s="155">
        <v>228.54570327044101</v>
      </c>
      <c r="H291" s="155"/>
      <c r="I291" s="155">
        <v>31</v>
      </c>
      <c r="J291" s="155">
        <v>97</v>
      </c>
      <c r="K291" s="155">
        <v>89.143052703627603</v>
      </c>
      <c r="L291" s="155">
        <v>1516</v>
      </c>
      <c r="M291" s="155">
        <v>1349</v>
      </c>
      <c r="N291" s="110"/>
      <c r="O291" s="110"/>
    </row>
    <row r="292" spans="1:15" ht="12.75" x14ac:dyDescent="0.2">
      <c r="A292" s="110" t="s">
        <v>600</v>
      </c>
      <c r="B292" s="110">
        <v>7108</v>
      </c>
      <c r="C292" s="155">
        <v>502</v>
      </c>
      <c r="D292" s="155">
        <v>-12.883961613371</v>
      </c>
      <c r="E292" s="155">
        <v>106.13027403915601</v>
      </c>
      <c r="F292" s="155">
        <v>294.82696816711001</v>
      </c>
      <c r="G292" s="155">
        <v>113.64192316796399</v>
      </c>
      <c r="H292" s="155"/>
      <c r="I292" s="155">
        <v>65</v>
      </c>
      <c r="J292" s="155">
        <v>288</v>
      </c>
      <c r="K292" s="155">
        <v>104.188227241615</v>
      </c>
      <c r="L292" s="155">
        <v>3629</v>
      </c>
      <c r="M292" s="155">
        <v>3142</v>
      </c>
      <c r="N292" s="110"/>
      <c r="O292" s="110"/>
    </row>
    <row r="293" spans="1:15" ht="12.75" x14ac:dyDescent="0.2">
      <c r="A293" s="110" t="s">
        <v>601</v>
      </c>
      <c r="B293" s="110">
        <v>3945</v>
      </c>
      <c r="C293" s="155">
        <v>460</v>
      </c>
      <c r="D293" s="155">
        <v>-14.7105220809083</v>
      </c>
      <c r="E293" s="155">
        <v>91.198571215676793</v>
      </c>
      <c r="F293" s="155">
        <v>239.783051388129</v>
      </c>
      <c r="G293" s="155">
        <v>143.47350269887201</v>
      </c>
      <c r="H293" s="155"/>
      <c r="I293" s="155">
        <v>31</v>
      </c>
      <c r="J293" s="155">
        <v>130</v>
      </c>
      <c r="K293" s="155">
        <v>73.004791238877502</v>
      </c>
      <c r="L293" s="155">
        <v>2006</v>
      </c>
      <c r="M293" s="155">
        <v>1746</v>
      </c>
      <c r="N293" s="110"/>
      <c r="O293" s="110"/>
    </row>
    <row r="294" spans="1:15" ht="12.75" x14ac:dyDescent="0.2">
      <c r="A294" s="110" t="s">
        <v>602</v>
      </c>
      <c r="B294" s="110">
        <v>6748</v>
      </c>
      <c r="C294" s="155">
        <v>466</v>
      </c>
      <c r="D294" s="155">
        <v>-16.887076915924599</v>
      </c>
      <c r="E294" s="155">
        <v>77.394622803712593</v>
      </c>
      <c r="F294" s="155">
        <v>256.63980755417901</v>
      </c>
      <c r="G294" s="155">
        <v>149.248785090079</v>
      </c>
      <c r="H294" s="155"/>
      <c r="I294" s="155">
        <v>45</v>
      </c>
      <c r="J294" s="155">
        <v>238</v>
      </c>
      <c r="K294" s="155">
        <v>129.902806297057</v>
      </c>
      <c r="L294" s="155">
        <v>3486</v>
      </c>
      <c r="M294" s="155">
        <v>3047</v>
      </c>
      <c r="N294" s="110"/>
      <c r="O294" s="110"/>
    </row>
    <row r="295" spans="1:15" ht="12.75" x14ac:dyDescent="0.2">
      <c r="A295" s="110" t="s">
        <v>603</v>
      </c>
      <c r="B295" s="110">
        <v>72840</v>
      </c>
      <c r="C295" s="155">
        <v>424</v>
      </c>
      <c r="D295" s="155">
        <v>-14.3487631019793</v>
      </c>
      <c r="E295" s="155">
        <v>83.330713398423896</v>
      </c>
      <c r="F295" s="155">
        <v>225.56729850311399</v>
      </c>
      <c r="G295" s="155">
        <v>129.01100569667099</v>
      </c>
      <c r="H295" s="155"/>
      <c r="I295" s="155">
        <v>523</v>
      </c>
      <c r="J295" s="155">
        <v>2258</v>
      </c>
      <c r="K295" s="155">
        <v>1212.0746064339501</v>
      </c>
      <c r="L295" s="155">
        <v>39258</v>
      </c>
      <c r="M295" s="155">
        <v>34202</v>
      </c>
      <c r="N295" s="110"/>
      <c r="O295" s="110"/>
    </row>
    <row r="296" spans="1:15" ht="12.75" x14ac:dyDescent="0.2">
      <c r="A296" s="110" t="s">
        <v>604</v>
      </c>
      <c r="B296" s="110">
        <v>2442</v>
      </c>
      <c r="C296" s="155">
        <v>532</v>
      </c>
      <c r="D296" s="155">
        <v>-22.4580819685135</v>
      </c>
      <c r="E296" s="155">
        <v>99.803778399021795</v>
      </c>
      <c r="F296" s="155">
        <v>244.33761511228499</v>
      </c>
      <c r="G296" s="155">
        <v>210.60850880451099</v>
      </c>
      <c r="H296" s="155"/>
      <c r="I296" s="155">
        <v>21</v>
      </c>
      <c r="J296" s="155">
        <v>82</v>
      </c>
      <c r="K296" s="155">
        <v>66.336755646817295</v>
      </c>
      <c r="L296" s="155">
        <v>1294</v>
      </c>
      <c r="M296" s="155">
        <v>1139</v>
      </c>
      <c r="N296" s="110"/>
      <c r="O296" s="110"/>
    </row>
    <row r="297" spans="1:15" ht="12.75" x14ac:dyDescent="0.2">
      <c r="A297" s="110" t="s">
        <v>605</v>
      </c>
      <c r="B297" s="110">
        <v>5826</v>
      </c>
      <c r="C297" s="155">
        <v>543</v>
      </c>
      <c r="D297" s="155">
        <v>-11.594695230577001</v>
      </c>
      <c r="E297" s="155">
        <v>83.666607226368399</v>
      </c>
      <c r="F297" s="155">
        <v>266.03039601742103</v>
      </c>
      <c r="G297" s="155">
        <v>205.38473291323399</v>
      </c>
      <c r="H297" s="155"/>
      <c r="I297" s="155">
        <v>42</v>
      </c>
      <c r="J297" s="155">
        <v>213</v>
      </c>
      <c r="K297" s="155">
        <v>154.33744010951401</v>
      </c>
      <c r="L297" s="155">
        <v>3002</v>
      </c>
      <c r="M297" s="155">
        <v>2590</v>
      </c>
      <c r="N297" s="110"/>
      <c r="O297" s="110"/>
    </row>
    <row r="298" spans="1:15" ht="12.75" x14ac:dyDescent="0.2">
      <c r="A298" s="110" t="s">
        <v>606</v>
      </c>
      <c r="B298" s="110">
        <v>130224</v>
      </c>
      <c r="C298" s="155">
        <v>465</v>
      </c>
      <c r="D298" s="155">
        <v>-25.875793181790801</v>
      </c>
      <c r="E298" s="155">
        <v>72.544872518647296</v>
      </c>
      <c r="F298" s="155">
        <v>177.85568242072799</v>
      </c>
      <c r="G298" s="155">
        <v>240.406598163111</v>
      </c>
      <c r="H298" s="155"/>
      <c r="I298" s="155">
        <v>814</v>
      </c>
      <c r="J298" s="155">
        <v>3183</v>
      </c>
      <c r="K298" s="155">
        <v>4038.03490759754</v>
      </c>
      <c r="L298" s="155">
        <v>78389</v>
      </c>
      <c r="M298" s="155">
        <v>69801</v>
      </c>
      <c r="N298" s="110"/>
      <c r="O298" s="110"/>
    </row>
    <row r="299" spans="1:15" ht="12.75" x14ac:dyDescent="0.2">
      <c r="A299" s="110" t="s">
        <v>607</v>
      </c>
      <c r="B299" s="110">
        <v>6539</v>
      </c>
      <c r="C299" s="155">
        <v>473</v>
      </c>
      <c r="D299" s="155">
        <v>-4.2243322336951001</v>
      </c>
      <c r="E299" s="155">
        <v>113.590493073983</v>
      </c>
      <c r="F299" s="155">
        <v>233.68460117695699</v>
      </c>
      <c r="G299" s="155">
        <v>130.42135052041499</v>
      </c>
      <c r="H299" s="155"/>
      <c r="I299" s="155">
        <v>64</v>
      </c>
      <c r="J299" s="155">
        <v>210</v>
      </c>
      <c r="K299" s="155">
        <v>110</v>
      </c>
      <c r="L299" s="155">
        <v>3474</v>
      </c>
      <c r="M299" s="155">
        <v>2957</v>
      </c>
      <c r="N299" s="110"/>
      <c r="O299" s="110"/>
    </row>
    <row r="300" spans="1:15" ht="12.75" x14ac:dyDescent="0.2">
      <c r="A300" s="110" t="s">
        <v>608</v>
      </c>
      <c r="B300" s="110">
        <v>5485</v>
      </c>
      <c r="C300" s="155">
        <v>471</v>
      </c>
      <c r="D300" s="155">
        <v>-19.9075849663027</v>
      </c>
      <c r="E300" s="155">
        <v>93.099938198707207</v>
      </c>
      <c r="F300" s="155">
        <v>209.60546071206099</v>
      </c>
      <c r="G300" s="155">
        <v>187.75142340115599</v>
      </c>
      <c r="H300" s="155"/>
      <c r="I300" s="155">
        <v>44</v>
      </c>
      <c r="J300" s="155">
        <v>158</v>
      </c>
      <c r="K300" s="155">
        <v>132.82888432580401</v>
      </c>
      <c r="L300" s="155">
        <v>2709</v>
      </c>
      <c r="M300" s="155">
        <v>2382</v>
      </c>
      <c r="N300" s="110"/>
      <c r="O300" s="110"/>
    </row>
    <row r="301" spans="1:15" ht="12.75" x14ac:dyDescent="0.2">
      <c r="A301" s="110" t="s">
        <v>609</v>
      </c>
      <c r="B301" s="110">
        <v>8997</v>
      </c>
      <c r="C301" s="155">
        <v>463</v>
      </c>
      <c r="D301" s="155">
        <v>-19.420083683667102</v>
      </c>
      <c r="E301" s="155">
        <v>82.557322908833697</v>
      </c>
      <c r="F301" s="155">
        <v>261.23233939993003</v>
      </c>
      <c r="G301" s="155">
        <v>138.89078610434501</v>
      </c>
      <c r="H301" s="155"/>
      <c r="I301" s="155">
        <v>64</v>
      </c>
      <c r="J301" s="155">
        <v>323</v>
      </c>
      <c r="K301" s="155">
        <v>161.17727583846701</v>
      </c>
      <c r="L301" s="155">
        <v>4704</v>
      </c>
      <c r="M301" s="155">
        <v>4134</v>
      </c>
      <c r="N301" s="110"/>
      <c r="O301" s="110"/>
    </row>
    <row r="302" spans="1:15" ht="12.75" x14ac:dyDescent="0.2">
      <c r="A302" s="110" t="s">
        <v>610</v>
      </c>
      <c r="B302" s="110">
        <v>2805</v>
      </c>
      <c r="C302" s="155">
        <v>656</v>
      </c>
      <c r="D302" s="155">
        <v>15.931013747998801</v>
      </c>
      <c r="E302" s="155">
        <v>128.26323117498899</v>
      </c>
      <c r="F302" s="155">
        <v>251.62918239253699</v>
      </c>
      <c r="G302" s="155">
        <v>260.24521019276398</v>
      </c>
      <c r="H302" s="155"/>
      <c r="I302" s="155">
        <v>31</v>
      </c>
      <c r="J302" s="155">
        <v>97</v>
      </c>
      <c r="K302" s="155">
        <v>94.156057494866502</v>
      </c>
      <c r="L302" s="155">
        <v>1375</v>
      </c>
      <c r="M302" s="155">
        <v>1135</v>
      </c>
      <c r="N302" s="110"/>
      <c r="O302" s="110"/>
    </row>
    <row r="303" spans="1:15" ht="14.25" customHeight="1" x14ac:dyDescent="0.2">
      <c r="A303" s="18" t="s">
        <v>611</v>
      </c>
      <c r="B303" s="110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10"/>
      <c r="O303" s="110"/>
    </row>
    <row r="304" spans="1:15" ht="12.75" x14ac:dyDescent="0.2">
      <c r="A304" s="110" t="s">
        <v>612</v>
      </c>
      <c r="B304" s="110">
        <v>2718</v>
      </c>
      <c r="C304" s="155">
        <v>524</v>
      </c>
      <c r="D304" s="155">
        <v>-2.14876024260978</v>
      </c>
      <c r="E304" s="155">
        <v>64.0494131321379</v>
      </c>
      <c r="F304" s="155">
        <v>299.84078628327097</v>
      </c>
      <c r="G304" s="155">
        <v>162.58959472212399</v>
      </c>
      <c r="H304" s="155"/>
      <c r="I304" s="155">
        <v>15</v>
      </c>
      <c r="J304" s="155">
        <v>112</v>
      </c>
      <c r="K304" s="155">
        <v>57</v>
      </c>
      <c r="L304" s="155">
        <v>1473</v>
      </c>
      <c r="M304" s="155">
        <v>1249</v>
      </c>
      <c r="N304" s="110"/>
      <c r="O304" s="110"/>
    </row>
    <row r="305" spans="1:15" ht="12.75" x14ac:dyDescent="0.2">
      <c r="A305" s="110" t="s">
        <v>613</v>
      </c>
      <c r="B305" s="110">
        <v>6145</v>
      </c>
      <c r="C305" s="155">
        <v>497</v>
      </c>
      <c r="D305" s="155">
        <v>-8.8102475484220992</v>
      </c>
      <c r="E305" s="155">
        <v>113.31899423476101</v>
      </c>
      <c r="F305" s="155">
        <v>227.35341358631101</v>
      </c>
      <c r="G305" s="155">
        <v>165.13184266660099</v>
      </c>
      <c r="H305" s="155"/>
      <c r="I305" s="155">
        <v>60</v>
      </c>
      <c r="J305" s="155">
        <v>192</v>
      </c>
      <c r="K305" s="155">
        <v>130.88364134154699</v>
      </c>
      <c r="L305" s="155">
        <v>3284</v>
      </c>
      <c r="M305" s="155">
        <v>2821</v>
      </c>
      <c r="N305" s="110"/>
      <c r="O305" s="110"/>
    </row>
    <row r="306" spans="1:15" ht="12.75" x14ac:dyDescent="0.2">
      <c r="A306" s="110" t="s">
        <v>614</v>
      </c>
      <c r="B306" s="110">
        <v>28060</v>
      </c>
      <c r="C306" s="155">
        <v>519</v>
      </c>
      <c r="D306" s="155">
        <v>-11.9176799558689</v>
      </c>
      <c r="E306" s="155">
        <v>103.401226474905</v>
      </c>
      <c r="F306" s="155">
        <v>269.69184254488101</v>
      </c>
      <c r="G306" s="155">
        <v>157.872199661336</v>
      </c>
      <c r="H306" s="155"/>
      <c r="I306" s="155">
        <v>250</v>
      </c>
      <c r="J306" s="155">
        <v>1040</v>
      </c>
      <c r="K306" s="155">
        <v>571.38124572210802</v>
      </c>
      <c r="L306" s="155">
        <v>15284</v>
      </c>
      <c r="M306" s="155">
        <v>13202</v>
      </c>
      <c r="N306" s="110"/>
      <c r="O306" s="110"/>
    </row>
    <row r="307" spans="1:15" ht="12.75" x14ac:dyDescent="0.2">
      <c r="A307" s="110" t="s">
        <v>615</v>
      </c>
      <c r="B307" s="110">
        <v>17462</v>
      </c>
      <c r="C307" s="155">
        <v>499</v>
      </c>
      <c r="D307" s="155">
        <v>-20.7142454719183</v>
      </c>
      <c r="E307" s="155">
        <v>85.7371562295898</v>
      </c>
      <c r="F307" s="155">
        <v>268.35767543397702</v>
      </c>
      <c r="G307" s="155">
        <v>165.878498279246</v>
      </c>
      <c r="H307" s="155"/>
      <c r="I307" s="155">
        <v>129</v>
      </c>
      <c r="J307" s="155">
        <v>644</v>
      </c>
      <c r="K307" s="155">
        <v>373.60848733744001</v>
      </c>
      <c r="L307" s="155">
        <v>9645</v>
      </c>
      <c r="M307" s="155">
        <v>8479</v>
      </c>
      <c r="N307" s="110"/>
      <c r="O307" s="110"/>
    </row>
    <row r="308" spans="1:15" ht="12.75" x14ac:dyDescent="0.2">
      <c r="A308" s="110" t="s">
        <v>616</v>
      </c>
      <c r="B308" s="110">
        <v>9601</v>
      </c>
      <c r="C308" s="155">
        <v>734</v>
      </c>
      <c r="D308" s="155">
        <v>89.191075730725501</v>
      </c>
      <c r="E308" s="155">
        <v>107.58380123938799</v>
      </c>
      <c r="F308" s="155">
        <v>319.07131627532198</v>
      </c>
      <c r="G308" s="155">
        <v>218.23037716550999</v>
      </c>
      <c r="H308" s="155"/>
      <c r="I308" s="155">
        <v>89</v>
      </c>
      <c r="J308" s="155">
        <v>421</v>
      </c>
      <c r="K308" s="155">
        <v>270.24914442162901</v>
      </c>
      <c r="L308" s="155">
        <v>4781</v>
      </c>
      <c r="M308" s="155">
        <v>3556</v>
      </c>
      <c r="N308" s="110"/>
      <c r="O308" s="110"/>
    </row>
    <row r="309" spans="1:15" ht="12.75" x14ac:dyDescent="0.2">
      <c r="A309" s="110" t="s">
        <v>617</v>
      </c>
      <c r="B309" s="110">
        <v>4851</v>
      </c>
      <c r="C309" s="155">
        <v>562</v>
      </c>
      <c r="D309" s="155">
        <v>-21.773966223843299</v>
      </c>
      <c r="E309" s="155">
        <v>141.154291056083</v>
      </c>
      <c r="F309" s="155">
        <v>241.49977986127101</v>
      </c>
      <c r="G309" s="155">
        <v>200.86244374939599</v>
      </c>
      <c r="H309" s="155"/>
      <c r="I309" s="155">
        <v>59</v>
      </c>
      <c r="J309" s="155">
        <v>161</v>
      </c>
      <c r="K309" s="155">
        <v>125.678986995209</v>
      </c>
      <c r="L309" s="155">
        <v>2658</v>
      </c>
      <c r="M309" s="155">
        <v>2333</v>
      </c>
      <c r="N309" s="110"/>
      <c r="O309" s="110"/>
    </row>
    <row r="310" spans="1:15" ht="12.75" x14ac:dyDescent="0.2">
      <c r="A310" s="110" t="s">
        <v>618</v>
      </c>
      <c r="B310" s="110">
        <v>15812</v>
      </c>
      <c r="C310" s="155">
        <v>461</v>
      </c>
      <c r="D310" s="155">
        <v>-6.0072680099435001</v>
      </c>
      <c r="E310" s="155">
        <v>76.334327130819204</v>
      </c>
      <c r="F310" s="155">
        <v>256.78492909533298</v>
      </c>
      <c r="G310" s="155">
        <v>133.73145898913501</v>
      </c>
      <c r="H310" s="155"/>
      <c r="I310" s="155">
        <v>104</v>
      </c>
      <c r="J310" s="155">
        <v>558</v>
      </c>
      <c r="K310" s="155">
        <v>272.74264202601</v>
      </c>
      <c r="L310" s="155">
        <v>8229</v>
      </c>
      <c r="M310" s="155">
        <v>7031</v>
      </c>
      <c r="N310" s="110"/>
      <c r="O310" s="110"/>
    </row>
    <row r="311" spans="1:15" ht="12.75" x14ac:dyDescent="0.2">
      <c r="A311" s="110" t="s">
        <v>619</v>
      </c>
      <c r="B311" s="110">
        <v>22664</v>
      </c>
      <c r="C311" s="155">
        <v>600</v>
      </c>
      <c r="D311" s="155">
        <v>-33.287662393726002</v>
      </c>
      <c r="E311" s="155">
        <v>97.807048578043904</v>
      </c>
      <c r="F311" s="155">
        <v>291.20100088165401</v>
      </c>
      <c r="G311" s="155">
        <v>244.59409712553901</v>
      </c>
      <c r="H311" s="155"/>
      <c r="I311" s="155">
        <v>191</v>
      </c>
      <c r="J311" s="155">
        <v>907</v>
      </c>
      <c r="K311" s="155">
        <v>715.015058179329</v>
      </c>
      <c r="L311" s="155">
        <v>13019</v>
      </c>
      <c r="M311" s="155">
        <v>11617</v>
      </c>
      <c r="N311" s="110"/>
      <c r="O311" s="110"/>
    </row>
    <row r="312" spans="1:15" ht="12.75" x14ac:dyDescent="0.2">
      <c r="A312" s="110" t="s">
        <v>620</v>
      </c>
      <c r="B312" s="110">
        <v>78549</v>
      </c>
      <c r="C312" s="155">
        <v>470</v>
      </c>
      <c r="D312" s="155">
        <v>-17.725957218502899</v>
      </c>
      <c r="E312" s="155">
        <v>79.638203191560507</v>
      </c>
      <c r="F312" s="155">
        <v>209.636080533202</v>
      </c>
      <c r="G312" s="155">
        <v>198.55416901229901</v>
      </c>
      <c r="H312" s="155"/>
      <c r="I312" s="155">
        <v>539</v>
      </c>
      <c r="J312" s="155">
        <v>2263</v>
      </c>
      <c r="K312" s="155">
        <v>2011.6495550992499</v>
      </c>
      <c r="L312" s="155">
        <v>45410</v>
      </c>
      <c r="M312" s="155">
        <v>39752</v>
      </c>
      <c r="N312" s="110"/>
      <c r="O312" s="110"/>
    </row>
    <row r="313" spans="1:15" ht="12.75" x14ac:dyDescent="0.2">
      <c r="A313" s="110" t="s">
        <v>621</v>
      </c>
      <c r="B313" s="110">
        <v>5966</v>
      </c>
      <c r="C313" s="155">
        <v>486</v>
      </c>
      <c r="D313" s="155">
        <v>1.46821331076691</v>
      </c>
      <c r="E313" s="155">
        <v>77.812629296301694</v>
      </c>
      <c r="F313" s="155">
        <v>207.342251493655</v>
      </c>
      <c r="G313" s="155">
        <v>199.68275181678601</v>
      </c>
      <c r="H313" s="155"/>
      <c r="I313" s="155">
        <v>40</v>
      </c>
      <c r="J313" s="155">
        <v>170</v>
      </c>
      <c r="K313" s="155">
        <v>153.65845311430499</v>
      </c>
      <c r="L313" s="155">
        <v>2773</v>
      </c>
      <c r="M313" s="155">
        <v>2333</v>
      </c>
      <c r="N313" s="110"/>
      <c r="O313" s="110"/>
    </row>
    <row r="314" spans="1:15" ht="12.75" x14ac:dyDescent="0.2">
      <c r="A314" s="110" t="s">
        <v>622</v>
      </c>
      <c r="B314" s="110">
        <v>42226</v>
      </c>
      <c r="C314" s="155">
        <v>364</v>
      </c>
      <c r="D314" s="155">
        <v>-12.579540424077299</v>
      </c>
      <c r="E314" s="155">
        <v>66.238493628332193</v>
      </c>
      <c r="F314" s="155">
        <v>194.89684076677099</v>
      </c>
      <c r="G314" s="155">
        <v>115.21573390677899</v>
      </c>
      <c r="H314" s="155"/>
      <c r="I314" s="155">
        <v>241</v>
      </c>
      <c r="J314" s="155">
        <v>1131</v>
      </c>
      <c r="K314" s="155">
        <v>627.51540041067801</v>
      </c>
      <c r="L314" s="155">
        <v>23038</v>
      </c>
      <c r="M314" s="155">
        <v>20048</v>
      </c>
      <c r="N314" s="110"/>
      <c r="O314" s="110"/>
    </row>
    <row r="315" spans="1:15" ht="12.75" x14ac:dyDescent="0.2">
      <c r="A315" s="110" t="s">
        <v>623</v>
      </c>
      <c r="B315" s="110">
        <v>8054</v>
      </c>
      <c r="C315" s="155">
        <v>559</v>
      </c>
      <c r="D315" s="155">
        <v>4.5750793329127903</v>
      </c>
      <c r="E315" s="155">
        <v>100.869475560968</v>
      </c>
      <c r="F315" s="155">
        <v>281.88054762140598</v>
      </c>
      <c r="G315" s="155">
        <v>171.33812573748</v>
      </c>
      <c r="H315" s="155"/>
      <c r="I315" s="155">
        <v>70</v>
      </c>
      <c r="J315" s="155">
        <v>312</v>
      </c>
      <c r="K315" s="155">
        <v>177.99110198494199</v>
      </c>
      <c r="L315" s="155">
        <v>4235</v>
      </c>
      <c r="M315" s="155">
        <v>3549</v>
      </c>
      <c r="N315" s="110"/>
      <c r="O315" s="110"/>
    </row>
    <row r="316" spans="1:15" ht="12.75" x14ac:dyDescent="0.2">
      <c r="A316" s="110" t="s">
        <v>624</v>
      </c>
      <c r="B316" s="110">
        <v>3289</v>
      </c>
      <c r="C316" s="155">
        <v>615</v>
      </c>
      <c r="D316" s="155">
        <v>-1.0299494619432401</v>
      </c>
      <c r="E316" s="155">
        <v>95.273745456877904</v>
      </c>
      <c r="F316" s="155">
        <v>287.60843348317701</v>
      </c>
      <c r="G316" s="155">
        <v>233.300431425547</v>
      </c>
      <c r="H316" s="155"/>
      <c r="I316" s="155">
        <v>27</v>
      </c>
      <c r="J316" s="155">
        <v>130</v>
      </c>
      <c r="K316" s="155">
        <v>98.971937029431899</v>
      </c>
      <c r="L316" s="155">
        <v>1621</v>
      </c>
      <c r="M316" s="155">
        <v>1373</v>
      </c>
      <c r="N316" s="110"/>
      <c r="O316" s="110"/>
    </row>
    <row r="317" spans="1:15" ht="13.5" thickBot="1" x14ac:dyDescent="0.25">
      <c r="A317" s="59" t="s">
        <v>625</v>
      </c>
      <c r="B317" s="59">
        <v>4217</v>
      </c>
      <c r="C317" s="309">
        <v>453</v>
      </c>
      <c r="D317" s="309">
        <v>10.988188398413399</v>
      </c>
      <c r="E317" s="309">
        <v>99.076863112061204</v>
      </c>
      <c r="F317" s="309">
        <v>184.630019037778</v>
      </c>
      <c r="G317" s="309">
        <v>158.16137545500101</v>
      </c>
      <c r="H317" s="309"/>
      <c r="I317" s="309">
        <v>36</v>
      </c>
      <c r="J317" s="309">
        <v>107</v>
      </c>
      <c r="K317" s="309">
        <v>86.027378507871305</v>
      </c>
      <c r="L317" s="309">
        <v>2043</v>
      </c>
      <c r="M317" s="309">
        <v>1681</v>
      </c>
      <c r="N317" s="110"/>
      <c r="O317" s="110"/>
    </row>
    <row r="318" spans="1:15" ht="8.25" customHeight="1" x14ac:dyDescent="0.2">
      <c r="A318" s="274"/>
      <c r="B318" s="81"/>
      <c r="C318" s="81"/>
      <c r="D318" s="81"/>
      <c r="E318" s="81"/>
      <c r="F318" s="81"/>
      <c r="G318" s="81"/>
      <c r="H318" s="81"/>
      <c r="I318" s="275"/>
      <c r="J318" s="276"/>
      <c r="K318" s="276"/>
      <c r="L318" s="81"/>
      <c r="M318" s="276"/>
      <c r="N318" s="81"/>
    </row>
    <row r="319" spans="1:15" ht="12.75" x14ac:dyDescent="0.2">
      <c r="A319" s="274"/>
      <c r="B319" s="81"/>
      <c r="C319" s="81"/>
      <c r="D319" s="81"/>
      <c r="E319" s="81"/>
      <c r="F319" s="81"/>
      <c r="G319" s="81"/>
      <c r="H319" s="81"/>
      <c r="I319" s="275"/>
      <c r="J319" s="276"/>
      <c r="K319" s="276"/>
      <c r="L319" s="81"/>
      <c r="M319" s="276"/>
      <c r="N319" s="81"/>
    </row>
    <row r="320" spans="1:15" ht="12.75" x14ac:dyDescent="0.2">
      <c r="A320" s="274"/>
      <c r="B320" s="81"/>
      <c r="C320" s="81"/>
      <c r="D320" s="81"/>
      <c r="E320" s="81"/>
      <c r="F320" s="81"/>
      <c r="G320" s="81"/>
      <c r="H320" s="81"/>
      <c r="I320" s="275"/>
      <c r="J320" s="276"/>
      <c r="K320" s="276"/>
      <c r="L320" s="81"/>
      <c r="M320" s="276"/>
      <c r="N320" s="81"/>
    </row>
    <row r="321" spans="1:14" ht="12.75" hidden="1" x14ac:dyDescent="0.2">
      <c r="A321" s="274"/>
      <c r="B321" s="81"/>
      <c r="C321" s="81"/>
      <c r="D321" s="81"/>
      <c r="E321" s="81"/>
      <c r="F321" s="81"/>
      <c r="G321" s="81"/>
      <c r="H321" s="81"/>
      <c r="I321" s="275"/>
      <c r="J321" s="276"/>
      <c r="K321" s="276"/>
      <c r="L321" s="81"/>
      <c r="M321" s="276"/>
      <c r="N321" s="81"/>
    </row>
    <row r="322" spans="1:14" ht="12.75" hidden="1" x14ac:dyDescent="0.2">
      <c r="A322" s="274"/>
      <c r="B322" s="81"/>
      <c r="C322" s="81"/>
      <c r="D322" s="81"/>
      <c r="E322" s="81"/>
      <c r="F322" s="81"/>
      <c r="G322" s="81"/>
      <c r="H322" s="81"/>
      <c r="I322" s="275"/>
      <c r="J322" s="276"/>
      <c r="K322" s="276"/>
      <c r="L322" s="81"/>
      <c r="M322" s="276"/>
      <c r="N322" s="81"/>
    </row>
    <row r="323" spans="1:14" ht="12.75" hidden="1" x14ac:dyDescent="0.2">
      <c r="A323" s="274"/>
      <c r="B323" s="81"/>
      <c r="C323" s="81"/>
      <c r="D323" s="81"/>
      <c r="E323" s="81"/>
      <c r="F323" s="81"/>
      <c r="G323" s="81"/>
      <c r="H323" s="81"/>
      <c r="I323" s="275"/>
      <c r="J323" s="276"/>
      <c r="K323" s="276"/>
      <c r="L323" s="81"/>
      <c r="M323" s="276"/>
      <c r="N323" s="81"/>
    </row>
    <row r="324" spans="1:14" ht="12.75" hidden="1" x14ac:dyDescent="0.2">
      <c r="A324" s="274"/>
      <c r="B324" s="81"/>
      <c r="C324" s="81"/>
      <c r="D324" s="81"/>
      <c r="E324" s="81"/>
      <c r="F324" s="81"/>
      <c r="G324" s="81"/>
      <c r="H324" s="81"/>
      <c r="I324" s="275"/>
      <c r="J324" s="276"/>
      <c r="K324" s="276"/>
      <c r="L324" s="81"/>
      <c r="M324" s="276"/>
      <c r="N324" s="81"/>
    </row>
    <row r="325" spans="1:14" ht="12.75" hidden="1" x14ac:dyDescent="0.2">
      <c r="A325" s="274"/>
      <c r="B325" s="81"/>
      <c r="C325" s="81"/>
      <c r="D325" s="81"/>
      <c r="E325" s="81"/>
      <c r="F325" s="81"/>
      <c r="G325" s="81"/>
      <c r="H325" s="81"/>
      <c r="I325" s="275"/>
      <c r="J325" s="276"/>
      <c r="K325" s="276"/>
      <c r="L325" s="81"/>
      <c r="M325" s="276"/>
      <c r="N325" s="81"/>
    </row>
    <row r="326" spans="1:14" ht="12.75" hidden="1" x14ac:dyDescent="0.2">
      <c r="A326" s="274"/>
      <c r="B326" s="81"/>
      <c r="C326" s="81"/>
      <c r="D326" s="81"/>
      <c r="E326" s="81"/>
      <c r="F326" s="81"/>
      <c r="G326" s="81"/>
      <c r="H326" s="81"/>
      <c r="I326" s="275"/>
      <c r="J326" s="276"/>
      <c r="K326" s="276"/>
      <c r="L326" s="81"/>
      <c r="M326" s="276"/>
      <c r="N326" s="81"/>
    </row>
    <row r="327" spans="1:14" ht="12.75" hidden="1" x14ac:dyDescent="0.2">
      <c r="A327" s="274"/>
      <c r="B327" s="81"/>
      <c r="C327" s="81"/>
      <c r="D327" s="81"/>
      <c r="E327" s="81"/>
      <c r="F327" s="81"/>
      <c r="G327" s="81"/>
      <c r="H327" s="81"/>
      <c r="I327" s="275"/>
      <c r="J327" s="276"/>
      <c r="K327" s="276"/>
      <c r="L327" s="81"/>
      <c r="M327" s="276"/>
      <c r="N327" s="81"/>
    </row>
    <row r="328" spans="1:14" ht="12.75" hidden="1" x14ac:dyDescent="0.2">
      <c r="A328" s="274"/>
      <c r="B328" s="81"/>
      <c r="C328" s="81"/>
      <c r="D328" s="81"/>
      <c r="E328" s="81"/>
      <c r="F328" s="81"/>
      <c r="G328" s="81"/>
      <c r="H328" s="81"/>
      <c r="I328" s="275"/>
      <c r="J328" s="276"/>
      <c r="K328" s="276"/>
      <c r="L328" s="81"/>
      <c r="M328" s="276"/>
      <c r="N328" s="81"/>
    </row>
    <row r="329" spans="1:14" ht="12.75" hidden="1" x14ac:dyDescent="0.2">
      <c r="A329" s="274"/>
      <c r="B329" s="81"/>
      <c r="C329" s="81"/>
      <c r="D329" s="81"/>
      <c r="E329" s="81"/>
      <c r="F329" s="81"/>
      <c r="G329" s="81"/>
      <c r="H329" s="81"/>
      <c r="I329" s="275"/>
      <c r="J329" s="276"/>
      <c r="K329" s="276"/>
      <c r="L329" s="81"/>
      <c r="M329" s="276"/>
      <c r="N329" s="81"/>
    </row>
    <row r="330" spans="1:14" ht="12.75" hidden="1" x14ac:dyDescent="0.2">
      <c r="A330" s="274"/>
      <c r="B330" s="81"/>
      <c r="C330" s="81"/>
      <c r="D330" s="81"/>
      <c r="E330" s="81"/>
      <c r="F330" s="81"/>
      <c r="G330" s="81"/>
      <c r="H330" s="81"/>
      <c r="I330" s="275"/>
      <c r="J330" s="276"/>
      <c r="K330" s="276"/>
      <c r="L330" s="81"/>
      <c r="M330" s="276"/>
      <c r="N330" s="81"/>
    </row>
    <row r="331" spans="1:14" ht="12.75" hidden="1" x14ac:dyDescent="0.2">
      <c r="A331" s="274"/>
      <c r="B331" s="81"/>
      <c r="C331" s="81"/>
      <c r="D331" s="81"/>
      <c r="E331" s="81"/>
      <c r="F331" s="81"/>
      <c r="G331" s="81"/>
      <c r="H331" s="81"/>
      <c r="I331" s="275"/>
      <c r="J331" s="276"/>
      <c r="K331" s="276"/>
      <c r="L331" s="81"/>
      <c r="M331" s="276"/>
      <c r="N331" s="81"/>
    </row>
    <row r="332" spans="1:14" ht="12.75" hidden="1" x14ac:dyDescent="0.2">
      <c r="A332" s="274"/>
      <c r="B332" s="81"/>
      <c r="C332" s="81"/>
      <c r="D332" s="81"/>
      <c r="E332" s="81"/>
      <c r="F332" s="81"/>
      <c r="G332" s="81"/>
      <c r="H332" s="81"/>
      <c r="I332" s="275"/>
      <c r="J332" s="276"/>
      <c r="K332" s="276"/>
      <c r="L332" s="81"/>
      <c r="M332" s="276"/>
      <c r="N332" s="81"/>
    </row>
    <row r="333" spans="1:14" ht="12.75" hidden="1" x14ac:dyDescent="0.2">
      <c r="A333" s="274"/>
      <c r="B333" s="81"/>
      <c r="C333" s="81"/>
      <c r="D333" s="81"/>
      <c r="E333" s="81"/>
      <c r="F333" s="81"/>
      <c r="G333" s="81"/>
      <c r="H333" s="81"/>
      <c r="I333" s="275"/>
      <c r="J333" s="276"/>
      <c r="K333" s="276"/>
      <c r="L333" s="81"/>
      <c r="M333" s="276"/>
      <c r="N333" s="81"/>
    </row>
    <row r="334" spans="1:14" ht="12.75" hidden="1" x14ac:dyDescent="0.2">
      <c r="A334" s="274"/>
      <c r="B334" s="81"/>
      <c r="C334" s="81"/>
      <c r="D334" s="81"/>
      <c r="E334" s="81"/>
      <c r="F334" s="81"/>
      <c r="G334" s="81"/>
      <c r="H334" s="81"/>
      <c r="I334" s="275"/>
      <c r="J334" s="276"/>
      <c r="K334" s="276"/>
      <c r="L334" s="81"/>
      <c r="M334" s="276"/>
      <c r="N334" s="81"/>
    </row>
    <row r="335" spans="1:14" ht="12.75" hidden="1" x14ac:dyDescent="0.2">
      <c r="A335" s="274"/>
      <c r="B335" s="81"/>
      <c r="C335" s="81"/>
      <c r="D335" s="81"/>
      <c r="E335" s="81"/>
      <c r="F335" s="81"/>
      <c r="G335" s="81"/>
      <c r="H335" s="81"/>
      <c r="I335" s="275"/>
      <c r="J335" s="276"/>
      <c r="K335" s="276"/>
      <c r="L335" s="81"/>
      <c r="M335" s="276"/>
      <c r="N335" s="81"/>
    </row>
    <row r="336" spans="1:14" ht="12.75" hidden="1" x14ac:dyDescent="0.2">
      <c r="A336" s="274"/>
      <c r="B336" s="81"/>
      <c r="C336" s="81"/>
      <c r="D336" s="81"/>
      <c r="E336" s="81"/>
      <c r="F336" s="81"/>
      <c r="G336" s="81"/>
      <c r="H336" s="81"/>
      <c r="I336" s="275"/>
      <c r="J336" s="276"/>
      <c r="K336" s="276"/>
      <c r="L336" s="81"/>
      <c r="M336" s="276"/>
      <c r="N336" s="81"/>
    </row>
    <row r="337" spans="1:14" ht="12.75" hidden="1" x14ac:dyDescent="0.2">
      <c r="A337" s="274"/>
      <c r="B337" s="81"/>
      <c r="C337" s="81"/>
      <c r="D337" s="81"/>
      <c r="E337" s="81"/>
      <c r="F337" s="81"/>
      <c r="G337" s="81"/>
      <c r="H337" s="81"/>
      <c r="I337" s="275"/>
      <c r="J337" s="276"/>
      <c r="K337" s="276"/>
      <c r="L337" s="81"/>
      <c r="M337" s="276"/>
      <c r="N337" s="81"/>
    </row>
    <row r="338" spans="1:14" ht="12.75" hidden="1" x14ac:dyDescent="0.2">
      <c r="A338" s="274"/>
      <c r="B338" s="81"/>
      <c r="C338" s="81"/>
      <c r="D338" s="81"/>
      <c r="E338" s="81"/>
      <c r="F338" s="81"/>
      <c r="G338" s="81"/>
      <c r="H338" s="81"/>
      <c r="I338" s="275"/>
      <c r="J338" s="276"/>
      <c r="K338" s="276"/>
      <c r="L338" s="81"/>
      <c r="M338" s="276"/>
      <c r="N338" s="81"/>
    </row>
    <row r="339" spans="1:14" ht="12.75" hidden="1" x14ac:dyDescent="0.2">
      <c r="A339" s="274"/>
      <c r="B339" s="81"/>
      <c r="C339" s="81"/>
      <c r="D339" s="81"/>
      <c r="E339" s="81"/>
      <c r="F339" s="81"/>
      <c r="G339" s="81"/>
      <c r="H339" s="81"/>
      <c r="I339" s="275"/>
      <c r="J339" s="276"/>
      <c r="K339" s="276"/>
      <c r="L339" s="81"/>
      <c r="M339" s="276"/>
      <c r="N339" s="81"/>
    </row>
    <row r="340" spans="1:14" ht="12.75" hidden="1" x14ac:dyDescent="0.2">
      <c r="A340" s="274"/>
      <c r="B340" s="81"/>
      <c r="C340" s="81"/>
      <c r="D340" s="81"/>
      <c r="E340" s="81"/>
      <c r="F340" s="81"/>
      <c r="G340" s="81"/>
      <c r="H340" s="81"/>
      <c r="I340" s="275"/>
      <c r="J340" s="276"/>
      <c r="K340" s="276"/>
      <c r="L340" s="81"/>
      <c r="M340" s="276"/>
      <c r="N340" s="81"/>
    </row>
    <row r="341" spans="1:14" ht="12.75" hidden="1" x14ac:dyDescent="0.2">
      <c r="A341" s="274"/>
      <c r="B341" s="81"/>
      <c r="C341" s="81"/>
      <c r="D341" s="81"/>
      <c r="E341" s="81"/>
      <c r="F341" s="81"/>
      <c r="G341" s="81"/>
      <c r="H341" s="81"/>
      <c r="I341" s="275"/>
      <c r="J341" s="276"/>
      <c r="K341" s="276"/>
      <c r="L341" s="81"/>
      <c r="M341" s="276"/>
      <c r="N341" s="81"/>
    </row>
    <row r="342" spans="1:14" ht="12.75" hidden="1" x14ac:dyDescent="0.2">
      <c r="A342" s="274"/>
      <c r="B342" s="81"/>
      <c r="C342" s="81"/>
      <c r="D342" s="81"/>
      <c r="E342" s="81"/>
      <c r="F342" s="81"/>
      <c r="G342" s="81"/>
      <c r="H342" s="81"/>
      <c r="I342" s="275"/>
      <c r="J342" s="276"/>
      <c r="K342" s="276"/>
      <c r="L342" s="81"/>
      <c r="M342" s="276"/>
      <c r="N342" s="81"/>
    </row>
    <row r="343" spans="1:14" ht="12.75" hidden="1" x14ac:dyDescent="0.2">
      <c r="A343" s="274"/>
      <c r="B343" s="81"/>
      <c r="C343" s="81"/>
      <c r="D343" s="81"/>
      <c r="E343" s="81"/>
      <c r="F343" s="81"/>
      <c r="G343" s="81"/>
      <c r="H343" s="81"/>
      <c r="I343" s="275"/>
      <c r="J343" s="276"/>
      <c r="K343" s="276"/>
      <c r="L343" s="81"/>
      <c r="M343" s="276"/>
      <c r="N343" s="81"/>
    </row>
    <row r="344" spans="1:14" ht="12.75" hidden="1" x14ac:dyDescent="0.2">
      <c r="A344" s="274"/>
      <c r="B344" s="81"/>
      <c r="C344" s="81"/>
      <c r="D344" s="81"/>
      <c r="E344" s="81"/>
      <c r="F344" s="81"/>
      <c r="G344" s="81"/>
      <c r="H344" s="81"/>
      <c r="I344" s="275"/>
      <c r="J344" s="276"/>
      <c r="K344" s="276"/>
      <c r="L344" s="81"/>
      <c r="M344" s="276"/>
      <c r="N344" s="81"/>
    </row>
    <row r="345" spans="1:14" x14ac:dyDescent="0.2"/>
  </sheetData>
  <mergeCells count="4">
    <mergeCell ref="A6:B6"/>
    <mergeCell ref="G6:H6"/>
    <mergeCell ref="I3:N3"/>
    <mergeCell ref="E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18</vt:i4>
      </vt:variant>
      <vt:variant>
        <vt:lpstr>Namngivna områden</vt:lpstr>
      </vt:variant>
      <vt:variant>
        <vt:i4>12</vt:i4>
      </vt:variant>
    </vt:vector>
  </HeadingPairs>
  <TitlesOfParts>
    <vt:vector size="30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6.1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1'!Utskriftsrubriker</vt:lpstr>
      <vt:lpstr>'Tabell 10'!Utskriftsrubriker</vt:lpstr>
      <vt:lpstr>'Tabell 11'!Utskriftsrubriker</vt:lpstr>
      <vt:lpstr>'Tabell 12'!Utskriftsrubriker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6.1'!Utskriftsrubriker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Holm Tova SSA/UE/US-Ö</cp:lastModifiedBy>
  <cp:lastPrinted>2015-09-14T10:57:46Z</cp:lastPrinted>
  <dcterms:created xsi:type="dcterms:W3CDTF">2013-04-08T12:55:08Z</dcterms:created>
  <dcterms:modified xsi:type="dcterms:W3CDTF">2023-01-31T13:51:24Z</dcterms:modified>
</cp:coreProperties>
</file>