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26\Region\Utdata\Preliminär\Filer för publicering och utskick\"/>
    </mc:Choice>
  </mc:AlternateContent>
  <xr:revisionPtr revIDLastSave="0" documentId="13_ncr:1_{B5831901-A6BB-44CE-A58E-8D7723919562}" xr6:coauthVersionLast="47" xr6:coauthVersionMax="47" xr10:uidLastSave="{00000000-0000-0000-0000-000000000000}"/>
  <bookViews>
    <workbookView xWindow="29760" yWindow="960" windowWidth="29370" windowHeight="18915" tabRatio="739" xr2:uid="{00000000-000D-0000-FFFF-FFFF00000000}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9" r:id="rId6"/>
    <sheet name="Tabell 6" sheetId="21" r:id="rId7"/>
    <sheet name="Tabell 7" sheetId="2" r:id="rId8"/>
    <sheet name="Tabell 8" sheetId="22" r:id="rId9"/>
    <sheet name="Tabell 9" sheetId="23" r:id="rId10"/>
    <sheet name="Tabell 10" sheetId="24" r:id="rId11"/>
  </sheets>
  <externalReferences>
    <externalReference r:id="rId12"/>
  </externalReferences>
  <definedNames>
    <definedName name="A" localSheetId="8">#REF!</definedName>
    <definedName name="A">#REF!</definedName>
    <definedName name="AndSthlm" localSheetId="8">#REF!</definedName>
    <definedName name="AndSthlm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 localSheetId="8">#REF!</definedName>
    <definedName name="K_AndTät11">#REF!</definedName>
    <definedName name="K_AndUtP" localSheetId="8">#REF!</definedName>
    <definedName name="K_AndUtP">#REF!</definedName>
    <definedName name="K_IcKoll" localSheetId="8">#REF!</definedName>
    <definedName name="K_IcKoll">#REF!</definedName>
    <definedName name="K_Rotgles" localSheetId="8">#REF!</definedName>
    <definedName name="K_Rotgles">#REF!</definedName>
    <definedName name="Korr_HoS" localSheetId="8">[1]HoS!$F$3</definedName>
    <definedName name="Korr_HoS">#REF!</definedName>
    <definedName name="KorrFaktKoll" localSheetId="8">#REF!</definedName>
    <definedName name="KorrFaktKoll">#REF!</definedName>
    <definedName name="Kost16_18">#REF!</definedName>
    <definedName name="L">#REF!</definedName>
    <definedName name="M">#REF!</definedName>
    <definedName name="RS_Gymn">#REF!</definedName>
    <definedName name="SnittAmb" localSheetId="8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 localSheetId="8">#REF!</definedName>
    <definedName name="SnittPrimV">#REF!</definedName>
    <definedName name="SnittSjukR" localSheetId="8">#REF!</definedName>
    <definedName name="SnittSjukR">#REF!</definedName>
    <definedName name="SnittSmåSjH" localSheetId="8">#REF!</definedName>
    <definedName name="SnittSmåSjH">#REF!</definedName>
    <definedName name="SnittÖverN" localSheetId="8">#REF!</definedName>
    <definedName name="SnittÖverN">#REF!</definedName>
    <definedName name="TillInstGles">#REF!</definedName>
    <definedName name="TotKostLT" localSheetId="8">#REF!</definedName>
    <definedName name="TotKostL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6" l="1"/>
  <c r="E7" i="2" l="1"/>
  <c r="A2" i="16" l="1"/>
  <c r="E7" i="19"/>
  <c r="E5" i="19"/>
  <c r="A34" i="2"/>
  <c r="A33" i="2"/>
  <c r="F8" i="19"/>
  <c r="A1" i="2"/>
  <c r="A2" i="19"/>
  <c r="A2" i="21"/>
  <c r="A6" i="6"/>
  <c r="H3" i="16"/>
  <c r="A2" i="17"/>
  <c r="A2" i="7" l="1"/>
  <c r="B7" i="5"/>
  <c r="A30" i="5"/>
  <c r="B6" i="5"/>
  <c r="A5" i="6"/>
  <c r="I6" i="5" l="1"/>
  <c r="H6" i="5"/>
  <c r="F4" i="5"/>
  <c r="C7" i="5"/>
  <c r="C6" i="5"/>
  <c r="B3" i="5"/>
  <c r="A1" i="5"/>
  <c r="A48" i="6"/>
  <c r="A47" i="6"/>
  <c r="J2" i="2"/>
  <c r="N7" i="2"/>
  <c r="M7" i="2"/>
  <c r="K7" i="2"/>
  <c r="J7" i="2"/>
  <c r="I7" i="2"/>
  <c r="I6" i="2"/>
  <c r="H7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<sst xmlns="http://schemas.openxmlformats.org/spreadsheetml/2006/main" count="578" uniqueCount="298">
  <si>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</si>
  <si>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</si>
  <si>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</si>
  <si>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</si>
  <si>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</si>
  <si>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</si>
  <si>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</si>
  <si>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</si>
  <si>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</si>
  <si>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</si>
  <si>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</si>
  <si>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</si>
  <si>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</si>
  <si>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</si>
  <si>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</si>
  <si>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</si>
  <si>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</si>
  <si>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</si>
  <si>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</si>
  <si>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Summa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</si>
  <si>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</si>
  <si>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</si>
  <si>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</si>
  <si>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</si>
  <si>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</si>
  <si>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</si>
  <si>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</si>
  <si>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</si>
  <si>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</si>
  <si>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</si>
  <si>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</si>
  <si>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</si>
  <si>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</si>
  <si>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</si>
  <si>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</si>
  <si>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</si>
  <si>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</si>
  <si>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</si>
  <si>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</si>
  <si>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</si>
  <si>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</si>
  <si>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</si>
  <si>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</si>
  <si>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</si>
  <si>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</si>
  <si>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</si>
  <si>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</si>
  <si>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</si>
  <si>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</si>
  <si>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</si>
  <si>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</si>
  <si>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</si>
  <si>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</si>
  <si>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</si>
  <si>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</si>
  <si>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</si>
  <si>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</si>
  <si>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</si>
  <si>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</si>
  <si>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</si>
  <si>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</si>
  <si>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bidrag (+)/</t>
  </si>
  <si>
    <t>Parametrar och värden:</t>
  </si>
  <si>
    <t>A</t>
  </si>
  <si>
    <t>B</t>
  </si>
  <si>
    <t>C</t>
  </si>
  <si>
    <t>D</t>
  </si>
  <si>
    <t>F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</si>
  <si>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</si>
  <si>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</si>
  <si>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</si>
  <si>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</si>
  <si>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</si>
  <si>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</si>
  <si>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</si>
  <si>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</si>
  <si>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</si>
  <si>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</si>
  <si>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Befolkningsförändringar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</si>
  <si>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</si>
  <si>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</si>
  <si>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</si>
  <si>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</si>
  <si>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</si>
  <si>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</si>
  <si>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</si>
  <si>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</si>
  <si>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</si>
  <si>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</si>
  <si>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</si>
  <si>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</si>
  <si>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</si>
  <si>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</si>
  <si>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>Hälso- och</t>
  </si>
  <si>
    <t>Befolknings-</t>
  </si>
  <si>
    <t>Kollektiv-</t>
  </si>
  <si>
    <t>kostnad</t>
  </si>
  <si>
    <t>sjukvård</t>
  </si>
  <si>
    <t>förändringar</t>
  </si>
  <si>
    <t>utjämnings-</t>
  </si>
  <si>
    <t>avgift(-)</t>
  </si>
  <si>
    <t>Genomsnittlig</t>
  </si>
  <si>
    <t>kr/inv.</t>
  </si>
  <si>
    <t>strukturkostnad:</t>
  </si>
  <si>
    <t>Vägt genomsnitt:</t>
  </si>
  <si>
    <t>Kr/inv.</t>
  </si>
  <si>
    <t>Standard-</t>
  </si>
  <si>
    <t>faktor</t>
  </si>
  <si>
    <t xml:space="preserve">E 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</si>
  <si>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</si>
  <si>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</si>
  <si>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</si>
  <si>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</si>
  <si>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</si>
  <si>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</si>
  <si>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</si>
  <si>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</si>
  <si>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</si>
  <si>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>invånare</t>
  </si>
  <si>
    <t>E</t>
  </si>
  <si>
    <t>Korr-</t>
  </si>
  <si>
    <t>igerings-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</si>
  <si>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</si>
  <si>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</si>
  <si>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</si>
  <si>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</si>
  <si>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</si>
  <si>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</si>
  <si>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</si>
  <si>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</si>
  <si>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</si>
  <si>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Beräknad</t>
  </si>
  <si>
    <t>i länet</t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</si>
  <si>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</si>
  <si>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</si>
  <si>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</si>
  <si>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t>trafik</t>
  </si>
  <si>
    <t>Vårdbehov</t>
  </si>
  <si>
    <t>Vård</t>
  </si>
  <si>
    <t>glesbygd</t>
  </si>
  <si>
    <t>Bemanning</t>
  </si>
  <si>
    <t>Löner</t>
  </si>
  <si>
    <t>Ersättning</t>
  </si>
  <si>
    <t>Efter-</t>
  </si>
  <si>
    <t>släpnings-</t>
  </si>
  <si>
    <t>effekt</t>
  </si>
  <si>
    <t xml:space="preserve">kraftig </t>
  </si>
  <si>
    <t>B+C+D+E</t>
  </si>
  <si>
    <t>befolknings-</t>
  </si>
  <si>
    <t>Roten</t>
  </si>
  <si>
    <t xml:space="preserve">ur </t>
  </si>
  <si>
    <t>Antal</t>
  </si>
  <si>
    <t>Region</t>
  </si>
  <si>
    <t>region</t>
  </si>
  <si>
    <t>Kommunalekonomisk utjämning för regioner</t>
  </si>
  <si>
    <t>1) Exklusive kommun utanför region.</t>
  </si>
  <si>
    <t>Kontaktuppgifter:</t>
  </si>
  <si>
    <t>Tova Holm</t>
  </si>
  <si>
    <t>offentlig.ekonomi@scb.se</t>
  </si>
  <si>
    <t>Avdelningen för ekonomisk statistik och analys</t>
  </si>
  <si>
    <t xml:space="preserve">Offentlig ekonomi </t>
  </si>
  <si>
    <t>(Tabell 7)</t>
  </si>
  <si>
    <t xml:space="preserve">1) För Stockholms län gäller dock att 60 procent av den beräknade kollektivtrafikkostnaden tillfaller regionen. </t>
  </si>
  <si>
    <t>Region,</t>
  </si>
  <si>
    <r>
      <t>Region</t>
    </r>
    <r>
      <rPr>
        <vertAlign val="superscript"/>
        <sz val="10"/>
        <rFont val="Arial"/>
        <family val="2"/>
      </rPr>
      <t>3</t>
    </r>
  </si>
  <si>
    <t>%</t>
  </si>
  <si>
    <t>gräns, %</t>
  </si>
  <si>
    <t>2026</t>
  </si>
  <si>
    <t>prel</t>
  </si>
  <si>
    <t>2003</t>
  </si>
  <si>
    <t>1</t>
  </si>
  <si>
    <t>95</t>
  </si>
  <si>
    <t>85</t>
  </si>
  <si>
    <t>0</t>
  </si>
  <si>
    <t>90</t>
  </si>
  <si>
    <t>115</t>
  </si>
  <si>
    <t>1,039</t>
  </si>
  <si>
    <t>1,045</t>
  </si>
  <si>
    <t>nej</t>
  </si>
  <si>
    <t>Landsting 2026_prel_23SEP25_1038</t>
  </si>
  <si>
    <t>Hela riket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</si>
  <si>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</si>
  <si>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</si>
  <si>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</si>
  <si>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</si>
  <si>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</si>
  <si>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</si>
  <si>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</si>
  <si>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</si>
  <si>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</si>
  <si>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</si>
  <si>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</si>
  <si>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</si>
  <si>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</si>
  <si>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</si>
  <si>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</si>
  <si>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</si>
  <si>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</si>
  <si>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</si>
  <si>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</si>
  <si>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</si>
  <si>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</si>
  <si>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Utfallen är beräknade på ej avrundade belopp.</t>
  </si>
  <si>
    <t xml:space="preserve">Befolkningsuppgifter redovisas ej. </t>
  </si>
  <si>
    <t>1/11 2020</t>
  </si>
  <si>
    <t>1/11 2021</t>
  </si>
  <si>
    <t>1/11 2022</t>
  </si>
  <si>
    <t>1/11 2023</t>
  </si>
  <si>
    <t>1/11 2024</t>
  </si>
  <si>
    <t xml:space="preserve">1) För att erhålla tillägg i den preliminära beräkningen krävs det att folkmängden i regionen ökat med minst 0,8 procent utjämningsåret. </t>
  </si>
  <si>
    <t xml:space="preserve"> mellan den 1 november två år före utjämningsåret och den 30 juni året före</t>
  </si>
  <si>
    <t>1/11 2025</t>
  </si>
  <si>
    <t>Tabell 8</t>
  </si>
  <si>
    <t>Införandebidrag åren 2020-2022 samt strukturbidrag</t>
  </si>
  <si>
    <t>Tabell 9</t>
  </si>
  <si>
    <t>Tabell 10</t>
  </si>
  <si>
    <t>Tabell 8  Införandebidrag åren 2020-2022 samt strukturbidrag</t>
  </si>
  <si>
    <t>Införandebidrag avseende</t>
  </si>
  <si>
    <t>Strukturbidrag, kr/inv</t>
  </si>
  <si>
    <t xml:space="preserve"> 2020 års förändringar, kr/inv</t>
  </si>
  <si>
    <t>Små</t>
  </si>
  <si>
    <t>Bidrags-</t>
  </si>
  <si>
    <t xml:space="preserve">Kommun utanför </t>
  </si>
  <si>
    <t>landsting</t>
  </si>
  <si>
    <t>minskning</t>
  </si>
  <si>
    <t>struktur-</t>
  </si>
  <si>
    <t>Kronor per invånare</t>
  </si>
  <si>
    <t>Gotlands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</si>
  <si>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</si>
  <si>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</si>
  <si>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</si>
  <si>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</si>
  <si>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</si>
  <si>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</si>
  <si>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</si>
  <si>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</si>
  <si>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</si>
  <si>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</si>
  <si>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</si>
  <si>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</si>
  <si>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</si>
  <si>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F.</t>
  </si>
  <si>
    <t>Summering, belopp i kronor</t>
  </si>
  <si>
    <t>Utjämningsbidrag</t>
  </si>
  <si>
    <t>Utjämningsavgifter</t>
  </si>
  <si>
    <t>Strukturbidrag</t>
  </si>
  <si>
    <t>Införandebidrag</t>
  </si>
  <si>
    <t>Regleringspost</t>
  </si>
  <si>
    <t>Totalt</t>
  </si>
  <si>
    <t xml:space="preserve">Tabell 10    Kommunalekonomisk utjämning för kommuner och regioner 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</si>
  <si>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</si>
  <si>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</si>
  <si>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</si>
  <si>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</si>
  <si>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</si>
  <si>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</si>
  <si>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</si>
  <si>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</si>
  <si>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</si>
  <si>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</si>
  <si>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</si>
  <si>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</si>
  <si>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</si>
  <si>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</si>
  <si>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</si>
  <si>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</si>
  <si>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</si>
  <si>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</si>
  <si>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</si>
  <si>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</si>
  <si>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</si>
  <si>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</si>
  <si>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</si>
  <si>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</si>
  <si>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</si>
  <si>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</si>
  <si>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</si>
  <si>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</si>
  <si>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</si>
  <si>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</si>
  <si>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</si>
  <si>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</si>
  <si>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</si>
  <si>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</si>
  <si>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</si>
  <si>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Regioner</t>
  </si>
  <si>
    <t>1) Kommuner och regioner garanteras genom ett inkomstutjämningsbidrag 115 procent</t>
  </si>
  <si>
    <t>av en uppräknad medelskattekraft. Före utjämningsår 2012 var garantinivån 110 procent</t>
  </si>
  <si>
    <t xml:space="preserve">för regioner. Kommuner och regioner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</si>
  <si>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</si>
  <si>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</si>
  <si>
    <t xml:space="preserve">Regleringspost, kr per inv </t>
  </si>
  <si>
    <t>Det innebär att delarna ibland inte summerar till publicerade totaler.</t>
  </si>
  <si>
    <t>Tabell 9 Regleringspost från år 2018</t>
  </si>
  <si>
    <t>Regleringspost från år 2018</t>
  </si>
  <si>
    <t>Kommunalekonomisk utjämning, översikt från år 2006</t>
  </si>
  <si>
    <t>från utjämningsår 2006, hela riket, miljoner kronor</t>
  </si>
  <si>
    <t xml:space="preserve">I publiceringstabellerna är flera värden är avrundade till antingen hel krona eller färre decimaler än tidigare år.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</si>
</sst>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k_r_-;\-* #,##0.00\ _k_r_-;_-* &quot;-&quot;??\ _k_r_-;_-@_-"/>
    <numFmt numFmtId="165" formatCode="#0.00"/>
    <numFmt numFmtId="166" formatCode="###\ ###\ ###\ ###\ ##0"/>
    <numFmt numFmtId="167" formatCode="#0"/>
    <numFmt numFmtId="168" formatCode="00"/>
    <numFmt numFmtId="169" formatCode="#\ ###\ ##0"/>
    <numFmt numFmtId="170" formatCode="###\ ##0"/>
    <numFmt numFmtId="171" formatCode="#\ ##0.0\ "/>
    <numFmt numFmtId="172" formatCode="#\ ###\ ###\ ###\ ##0"/>
    <numFmt numFmtId="173" formatCode="0.000"/>
    <numFmt numFmtId="174" formatCode="0.0"/>
    <numFmt numFmtId="175" formatCode="00.0000000000000"/>
    <numFmt numFmtId="176" formatCode="##\ ##0"/>
    <numFmt numFmtId="177" formatCode="#,##0_ ;[Red]\-#,##0\ "/>
    <numFmt numFmtId="178" formatCode="#,##0.000000"/>
    <numFmt numFmtId="179" formatCode="0.0%"/>
  </numFmts>
  <fonts count="3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</cellStyleXfs>
  <cellXfs count="294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9" fontId="2" fillId="0" borderId="0" xfId="3" applyNumberFormat="1" applyFont="1" applyBorder="1" applyAlignment="1">
      <alignment horizontal="right"/>
    </xf>
    <xf numFmtId="168" fontId="2" fillId="0" borderId="1" xfId="3" applyNumberFormat="1" applyFont="1" applyBorder="1"/>
    <xf numFmtId="168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8" fontId="2" fillId="0" borderId="0" xfId="3" applyNumberFormat="1" applyFont="1"/>
    <xf numFmtId="0" fontId="2" fillId="0" borderId="5" xfId="3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171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70" fontId="2" fillId="0" borderId="0" xfId="3" applyNumberFormat="1" applyFont="1" applyAlignment="1">
      <alignment horizontal="right"/>
    </xf>
    <xf numFmtId="171" fontId="2" fillId="0" borderId="0" xfId="3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  <xf numFmtId="172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3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3" fontId="10" fillId="0" borderId="11" xfId="3" applyNumberFormat="1" applyFont="1" applyFill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171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0" fontId="9" fillId="0" borderId="0" xfId="4" applyFont="1" applyBorder="1"/>
    <xf numFmtId="0" fontId="5" fillId="0" borderId="0" xfId="4" applyBorder="1"/>
    <xf numFmtId="0" fontId="12" fillId="0" borderId="0" xfId="4" applyFont="1" applyBorder="1"/>
    <xf numFmtId="165" fontId="5" fillId="0" borderId="0" xfId="4" applyNumberFormat="1" applyBorder="1"/>
    <xf numFmtId="168" fontId="2" fillId="0" borderId="3" xfId="3" applyNumberFormat="1" applyFont="1" applyBorder="1"/>
    <xf numFmtId="165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5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5" fontId="13" fillId="0" borderId="0" xfId="4" applyNumberFormat="1" applyFont="1"/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5" fontId="2" fillId="0" borderId="1" xfId="4" applyNumberFormat="1" applyFont="1" applyBorder="1"/>
    <xf numFmtId="165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0" fontId="2" fillId="0" borderId="0" xfId="3" applyFont="1"/>
    <xf numFmtId="170" fontId="2" fillId="0" borderId="0" xfId="3" applyNumberFormat="1" applyFont="1"/>
    <xf numFmtId="171" fontId="2" fillId="0" borderId="0" xfId="3" applyNumberFormat="1" applyFont="1"/>
    <xf numFmtId="165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1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0" fontId="2" fillId="0" borderId="0" xfId="3" applyFont="1" applyBorder="1" applyAlignment="1">
      <alignment horizontal="right"/>
    </xf>
    <xf numFmtId="169" fontId="2" fillId="0" borderId="0" xfId="3" applyNumberFormat="1" applyFont="1" applyFill="1" applyBorder="1" applyAlignment="1">
      <alignment horizontal="right"/>
    </xf>
    <xf numFmtId="0" fontId="5" fillId="0" borderId="0" xfId="4" applyFont="1"/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8" fontId="2" fillId="0" borderId="0" xfId="3" applyNumberFormat="1" applyFont="1" applyBorder="1"/>
    <xf numFmtId="168" fontId="2" fillId="0" borderId="2" xfId="3" applyNumberFormat="1" applyFont="1" applyBorder="1"/>
    <xf numFmtId="0" fontId="8" fillId="0" borderId="0" xfId="2" applyFont="1" applyFill="1" applyBorder="1"/>
    <xf numFmtId="168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8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5" fontId="2" fillId="0" borderId="0" xfId="3" applyNumberFormat="1" applyFont="1" applyFill="1" applyBorder="1"/>
    <xf numFmtId="174" fontId="2" fillId="0" borderId="0" xfId="0" applyNumberFormat="1" applyFont="1" applyBorder="1"/>
    <xf numFmtId="174" fontId="10" fillId="0" borderId="0" xfId="0" applyNumberFormat="1" applyFont="1" applyBorder="1"/>
    <xf numFmtId="174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6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7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7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0" fontId="27" fillId="0" borderId="2" xfId="2" applyFont="1" applyBorder="1"/>
    <xf numFmtId="174" fontId="2" fillId="0" borderId="2" xfId="2" applyNumberFormat="1" applyFont="1" applyBorder="1"/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78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0" fontId="6" fillId="0" borderId="0" xfId="2" applyFont="1" applyFill="1"/>
    <xf numFmtId="0" fontId="2" fillId="0" borderId="0" xfId="2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5" fontId="2" fillId="0" borderId="0" xfId="2" applyNumberFormat="1" applyFont="1" applyFill="1" applyAlignment="1">
      <alignment horizontal="right"/>
    </xf>
    <xf numFmtId="166" fontId="5" fillId="0" borderId="0" xfId="2" applyNumberFormat="1" applyFont="1" applyFill="1" applyBorder="1"/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7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5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5" fontId="2" fillId="0" borderId="2" xfId="2" applyNumberFormat="1" applyFont="1" applyFill="1" applyBorder="1"/>
    <xf numFmtId="165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6" fontId="2" fillId="0" borderId="0" xfId="2" applyNumberFormat="1" applyFont="1" applyFill="1" applyBorder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1" fontId="2" fillId="0" borderId="0" xfId="7" applyNumberFormat="1" applyFont="1" applyBorder="1"/>
    <xf numFmtId="0" fontId="2" fillId="0" borderId="3" xfId="2" applyFont="1" applyBorder="1" applyAlignment="1">
      <alignment horizontal="right" wrapText="1"/>
    </xf>
    <xf numFmtId="0" fontId="2" fillId="0" borderId="0" xfId="2" applyFont="1" applyBorder="1" applyAlignment="1">
      <alignment horizontal="right" wrapText="1"/>
    </xf>
    <xf numFmtId="0" fontId="33" fillId="0" borderId="0" xfId="8" applyBorder="1"/>
    <xf numFmtId="2" fontId="2" fillId="0" borderId="0" xfId="7" applyNumberFormat="1" applyFont="1" applyBorder="1"/>
    <xf numFmtId="174" fontId="2" fillId="0" borderId="0" xfId="2" applyNumberFormat="1" applyFont="1" applyBorder="1"/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0" fontId="9" fillId="0" borderId="2" xfId="9" applyFont="1" applyBorder="1"/>
    <xf numFmtId="0" fontId="2" fillId="0" borderId="2" xfId="9" applyBorder="1"/>
    <xf numFmtId="0" fontId="2" fillId="0" borderId="0" xfId="9"/>
    <xf numFmtId="0" fontId="2" fillId="0" borderId="0" xfId="9" applyAlignment="1">
      <alignment horizontal="right"/>
    </xf>
    <xf numFmtId="0" fontId="10" fillId="0" borderId="0" xfId="9" applyFont="1"/>
    <xf numFmtId="0" fontId="10" fillId="0" borderId="1" xfId="9" applyFont="1" applyBorder="1"/>
    <xf numFmtId="3" fontId="10" fillId="0" borderId="1" xfId="9" applyNumberFormat="1" applyFont="1" applyBorder="1"/>
    <xf numFmtId="3" fontId="2" fillId="0" borderId="0" xfId="9" applyNumberFormat="1"/>
    <xf numFmtId="0" fontId="5" fillId="0" borderId="2" xfId="4" applyBorder="1"/>
    <xf numFmtId="0" fontId="2" fillId="0" borderId="0" xfId="10"/>
    <xf numFmtId="0" fontId="9" fillId="0" borderId="0" xfId="11" applyFont="1"/>
    <xf numFmtId="0" fontId="2" fillId="0" borderId="3" xfId="10" applyBorder="1"/>
    <xf numFmtId="0" fontId="2" fillId="0" borderId="1" xfId="10" applyBorder="1"/>
    <xf numFmtId="0" fontId="2" fillId="0" borderId="12" xfId="10" applyBorder="1" applyAlignment="1">
      <alignment horizontal="center"/>
    </xf>
    <xf numFmtId="3" fontId="2" fillId="0" borderId="0" xfId="10" applyNumberFormat="1"/>
    <xf numFmtId="0" fontId="2" fillId="0" borderId="0" xfId="10" applyAlignment="1">
      <alignment wrapText="1"/>
    </xf>
    <xf numFmtId="0" fontId="2" fillId="0" borderId="12" xfId="10" applyBorder="1"/>
    <xf numFmtId="0" fontId="34" fillId="0" borderId="0" xfId="10" applyFont="1"/>
    <xf numFmtId="0" fontId="10" fillId="0" borderId="0" xfId="10" applyFont="1"/>
    <xf numFmtId="0" fontId="35" fillId="0" borderId="0" xfId="10" applyFont="1"/>
    <xf numFmtId="0" fontId="10" fillId="0" borderId="2" xfId="10" applyFont="1" applyBorder="1"/>
    <xf numFmtId="0" fontId="35" fillId="0" borderId="2" xfId="10" applyFont="1" applyBorder="1"/>
    <xf numFmtId="3" fontId="10" fillId="0" borderId="2" xfId="10" applyNumberFormat="1" applyFont="1" applyBorder="1" applyAlignment="1">
      <alignment horizontal="right"/>
    </xf>
    <xf numFmtId="0" fontId="7" fillId="0" borderId="0" xfId="10" applyFont="1"/>
    <xf numFmtId="0" fontId="36" fillId="0" borderId="0" xfId="10" applyFont="1"/>
    <xf numFmtId="0" fontId="2" fillId="0" borderId="0" xfId="10" applyAlignment="1">
      <alignment horizontal="center"/>
    </xf>
    <xf numFmtId="0" fontId="6" fillId="0" borderId="0" xfId="10" applyFont="1" applyAlignment="1">
      <alignment horizontal="center"/>
    </xf>
    <xf numFmtId="0" fontId="11" fillId="0" borderId="0" xfId="10" applyFont="1"/>
    <xf numFmtId="3" fontId="10" fillId="0" borderId="0" xfId="10" applyNumberFormat="1" applyFont="1"/>
    <xf numFmtId="0" fontId="36" fillId="0" borderId="0" xfId="10" applyFont="1" applyAlignment="1">
      <alignment horizontal="center"/>
    </xf>
    <xf numFmtId="0" fontId="36" fillId="0" borderId="0" xfId="10" applyFont="1" applyAlignment="1">
      <alignment horizontal="right"/>
    </xf>
    <xf numFmtId="179" fontId="2" fillId="0" borderId="0" xfId="12" applyNumberFormat="1" applyFont="1" applyBorder="1"/>
    <xf numFmtId="3" fontId="0" fillId="0" borderId="0" xfId="0" applyNumberFormat="1"/>
    <xf numFmtId="0" fontId="9" fillId="0" borderId="0" xfId="13" applyFont="1"/>
    <xf numFmtId="0" fontId="23" fillId="0" borderId="0" xfId="0" applyFont="1"/>
    <xf numFmtId="0" fontId="23" fillId="0" borderId="0" xfId="0" applyFont="1" applyAlignment="1">
      <alignment horizontal="right"/>
    </xf>
    <xf numFmtId="3" fontId="37" fillId="0" borderId="0" xfId="13" applyNumberFormat="1" applyFont="1"/>
    <xf numFmtId="0" fontId="2" fillId="0" borderId="5" xfId="0" applyFont="1" applyBorder="1"/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4" fillId="0" borderId="0" xfId="0" applyFont="1"/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3" fontId="0" fillId="0" borderId="0" xfId="0" applyNumberFormat="1" applyAlignment="1">
      <alignment horizontal="right"/>
    </xf>
    <xf numFmtId="3" fontId="38" fillId="0" borderId="0" xfId="0" applyNumberFormat="1" applyFont="1"/>
    <xf numFmtId="3" fontId="38" fillId="0" borderId="0" xfId="0" applyNumberFormat="1" applyFont="1" applyAlignment="1">
      <alignment horizontal="right"/>
    </xf>
    <xf numFmtId="0" fontId="2" fillId="0" borderId="0" xfId="0" quotePrefix="1" applyFont="1"/>
    <xf numFmtId="49" fontId="34" fillId="0" borderId="0" xfId="0" quotePrefix="1" applyNumberFormat="1" applyFont="1" applyAlignment="1">
      <alignment horizontal="left"/>
    </xf>
    <xf numFmtId="3" fontId="0" fillId="0" borderId="1" xfId="0" quotePrefix="1" applyNumberFormat="1" applyBorder="1"/>
    <xf numFmtId="3" fontId="38" fillId="0" borderId="1" xfId="0" applyNumberFormat="1" applyFont="1" applyBorder="1"/>
    <xf numFmtId="3" fontId="38" fillId="0" borderId="1" xfId="0" applyNumberFormat="1" applyFont="1" applyBorder="1" applyAlignment="1">
      <alignment horizontal="right"/>
    </xf>
    <xf numFmtId="3" fontId="2" fillId="0" borderId="0" xfId="0" applyNumberFormat="1" applyFont="1"/>
    <xf numFmtId="3" fontId="0" fillId="0" borderId="0" xfId="0" quotePrefix="1" applyNumberFormat="1"/>
    <xf numFmtId="0" fontId="8" fillId="0" borderId="0" xfId="13" applyFont="1"/>
    <xf numFmtId="0" fontId="8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13" applyFont="1"/>
    <xf numFmtId="0" fontId="23" fillId="0" borderId="0" xfId="2" applyFont="1"/>
    <xf numFmtId="3" fontId="23" fillId="0" borderId="0" xfId="0" applyNumberFormat="1" applyFont="1"/>
    <xf numFmtId="3" fontId="2" fillId="0" borderId="12" xfId="10" applyNumberFormat="1" applyBorder="1"/>
    <xf numFmtId="3" fontId="0" fillId="0" borderId="0" xfId="0" quotePrefix="1" applyNumberFormat="1" applyBorder="1"/>
    <xf numFmtId="3" fontId="38" fillId="0" borderId="0" xfId="0" applyNumberFormat="1" applyFont="1" applyBorder="1"/>
    <xf numFmtId="3" fontId="38" fillId="0" borderId="0" xfId="0" applyNumberFormat="1" applyFont="1" applyBorder="1" applyAlignment="1">
      <alignment horizontal="right"/>
    </xf>
    <xf numFmtId="0" fontId="2" fillId="0" borderId="12" xfId="10" applyFill="1" applyBorder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5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0" xfId="9" applyAlignment="1">
      <alignment horizontal="center"/>
    </xf>
    <xf numFmtId="0" fontId="2" fillId="0" borderId="4" xfId="9" applyBorder="1" applyAlignment="1">
      <alignment horizontal="center"/>
    </xf>
    <xf numFmtId="0" fontId="2" fillId="0" borderId="1" xfId="9" applyBorder="1" applyAlignment="1">
      <alignment horizontal="center"/>
    </xf>
    <xf numFmtId="0" fontId="2" fillId="0" borderId="4" xfId="10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4">
    <cellStyle name="Hyperlänk" xfId="8" builtinId="8"/>
    <cellStyle name="Normal" xfId="0" builtinId="0" customBuiltin="1"/>
    <cellStyle name="Normal 2" xfId="2" xr:uid="{00000000-0005-0000-0000-000001000000}"/>
    <cellStyle name="Normal 3" xfId="9" xr:uid="{1B890EC8-B12A-4359-980E-74A8D500F5FA}"/>
    <cellStyle name="Normal 4" xfId="10" xr:uid="{47D07530-263E-476D-88B4-62F131FD6495}"/>
    <cellStyle name="Normal 5" xfId="1" xr:uid="{00000000-0005-0000-0000-000002000000}"/>
    <cellStyle name="Normal_Blad1" xfId="13" xr:uid="{4611EADA-2D59-40F3-8B0A-8758B5FA6CC9}"/>
    <cellStyle name="Normal_Kommuner och landsting, bilagor2005_dec" xfId="11" xr:uid="{EC3965B9-D5BC-44B0-902E-C79CE02A8D71}"/>
    <cellStyle name="Normal_Landsting 2005_dec" xfId="4" xr:uid="{00000000-0005-0000-0000-000003000000}"/>
    <cellStyle name="Normal_Ny modell Kolltrafik" xfId="6" xr:uid="{00000000-0005-0000-0000-000004000000}"/>
    <cellStyle name="Normal_Tabell 2_1" xfId="3" xr:uid="{00000000-0005-0000-0000-000005000000}"/>
    <cellStyle name="Procent" xfId="7" builtinId="5"/>
    <cellStyle name="Procent 2" xfId="12" xr:uid="{65827EBF-D7CF-4C1E-84E7-1836711C5FE0}"/>
    <cellStyle name="Tusental 2" xfId="5" xr:uid="{00000000-0005-0000-0000-000007000000}"/>
  </cellStyles>
  <dxfs count="4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cb.se/Prod/NR/Offentlig%20Ekonomi/Statsbidrag/Utj&#228;mnings&#229;r2020_nytt%20f&#246;rslag/Landsting/Utdata/Prelimin&#228;r/Landsting%202020_nytt%20f&#246;rs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L-frågor"/>
      <sheetName val="Försättsblad"/>
      <sheetName val="HoS"/>
      <sheetName val="Koll trafik"/>
      <sheetName val="Bef.förändr."/>
      <sheetName val="Tabell 1"/>
      <sheetName val="Tabell 2"/>
      <sheetName val="Tabell 3"/>
      <sheetName val="Tabell 4"/>
      <sheetName val="Tabell 6"/>
      <sheetName val="Ordinarie utfall 2019 "/>
      <sheetName val="Utfall 2019 nya"/>
      <sheetName val="Bilaga1"/>
      <sheetName val="Bilaga2"/>
      <sheetName val="Ex inkutj"/>
      <sheetName val="Info"/>
      <sheetName val="Förändr."/>
      <sheetName val="Granskning"/>
      <sheetName val="Blad1"/>
      <sheetName val="VBAallman"/>
      <sheetName val="DiaLogin"/>
    </sheetNames>
    <sheetDataSet>
      <sheetData sheetId="0"/>
      <sheetData sheetId="1"/>
      <sheetData sheetId="2">
        <row r="3">
          <cell r="F3">
            <v>1.2267308194437261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den 30 juni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entlig.ekonomi@scb.s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V51"/>
  <sheetViews>
    <sheetView showGridLines="0" tabSelected="1" zoomScaleNormal="100" workbookViewId="0"/>
  </sheetViews>
  <sheetFormatPr defaultColWidth="0" defaultRowHeight="13.2" zeroHeight="1" x14ac:dyDescent="0.25"/>
  <cols>
    <col min="1" max="1" width="12" customWidth="1"/>
    <col min="2" max="2" width="38.6640625" customWidth="1"/>
    <col min="3" max="5" width="9.109375" customWidth="1"/>
    <col min="6" max="6" width="18.21875" customWidth="1"/>
    <col min="7" max="12" width="9.109375" hidden="1" customWidth="1"/>
  </cols>
  <sheetData>
    <row r="1" spans="1:256" x14ac:dyDescent="0.25">
      <c r="A1" s="1" t="s">
        <v>159</v>
      </c>
      <c r="B1" s="1"/>
      <c r="C1" s="1"/>
    </row>
    <row r="2" spans="1:256" x14ac:dyDescent="0.25">
      <c r="A2" s="1" t="s">
        <v>160</v>
      </c>
      <c r="B2" s="1"/>
      <c r="C2" s="1"/>
    </row>
    <row r="3" spans="1:256" x14ac:dyDescent="0.25"/>
    <row r="4" spans="1:256" ht="25.8" x14ac:dyDescent="0.5">
      <c r="A4" s="70" t="s">
        <v>154</v>
      </c>
      <c r="B4" s="71"/>
    </row>
    <row r="5" spans="1:256" ht="18" x14ac:dyDescent="0.35">
      <c r="A5" s="72" t="str">
        <f>"Utjämningsår "&amp;C32&amp;""</f>
        <v>Utjämningsår 2026</v>
      </c>
      <c r="B5" s="71"/>
    </row>
    <row r="6" spans="1:256" ht="18" x14ac:dyDescent="0.35">
      <c r="A6" s="72" t="str">
        <f>IF(Innehåll!C33="utfall","Utfall","Preliminärt utfall")</f>
        <v>Preliminärt utfall</v>
      </c>
      <c r="B6" s="71"/>
    </row>
    <row r="7" spans="1:256" ht="13.8" x14ac:dyDescent="0.3">
      <c r="A7" s="71"/>
      <c r="B7" s="71"/>
    </row>
    <row r="8" spans="1:256" ht="13.8" x14ac:dyDescent="0.3">
      <c r="A8" s="71"/>
      <c r="B8" s="71"/>
    </row>
    <row r="9" spans="1:256" s="2" customFormat="1" ht="15.6" x14ac:dyDescent="0.3">
      <c r="A9" s="73" t="s">
        <v>0</v>
      </c>
      <c r="B9" s="74"/>
    </row>
    <row r="10" spans="1:256" ht="14.4" x14ac:dyDescent="0.3">
      <c r="A10" s="75" t="s">
        <v>68</v>
      </c>
      <c r="B10" s="75" t="s">
        <v>154</v>
      </c>
    </row>
    <row r="11" spans="1:256" ht="14.4" x14ac:dyDescent="0.3">
      <c r="A11" s="75" t="s">
        <v>69</v>
      </c>
      <c r="B11" s="75" t="s">
        <v>71</v>
      </c>
    </row>
    <row r="12" spans="1:256" ht="14.4" customHeight="1" x14ac:dyDescent="0.3">
      <c r="A12" s="75" t="s">
        <v>70</v>
      </c>
      <c r="B12" s="75" t="s">
        <v>73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pans="1:256" ht="14.4" x14ac:dyDescent="0.3">
      <c r="A13" s="75" t="s">
        <v>72</v>
      </c>
      <c r="B13" s="75" t="s">
        <v>77</v>
      </c>
    </row>
    <row r="14" spans="1:256" ht="14.4" x14ac:dyDescent="0.3">
      <c r="A14" s="75" t="s">
        <v>74</v>
      </c>
      <c r="B14" s="75" t="s">
        <v>78</v>
      </c>
    </row>
    <row r="15" spans="1:256" ht="14.4" x14ac:dyDescent="0.3">
      <c r="A15" s="75" t="s">
        <v>75</v>
      </c>
      <c r="B15" s="75" t="s">
        <v>79</v>
      </c>
    </row>
    <row r="16" spans="1:256" ht="14.4" x14ac:dyDescent="0.3">
      <c r="A16" s="75" t="s">
        <v>76</v>
      </c>
      <c r="B16" s="76" t="s">
        <v>1</v>
      </c>
    </row>
    <row r="17" spans="1:12" ht="14.4" x14ac:dyDescent="0.3">
      <c r="A17" s="76" t="s">
        <v>212</v>
      </c>
      <c r="B17" s="76" t="s">
        <v>213</v>
      </c>
    </row>
    <row r="18" spans="1:12" ht="14.4" x14ac:dyDescent="0.3">
      <c r="A18" s="76" t="s">
        <v>214</v>
      </c>
      <c r="B18" s="76" t="s">
        <v>294</v>
      </c>
    </row>
    <row r="19" spans="1:12" ht="14.4" x14ac:dyDescent="0.3">
      <c r="A19" s="76" t="s">
        <v>215</v>
      </c>
      <c r="B19" s="76" t="s">
        <v>295</v>
      </c>
    </row>
    <row r="20" spans="1:12" ht="14.4" x14ac:dyDescent="0.3">
      <c r="A20" s="76"/>
    </row>
    <row r="21" spans="1:12" ht="14.4" x14ac:dyDescent="0.3">
      <c r="A21" s="76" t="s">
        <v>156</v>
      </c>
    </row>
    <row r="22" spans="1:12" ht="14.4" x14ac:dyDescent="0.3">
      <c r="A22" s="76" t="s">
        <v>157</v>
      </c>
      <c r="B22" s="192" t="s">
        <v>158</v>
      </c>
    </row>
    <row r="23" spans="1:12" ht="14.4" x14ac:dyDescent="0.3">
      <c r="A23" s="76"/>
      <c r="B23" s="192"/>
    </row>
    <row r="24" spans="1:12" ht="14.4" x14ac:dyDescent="0.3">
      <c r="A24" s="76"/>
      <c r="B24" s="192"/>
    </row>
    <row r="25" spans="1:12" x14ac:dyDescent="0.25">
      <c r="B25" s="192"/>
    </row>
    <row r="26" spans="1:12" ht="14.4" x14ac:dyDescent="0.3">
      <c r="A26" s="76" t="s">
        <v>297</v>
      </c>
      <c r="B26" s="192"/>
    </row>
    <row r="27" spans="1:12" ht="14.4" x14ac:dyDescent="0.3">
      <c r="A27" s="76" t="s">
        <v>292</v>
      </c>
      <c r="B27" s="192"/>
    </row>
    <row r="28" spans="1:12" ht="14.4" x14ac:dyDescent="0.3">
      <c r="A28" s="76" t="s">
        <v>202</v>
      </c>
      <c r="B28" s="192"/>
      <c r="G28" s="2"/>
      <c r="H28" s="2"/>
      <c r="I28" s="2"/>
      <c r="J28" s="2"/>
      <c r="K28" s="2"/>
      <c r="L28" s="2"/>
    </row>
    <row r="29" spans="1:12" ht="14.4" x14ac:dyDescent="0.3">
      <c r="A29" s="76" t="s">
        <v>203</v>
      </c>
      <c r="B29" s="192"/>
      <c r="G29" s="2"/>
      <c r="H29" s="2"/>
      <c r="I29" s="2"/>
      <c r="J29" s="2"/>
      <c r="K29" s="2"/>
      <c r="L29" s="2"/>
    </row>
    <row r="30" spans="1:12" ht="13.8" x14ac:dyDescent="0.25">
      <c r="B30" s="77"/>
    </row>
    <row r="31" spans="1:12" ht="15.6" hidden="1" x14ac:dyDescent="0.3">
      <c r="A31" s="73" t="s">
        <v>62</v>
      </c>
      <c r="B31" s="2"/>
      <c r="C31" s="2"/>
      <c r="D31" s="2"/>
      <c r="E31" s="2"/>
      <c r="F31" s="2"/>
    </row>
    <row r="32" spans="1:12" ht="19.5" hidden="1" customHeight="1" x14ac:dyDescent="0.3">
      <c r="A32" s="75" t="s">
        <v>2</v>
      </c>
      <c r="B32" s="75"/>
      <c r="C32" s="182" t="s">
        <v>167</v>
      </c>
    </row>
    <row r="33" spans="1:12" ht="14.4" hidden="1" x14ac:dyDescent="0.3">
      <c r="A33" s="75" t="s">
        <v>40</v>
      </c>
      <c r="B33" s="75"/>
      <c r="C33" s="19" t="s">
        <v>168</v>
      </c>
    </row>
    <row r="34" spans="1:12" ht="19.5" hidden="1" customHeight="1" x14ac:dyDescent="0.3">
      <c r="A34" s="75" t="s">
        <v>4</v>
      </c>
      <c r="B34" s="75"/>
      <c r="C34" s="19" t="s">
        <v>169</v>
      </c>
    </row>
    <row r="35" spans="1:12" ht="14.4" hidden="1" x14ac:dyDescent="0.3">
      <c r="A35" s="75" t="s">
        <v>3</v>
      </c>
      <c r="B35" s="75"/>
      <c r="C35" s="19" t="s">
        <v>170</v>
      </c>
    </row>
    <row r="36" spans="1:12" ht="14.4" hidden="1" x14ac:dyDescent="0.3">
      <c r="A36" s="75" t="s">
        <v>5</v>
      </c>
      <c r="B36" s="75"/>
      <c r="C36" s="19" t="s">
        <v>170</v>
      </c>
    </row>
    <row r="37" spans="1:12" ht="19.5" hidden="1" customHeight="1" x14ac:dyDescent="0.3">
      <c r="A37" s="75" t="s">
        <v>6</v>
      </c>
      <c r="B37" s="75"/>
      <c r="C37" s="19" t="s">
        <v>171</v>
      </c>
    </row>
    <row r="38" spans="1:12" ht="14.4" hidden="1" x14ac:dyDescent="0.3">
      <c r="A38" s="75" t="s">
        <v>7</v>
      </c>
      <c r="B38" s="75"/>
      <c r="C38" s="19" t="s">
        <v>172</v>
      </c>
    </row>
    <row r="39" spans="1:12" ht="14.4" hidden="1" x14ac:dyDescent="0.3">
      <c r="A39" s="75" t="s">
        <v>8</v>
      </c>
      <c r="B39" s="75"/>
      <c r="C39" s="19" t="s">
        <v>173</v>
      </c>
    </row>
    <row r="40" spans="1:12" ht="19.5" hidden="1" customHeight="1" x14ac:dyDescent="0.3">
      <c r="A40" s="75" t="s">
        <v>11</v>
      </c>
      <c r="B40" s="75"/>
      <c r="C40" s="19" t="s">
        <v>174</v>
      </c>
    </row>
    <row r="41" spans="1:12" ht="14.4" hidden="1" x14ac:dyDescent="0.3">
      <c r="A41" s="75" t="s">
        <v>9</v>
      </c>
      <c r="B41" s="75"/>
      <c r="C41" s="19" t="s">
        <v>172</v>
      </c>
    </row>
    <row r="42" spans="1:12" ht="19.5" hidden="1" customHeight="1" x14ac:dyDescent="0.3">
      <c r="A42" s="75" t="s">
        <v>10</v>
      </c>
      <c r="B42" s="75"/>
      <c r="C42" s="19" t="s">
        <v>173</v>
      </c>
    </row>
    <row r="43" spans="1:12" ht="14.4" hidden="1" x14ac:dyDescent="0.3">
      <c r="A43" s="75" t="s">
        <v>12</v>
      </c>
      <c r="B43" s="75"/>
      <c r="C43" s="19" t="s">
        <v>175</v>
      </c>
    </row>
    <row r="44" spans="1:12" ht="19.5" hidden="1" customHeight="1" x14ac:dyDescent="0.3">
      <c r="A44" s="75" t="s">
        <v>13</v>
      </c>
      <c r="B44" s="75"/>
      <c r="C44" s="19" t="s">
        <v>173</v>
      </c>
    </row>
    <row r="45" spans="1:12" ht="14.4" hidden="1" x14ac:dyDescent="0.3">
      <c r="A45" s="75" t="s">
        <v>15</v>
      </c>
      <c r="B45" s="75"/>
      <c r="C45" s="19" t="s">
        <v>175</v>
      </c>
    </row>
    <row r="46" spans="1:12" ht="14.4" hidden="1" x14ac:dyDescent="0.3">
      <c r="A46" s="75" t="s">
        <v>14</v>
      </c>
      <c r="B46" s="75"/>
      <c r="C46" s="19" t="s">
        <v>173</v>
      </c>
      <c r="G46" s="66"/>
      <c r="H46" s="66"/>
      <c r="I46" s="2"/>
      <c r="J46" s="2"/>
      <c r="K46" s="2"/>
      <c r="L46" s="2"/>
    </row>
    <row r="47" spans="1:12" ht="14.4" hidden="1" x14ac:dyDescent="0.3">
      <c r="A47" s="75" t="str">
        <f>"Uppräkningsfaktor för skatteunderlaget "&amp;C32</f>
        <v>Uppräkningsfaktor för skatteunderlaget 2026</v>
      </c>
      <c r="B47" s="75"/>
      <c r="C47" s="19" t="s">
        <v>176</v>
      </c>
      <c r="G47" s="66"/>
      <c r="H47" s="66"/>
    </row>
    <row r="48" spans="1:12" ht="14.4" hidden="1" x14ac:dyDescent="0.3">
      <c r="A48" s="75" t="str">
        <f>"Uppräkningsfaktor för skatteunderlaget "&amp;C32+1</f>
        <v>Uppräkningsfaktor för skatteunderlaget 2027</v>
      </c>
      <c r="B48" s="75"/>
      <c r="C48" s="19" t="s">
        <v>177</v>
      </c>
    </row>
    <row r="49" spans="1:6" ht="14.4" hidden="1" x14ac:dyDescent="0.3">
      <c r="A49" s="75" t="s">
        <v>89</v>
      </c>
      <c r="B49" s="66"/>
      <c r="C49" s="19" t="s">
        <v>178</v>
      </c>
      <c r="D49" s="66"/>
      <c r="E49" s="66"/>
      <c r="F49" s="66"/>
    </row>
    <row r="50" spans="1:6" ht="14.4" hidden="1" x14ac:dyDescent="0.3">
      <c r="A50" s="75" t="s">
        <v>90</v>
      </c>
      <c r="B50" s="66"/>
      <c r="C50" s="19" t="s">
        <v>178</v>
      </c>
      <c r="D50" s="66"/>
      <c r="E50" s="66"/>
      <c r="F50" s="66"/>
    </row>
    <row r="51" spans="1:6" hidden="1" x14ac:dyDescent="0.25">
      <c r="C51" s="19" t="s">
        <v>179</v>
      </c>
    </row>
  </sheetData>
  <hyperlinks>
    <hyperlink ref="B22" r:id="rId1" xr:uid="{9B725016-76FE-4D1A-8705-9E2DCFA936F8}"/>
  </hyperlinks>
  <pageMargins left="0.7" right="0.7" top="0.75" bottom="0.75" header="0.3" footer="0.3"/>
  <pageSetup paperSize="9" orientation="portrait" r:id="rId2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509A-8C0F-4837-B21A-037FFAD9D32E}">
  <dimension ref="A1:WVT101"/>
  <sheetViews>
    <sheetView showGridLines="0" workbookViewId="0">
      <pane ySplit="4" topLeftCell="A5" activePane="bottomLeft" state="frozen"/>
      <selection activeCell="J2" sqref="J2:N2"/>
      <selection pane="bottomLeft" activeCell="A2" sqref="A2"/>
    </sheetView>
  </sheetViews>
  <sheetFormatPr defaultColWidth="0" defaultRowHeight="0" customHeight="1" zeroHeight="1" x14ac:dyDescent="0.25"/>
  <cols>
    <col min="1" max="1" width="4.33203125" style="208" customWidth="1"/>
    <col min="2" max="2" width="32.88671875" style="208" customWidth="1"/>
    <col min="3" max="11" width="15.6640625" style="208" customWidth="1"/>
    <col min="12" max="12" width="6.109375" style="208" customWidth="1"/>
    <col min="13" max="258" width="9.109375" style="208" hidden="1"/>
    <col min="259" max="260" width="4.33203125" style="208" hidden="1"/>
    <col min="261" max="261" width="32.88671875" style="208" hidden="1"/>
    <col min="262" max="262" width="4.33203125" style="208" hidden="1"/>
    <col min="263" max="267" width="15.6640625" style="208" hidden="1"/>
    <col min="268" max="516" width="4.33203125" style="208" hidden="1"/>
    <col min="517" max="517" width="32.88671875" style="208" hidden="1"/>
    <col min="518" max="518" width="4.33203125" style="208" hidden="1"/>
    <col min="519" max="523" width="15.6640625" style="208" hidden="1"/>
    <col min="524" max="772" width="4.33203125" style="208" hidden="1"/>
    <col min="773" max="773" width="32.88671875" style="208" hidden="1"/>
    <col min="774" max="774" width="4.33203125" style="208" hidden="1"/>
    <col min="775" max="779" width="15.6640625" style="208" hidden="1"/>
    <col min="780" max="1028" width="4.33203125" style="208" hidden="1"/>
    <col min="1029" max="1029" width="32.88671875" style="208" hidden="1"/>
    <col min="1030" max="1030" width="4.33203125" style="208" hidden="1"/>
    <col min="1031" max="1035" width="15.6640625" style="208" hidden="1"/>
    <col min="1036" max="1284" width="4.33203125" style="208" hidden="1"/>
    <col min="1285" max="1285" width="32.88671875" style="208" hidden="1"/>
    <col min="1286" max="1286" width="4.33203125" style="208" hidden="1"/>
    <col min="1287" max="1291" width="15.6640625" style="208" hidden="1"/>
    <col min="1292" max="1540" width="4.33203125" style="208" hidden="1"/>
    <col min="1541" max="1541" width="32.88671875" style="208" hidden="1"/>
    <col min="1542" max="1542" width="4.33203125" style="208" hidden="1"/>
    <col min="1543" max="1547" width="15.6640625" style="208" hidden="1"/>
    <col min="1548" max="1796" width="4.33203125" style="208" hidden="1"/>
    <col min="1797" max="1797" width="32.88671875" style="208" hidden="1"/>
    <col min="1798" max="1798" width="4.33203125" style="208" hidden="1"/>
    <col min="1799" max="1803" width="15.6640625" style="208" hidden="1"/>
    <col min="1804" max="2052" width="4.33203125" style="208" hidden="1"/>
    <col min="2053" max="2053" width="32.88671875" style="208" hidden="1"/>
    <col min="2054" max="2054" width="4.33203125" style="208" hidden="1"/>
    <col min="2055" max="2059" width="15.6640625" style="208" hidden="1"/>
    <col min="2060" max="2308" width="4.33203125" style="208" hidden="1"/>
    <col min="2309" max="2309" width="32.88671875" style="208" hidden="1"/>
    <col min="2310" max="2310" width="4.33203125" style="208" hidden="1"/>
    <col min="2311" max="2315" width="15.6640625" style="208" hidden="1"/>
    <col min="2316" max="2564" width="4.33203125" style="208" hidden="1"/>
    <col min="2565" max="2565" width="32.88671875" style="208" hidden="1"/>
    <col min="2566" max="2566" width="4.33203125" style="208" hidden="1"/>
    <col min="2567" max="2571" width="15.6640625" style="208" hidden="1"/>
    <col min="2572" max="2820" width="4.33203125" style="208" hidden="1"/>
    <col min="2821" max="2821" width="32.88671875" style="208" hidden="1"/>
    <col min="2822" max="2822" width="4.33203125" style="208" hidden="1"/>
    <col min="2823" max="2827" width="15.6640625" style="208" hidden="1"/>
    <col min="2828" max="3076" width="4.33203125" style="208" hidden="1"/>
    <col min="3077" max="3077" width="32.88671875" style="208" hidden="1"/>
    <col min="3078" max="3078" width="4.33203125" style="208" hidden="1"/>
    <col min="3079" max="3083" width="15.6640625" style="208" hidden="1"/>
    <col min="3084" max="3332" width="4.33203125" style="208" hidden="1"/>
    <col min="3333" max="3333" width="32.88671875" style="208" hidden="1"/>
    <col min="3334" max="3334" width="4.33203125" style="208" hidden="1"/>
    <col min="3335" max="3339" width="15.6640625" style="208" hidden="1"/>
    <col min="3340" max="3588" width="4.33203125" style="208" hidden="1"/>
    <col min="3589" max="3589" width="32.88671875" style="208" hidden="1"/>
    <col min="3590" max="3590" width="4.33203125" style="208" hidden="1"/>
    <col min="3591" max="3595" width="15.6640625" style="208" hidden="1"/>
    <col min="3596" max="3844" width="4.33203125" style="208" hidden="1"/>
    <col min="3845" max="3845" width="32.88671875" style="208" hidden="1"/>
    <col min="3846" max="3846" width="4.33203125" style="208" hidden="1"/>
    <col min="3847" max="3851" width="15.6640625" style="208" hidden="1"/>
    <col min="3852" max="4100" width="4.33203125" style="208" hidden="1"/>
    <col min="4101" max="4101" width="32.88671875" style="208" hidden="1"/>
    <col min="4102" max="4102" width="4.33203125" style="208" hidden="1"/>
    <col min="4103" max="4107" width="15.6640625" style="208" hidden="1"/>
    <col min="4108" max="4356" width="4.33203125" style="208" hidden="1"/>
    <col min="4357" max="4357" width="32.88671875" style="208" hidden="1"/>
    <col min="4358" max="4358" width="4.33203125" style="208" hidden="1"/>
    <col min="4359" max="4363" width="15.6640625" style="208" hidden="1"/>
    <col min="4364" max="4612" width="4.33203125" style="208" hidden="1"/>
    <col min="4613" max="4613" width="32.88671875" style="208" hidden="1"/>
    <col min="4614" max="4614" width="4.33203125" style="208" hidden="1"/>
    <col min="4615" max="4619" width="15.6640625" style="208" hidden="1"/>
    <col min="4620" max="4868" width="4.33203125" style="208" hidden="1"/>
    <col min="4869" max="4869" width="32.88671875" style="208" hidden="1"/>
    <col min="4870" max="4870" width="4.33203125" style="208" hidden="1"/>
    <col min="4871" max="4875" width="15.6640625" style="208" hidden="1"/>
    <col min="4876" max="5124" width="4.33203125" style="208" hidden="1"/>
    <col min="5125" max="5125" width="32.88671875" style="208" hidden="1"/>
    <col min="5126" max="5126" width="4.33203125" style="208" hidden="1"/>
    <col min="5127" max="5131" width="15.6640625" style="208" hidden="1"/>
    <col min="5132" max="5380" width="4.33203125" style="208" hidden="1"/>
    <col min="5381" max="5381" width="32.88671875" style="208" hidden="1"/>
    <col min="5382" max="5382" width="4.33203125" style="208" hidden="1"/>
    <col min="5383" max="5387" width="15.6640625" style="208" hidden="1"/>
    <col min="5388" max="5636" width="4.33203125" style="208" hidden="1"/>
    <col min="5637" max="5637" width="32.88671875" style="208" hidden="1"/>
    <col min="5638" max="5638" width="4.33203125" style="208" hidden="1"/>
    <col min="5639" max="5643" width="15.6640625" style="208" hidden="1"/>
    <col min="5644" max="5892" width="4.33203125" style="208" hidden="1"/>
    <col min="5893" max="5893" width="32.88671875" style="208" hidden="1"/>
    <col min="5894" max="5894" width="4.33203125" style="208" hidden="1"/>
    <col min="5895" max="5899" width="15.6640625" style="208" hidden="1"/>
    <col min="5900" max="6148" width="4.33203125" style="208" hidden="1"/>
    <col min="6149" max="6149" width="32.88671875" style="208" hidden="1"/>
    <col min="6150" max="6150" width="4.33203125" style="208" hidden="1"/>
    <col min="6151" max="6155" width="15.6640625" style="208" hidden="1"/>
    <col min="6156" max="6404" width="4.33203125" style="208" hidden="1"/>
    <col min="6405" max="6405" width="32.88671875" style="208" hidden="1"/>
    <col min="6406" max="6406" width="4.33203125" style="208" hidden="1"/>
    <col min="6407" max="6411" width="15.6640625" style="208" hidden="1"/>
    <col min="6412" max="6660" width="4.33203125" style="208" hidden="1"/>
    <col min="6661" max="6661" width="32.88671875" style="208" hidden="1"/>
    <col min="6662" max="6662" width="4.33203125" style="208" hidden="1"/>
    <col min="6663" max="6667" width="15.6640625" style="208" hidden="1"/>
    <col min="6668" max="6916" width="4.33203125" style="208" hidden="1"/>
    <col min="6917" max="6917" width="32.88671875" style="208" hidden="1"/>
    <col min="6918" max="6918" width="4.33203125" style="208" hidden="1"/>
    <col min="6919" max="6923" width="15.6640625" style="208" hidden="1"/>
    <col min="6924" max="7172" width="4.33203125" style="208" hidden="1"/>
    <col min="7173" max="7173" width="32.88671875" style="208" hidden="1"/>
    <col min="7174" max="7174" width="4.33203125" style="208" hidden="1"/>
    <col min="7175" max="7179" width="15.6640625" style="208" hidden="1"/>
    <col min="7180" max="7428" width="4.33203125" style="208" hidden="1"/>
    <col min="7429" max="7429" width="32.88671875" style="208" hidden="1"/>
    <col min="7430" max="7430" width="4.33203125" style="208" hidden="1"/>
    <col min="7431" max="7435" width="15.6640625" style="208" hidden="1"/>
    <col min="7436" max="7684" width="4.33203125" style="208" hidden="1"/>
    <col min="7685" max="7685" width="32.88671875" style="208" hidden="1"/>
    <col min="7686" max="7686" width="4.33203125" style="208" hidden="1"/>
    <col min="7687" max="7691" width="15.6640625" style="208" hidden="1"/>
    <col min="7692" max="7940" width="4.33203125" style="208" hidden="1"/>
    <col min="7941" max="7941" width="32.88671875" style="208" hidden="1"/>
    <col min="7942" max="7942" width="4.33203125" style="208" hidden="1"/>
    <col min="7943" max="7947" width="15.6640625" style="208" hidden="1"/>
    <col min="7948" max="8196" width="4.33203125" style="208" hidden="1"/>
    <col min="8197" max="8197" width="32.88671875" style="208" hidden="1"/>
    <col min="8198" max="8198" width="4.33203125" style="208" hidden="1"/>
    <col min="8199" max="8203" width="15.6640625" style="208" hidden="1"/>
    <col min="8204" max="8452" width="4.33203125" style="208" hidden="1"/>
    <col min="8453" max="8453" width="32.88671875" style="208" hidden="1"/>
    <col min="8454" max="8454" width="4.33203125" style="208" hidden="1"/>
    <col min="8455" max="8459" width="15.6640625" style="208" hidden="1"/>
    <col min="8460" max="8708" width="4.33203125" style="208" hidden="1"/>
    <col min="8709" max="8709" width="32.88671875" style="208" hidden="1"/>
    <col min="8710" max="8710" width="4.33203125" style="208" hidden="1"/>
    <col min="8711" max="8715" width="15.6640625" style="208" hidden="1"/>
    <col min="8716" max="8964" width="4.33203125" style="208" hidden="1"/>
    <col min="8965" max="8965" width="32.88671875" style="208" hidden="1"/>
    <col min="8966" max="8966" width="4.33203125" style="208" hidden="1"/>
    <col min="8967" max="8971" width="15.6640625" style="208" hidden="1"/>
    <col min="8972" max="9220" width="4.33203125" style="208" hidden="1"/>
    <col min="9221" max="9221" width="32.88671875" style="208" hidden="1"/>
    <col min="9222" max="9222" width="4.33203125" style="208" hidden="1"/>
    <col min="9223" max="9227" width="15.6640625" style="208" hidden="1"/>
    <col min="9228" max="9476" width="4.33203125" style="208" hidden="1"/>
    <col min="9477" max="9477" width="32.88671875" style="208" hidden="1"/>
    <col min="9478" max="9478" width="4.33203125" style="208" hidden="1"/>
    <col min="9479" max="9483" width="15.6640625" style="208" hidden="1"/>
    <col min="9484" max="9732" width="4.33203125" style="208" hidden="1"/>
    <col min="9733" max="9733" width="32.88671875" style="208" hidden="1"/>
    <col min="9734" max="9734" width="4.33203125" style="208" hidden="1"/>
    <col min="9735" max="9739" width="15.6640625" style="208" hidden="1"/>
    <col min="9740" max="9988" width="4.33203125" style="208" hidden="1"/>
    <col min="9989" max="9989" width="32.88671875" style="208" hidden="1"/>
    <col min="9990" max="9990" width="4.33203125" style="208" hidden="1"/>
    <col min="9991" max="9995" width="15.6640625" style="208" hidden="1"/>
    <col min="9996" max="10244" width="4.33203125" style="208" hidden="1"/>
    <col min="10245" max="10245" width="32.88671875" style="208" hidden="1"/>
    <col min="10246" max="10246" width="4.33203125" style="208" hidden="1"/>
    <col min="10247" max="10251" width="15.6640625" style="208" hidden="1"/>
    <col min="10252" max="10500" width="4.33203125" style="208" hidden="1"/>
    <col min="10501" max="10501" width="32.88671875" style="208" hidden="1"/>
    <col min="10502" max="10502" width="4.33203125" style="208" hidden="1"/>
    <col min="10503" max="10507" width="15.6640625" style="208" hidden="1"/>
    <col min="10508" max="10756" width="4.33203125" style="208" hidden="1"/>
    <col min="10757" max="10757" width="32.88671875" style="208" hidden="1"/>
    <col min="10758" max="10758" width="4.33203125" style="208" hidden="1"/>
    <col min="10759" max="10763" width="15.6640625" style="208" hidden="1"/>
    <col min="10764" max="11012" width="4.33203125" style="208" hidden="1"/>
    <col min="11013" max="11013" width="32.88671875" style="208" hidden="1"/>
    <col min="11014" max="11014" width="4.33203125" style="208" hidden="1"/>
    <col min="11015" max="11019" width="15.6640625" style="208" hidden="1"/>
    <col min="11020" max="11268" width="4.33203125" style="208" hidden="1"/>
    <col min="11269" max="11269" width="32.88671875" style="208" hidden="1"/>
    <col min="11270" max="11270" width="4.33203125" style="208" hidden="1"/>
    <col min="11271" max="11275" width="15.6640625" style="208" hidden="1"/>
    <col min="11276" max="11524" width="4.33203125" style="208" hidden="1"/>
    <col min="11525" max="11525" width="32.88671875" style="208" hidden="1"/>
    <col min="11526" max="11526" width="4.33203125" style="208" hidden="1"/>
    <col min="11527" max="11531" width="15.6640625" style="208" hidden="1"/>
    <col min="11532" max="11780" width="4.33203125" style="208" hidden="1"/>
    <col min="11781" max="11781" width="32.88671875" style="208" hidden="1"/>
    <col min="11782" max="11782" width="4.33203125" style="208" hidden="1"/>
    <col min="11783" max="11787" width="15.6640625" style="208" hidden="1"/>
    <col min="11788" max="12036" width="4.33203125" style="208" hidden="1"/>
    <col min="12037" max="12037" width="32.88671875" style="208" hidden="1"/>
    <col min="12038" max="12038" width="4.33203125" style="208" hidden="1"/>
    <col min="12039" max="12043" width="15.6640625" style="208" hidden="1"/>
    <col min="12044" max="12292" width="4.33203125" style="208" hidden="1"/>
    <col min="12293" max="12293" width="32.88671875" style="208" hidden="1"/>
    <col min="12294" max="12294" width="4.33203125" style="208" hidden="1"/>
    <col min="12295" max="12299" width="15.6640625" style="208" hidden="1"/>
    <col min="12300" max="12548" width="4.33203125" style="208" hidden="1"/>
    <col min="12549" max="12549" width="32.88671875" style="208" hidden="1"/>
    <col min="12550" max="12550" width="4.33203125" style="208" hidden="1"/>
    <col min="12551" max="12555" width="15.6640625" style="208" hidden="1"/>
    <col min="12556" max="12804" width="4.33203125" style="208" hidden="1"/>
    <col min="12805" max="12805" width="32.88671875" style="208" hidden="1"/>
    <col min="12806" max="12806" width="4.33203125" style="208" hidden="1"/>
    <col min="12807" max="12811" width="15.6640625" style="208" hidden="1"/>
    <col min="12812" max="13060" width="4.33203125" style="208" hidden="1"/>
    <col min="13061" max="13061" width="32.88671875" style="208" hidden="1"/>
    <col min="13062" max="13062" width="4.33203125" style="208" hidden="1"/>
    <col min="13063" max="13067" width="15.6640625" style="208" hidden="1"/>
    <col min="13068" max="13316" width="4.33203125" style="208" hidden="1"/>
    <col min="13317" max="13317" width="32.88671875" style="208" hidden="1"/>
    <col min="13318" max="13318" width="4.33203125" style="208" hidden="1"/>
    <col min="13319" max="13323" width="15.6640625" style="208" hidden="1"/>
    <col min="13324" max="13572" width="4.33203125" style="208" hidden="1"/>
    <col min="13573" max="13573" width="32.88671875" style="208" hidden="1"/>
    <col min="13574" max="13574" width="4.33203125" style="208" hidden="1"/>
    <col min="13575" max="13579" width="15.6640625" style="208" hidden="1"/>
    <col min="13580" max="13828" width="4.33203125" style="208" hidden="1"/>
    <col min="13829" max="13829" width="32.88671875" style="208" hidden="1"/>
    <col min="13830" max="13830" width="4.33203125" style="208" hidden="1"/>
    <col min="13831" max="13835" width="15.6640625" style="208" hidden="1"/>
    <col min="13836" max="14084" width="4.33203125" style="208" hidden="1"/>
    <col min="14085" max="14085" width="32.88671875" style="208" hidden="1"/>
    <col min="14086" max="14086" width="4.33203125" style="208" hidden="1"/>
    <col min="14087" max="14091" width="15.6640625" style="208" hidden="1"/>
    <col min="14092" max="14340" width="4.33203125" style="208" hidden="1"/>
    <col min="14341" max="14341" width="32.88671875" style="208" hidden="1"/>
    <col min="14342" max="14342" width="4.33203125" style="208" hidden="1"/>
    <col min="14343" max="14347" width="15.6640625" style="208" hidden="1"/>
    <col min="14348" max="14596" width="4.33203125" style="208" hidden="1"/>
    <col min="14597" max="14597" width="32.88671875" style="208" hidden="1"/>
    <col min="14598" max="14598" width="4.33203125" style="208" hidden="1"/>
    <col min="14599" max="14603" width="15.6640625" style="208" hidden="1"/>
    <col min="14604" max="14852" width="4.33203125" style="208" hidden="1"/>
    <col min="14853" max="14853" width="32.88671875" style="208" hidden="1"/>
    <col min="14854" max="14854" width="4.33203125" style="208" hidden="1"/>
    <col min="14855" max="14859" width="15.6640625" style="208" hidden="1"/>
    <col min="14860" max="15108" width="4.33203125" style="208" hidden="1"/>
    <col min="15109" max="15109" width="32.88671875" style="208" hidden="1"/>
    <col min="15110" max="15110" width="4.33203125" style="208" hidden="1"/>
    <col min="15111" max="15115" width="15.6640625" style="208" hidden="1"/>
    <col min="15116" max="15364" width="4.33203125" style="208" hidden="1"/>
    <col min="15365" max="15365" width="32.88671875" style="208" hidden="1"/>
    <col min="15366" max="15366" width="4.33203125" style="208" hidden="1"/>
    <col min="15367" max="15371" width="15.6640625" style="208" hidden="1"/>
    <col min="15372" max="15620" width="4.33203125" style="208" hidden="1"/>
    <col min="15621" max="15621" width="32.88671875" style="208" hidden="1"/>
    <col min="15622" max="15622" width="4.33203125" style="208" hidden="1"/>
    <col min="15623" max="15627" width="15.6640625" style="208" hidden="1"/>
    <col min="15628" max="15876" width="4.33203125" style="208" hidden="1"/>
    <col min="15877" max="15877" width="32.88671875" style="208" hidden="1"/>
    <col min="15878" max="15878" width="4.33203125" style="208" hidden="1"/>
    <col min="15879" max="15883" width="15.6640625" style="208" hidden="1"/>
    <col min="15884" max="16132" width="4.33203125" style="208" hidden="1"/>
    <col min="16133" max="16133" width="32.88671875" style="208" hidden="1"/>
    <col min="16134" max="16134" width="4.33203125" style="208" hidden="1"/>
    <col min="16135" max="16140" width="15.6640625" style="208" hidden="1"/>
    <col min="16141" max="16384" width="4.33203125" style="208" hidden="1"/>
  </cols>
  <sheetData>
    <row r="1" spans="1:11" ht="12.75" customHeight="1" x14ac:dyDescent="0.25"/>
    <row r="2" spans="1:11" ht="16.2" thickBot="1" x14ac:dyDescent="0.35">
      <c r="A2" s="209" t="s">
        <v>293</v>
      </c>
    </row>
    <row r="3" spans="1:11" ht="13.2" x14ac:dyDescent="0.25">
      <c r="A3" s="210"/>
      <c r="B3" s="210"/>
      <c r="C3" s="291" t="s">
        <v>228</v>
      </c>
      <c r="D3" s="291"/>
      <c r="E3" s="291"/>
      <c r="F3" s="291"/>
      <c r="G3" s="291"/>
      <c r="H3" s="291"/>
      <c r="I3" s="291"/>
      <c r="J3" s="291"/>
      <c r="K3" s="291"/>
    </row>
    <row r="4" spans="1:11" ht="13.2" x14ac:dyDescent="0.25">
      <c r="A4" s="211"/>
      <c r="B4" s="211"/>
      <c r="C4" s="212">
        <v>2018</v>
      </c>
      <c r="D4" s="212">
        <v>2019</v>
      </c>
      <c r="E4" s="212">
        <v>2020</v>
      </c>
      <c r="F4" s="212">
        <v>2021</v>
      </c>
      <c r="G4" s="212">
        <v>2022</v>
      </c>
      <c r="H4" s="212">
        <v>2023</v>
      </c>
      <c r="I4" s="212">
        <v>2024</v>
      </c>
      <c r="J4" s="212">
        <v>2025</v>
      </c>
      <c r="K4" s="212">
        <v>2026</v>
      </c>
    </row>
    <row r="5" spans="1:11" ht="30" customHeight="1" x14ac:dyDescent="0.25">
      <c r="A5" s="208" t="s">
        <v>229</v>
      </c>
      <c r="B5" s="208" t="s">
        <v>230</v>
      </c>
      <c r="C5" s="213">
        <v>29469521000</v>
      </c>
      <c r="D5" s="213">
        <v>31950436000</v>
      </c>
      <c r="E5" s="213">
        <v>34656524000</v>
      </c>
      <c r="F5" s="213">
        <v>43108136000</v>
      </c>
      <c r="G5" s="213">
        <v>43950709000</v>
      </c>
      <c r="H5" s="213">
        <v>43847606000</v>
      </c>
      <c r="I5" s="213">
        <v>48694896000</v>
      </c>
      <c r="J5" s="213">
        <v>48024556000</v>
      </c>
      <c r="K5" s="213">
        <v>49769657000</v>
      </c>
    </row>
    <row r="6" spans="1:11" ht="13.5" customHeight="1" x14ac:dyDescent="0.25">
      <c r="B6" s="208" t="s">
        <v>231</v>
      </c>
      <c r="C6" s="213">
        <v>33076332666</v>
      </c>
      <c r="D6" s="213">
        <v>34558579738</v>
      </c>
      <c r="E6" s="213">
        <v>35483161416</v>
      </c>
      <c r="F6" s="213">
        <v>36285554485</v>
      </c>
      <c r="G6" s="213">
        <v>38829062656</v>
      </c>
      <c r="H6" s="213">
        <v>41655056140</v>
      </c>
      <c r="I6" s="213">
        <v>43675809590</v>
      </c>
      <c r="J6" s="213">
        <v>45502525203</v>
      </c>
      <c r="K6" s="213">
        <v>47568337123</v>
      </c>
    </row>
    <row r="7" spans="1:11" ht="13.5" customHeight="1" x14ac:dyDescent="0.25">
      <c r="B7" s="208" t="s">
        <v>232</v>
      </c>
      <c r="C7" s="213">
        <v>-1151708500</v>
      </c>
      <c r="D7" s="213">
        <v>-1174499280</v>
      </c>
      <c r="E7" s="213">
        <v>-1488842850</v>
      </c>
      <c r="F7" s="213">
        <v>-1951742256</v>
      </c>
      <c r="G7" s="213">
        <v>-2423918295</v>
      </c>
      <c r="H7" s="213">
        <v>-2802731700</v>
      </c>
      <c r="I7" s="213">
        <v>-3187776372</v>
      </c>
      <c r="J7" s="213">
        <v>-3200946035</v>
      </c>
      <c r="K7" s="213">
        <v>-3494410176</v>
      </c>
    </row>
    <row r="8" spans="1:11" ht="13.5" customHeight="1" x14ac:dyDescent="0.25">
      <c r="B8" s="208" t="s">
        <v>233</v>
      </c>
      <c r="C8" s="213">
        <v>2265872740</v>
      </c>
      <c r="D8" s="213">
        <v>2328606716</v>
      </c>
      <c r="E8" s="213">
        <v>3468000843</v>
      </c>
      <c r="F8" s="213">
        <v>3718327365</v>
      </c>
      <c r="G8" s="213">
        <v>3617237959</v>
      </c>
      <c r="H8" s="213">
        <v>4470397624</v>
      </c>
      <c r="I8" s="213">
        <v>4601023902</v>
      </c>
      <c r="J8" s="213">
        <v>5365606043</v>
      </c>
      <c r="K8" s="213">
        <v>5793476423</v>
      </c>
    </row>
    <row r="9" spans="1:11" ht="13.5" customHeight="1" x14ac:dyDescent="0.25">
      <c r="B9" s="208" t="s">
        <v>234</v>
      </c>
      <c r="C9" s="213">
        <v>-2275552651</v>
      </c>
      <c r="D9" s="213">
        <v>-2334494165</v>
      </c>
      <c r="E9" s="213">
        <v>-3494921408</v>
      </c>
      <c r="F9" s="213">
        <v>-3739318154</v>
      </c>
      <c r="G9" s="213">
        <v>-3635594053</v>
      </c>
      <c r="H9" s="213">
        <v>-4510431048</v>
      </c>
      <c r="I9" s="213">
        <v>-4643251846</v>
      </c>
      <c r="J9" s="213">
        <v>-5397601764</v>
      </c>
      <c r="K9" s="213">
        <v>-5809471267</v>
      </c>
    </row>
    <row r="10" spans="1:11" ht="13.5" customHeight="1" x14ac:dyDescent="0.25">
      <c r="B10" s="208" t="s">
        <v>235</v>
      </c>
      <c r="C10" s="213">
        <v>538965802</v>
      </c>
      <c r="D10" s="213">
        <v>540745064</v>
      </c>
      <c r="E10" s="213">
        <v>542720074</v>
      </c>
      <c r="F10" s="213">
        <v>543565401</v>
      </c>
      <c r="G10" s="213">
        <v>546046327</v>
      </c>
      <c r="H10" s="213">
        <v>547026316</v>
      </c>
      <c r="I10" s="213">
        <v>546692740</v>
      </c>
      <c r="J10" s="213">
        <v>546857983</v>
      </c>
      <c r="K10" s="213">
        <v>545757048</v>
      </c>
    </row>
    <row r="11" spans="1:11" ht="13.5" customHeight="1" x14ac:dyDescent="0.25">
      <c r="B11" s="208" t="s">
        <v>236</v>
      </c>
      <c r="C11" s="213">
        <v>75922674</v>
      </c>
      <c r="D11" s="213">
        <v>7018804</v>
      </c>
      <c r="E11" s="213">
        <v>2610263692</v>
      </c>
      <c r="F11" s="213">
        <v>1061142149</v>
      </c>
      <c r="G11" s="213">
        <v>165626784</v>
      </c>
      <c r="H11" s="213">
        <v>0</v>
      </c>
      <c r="I11" s="213">
        <v>0</v>
      </c>
      <c r="J11" s="213">
        <v>0</v>
      </c>
      <c r="K11" s="213">
        <v>0</v>
      </c>
    </row>
    <row r="12" spans="1:11" ht="21" customHeight="1" x14ac:dyDescent="0.25">
      <c r="A12" s="208" t="s">
        <v>237</v>
      </c>
      <c r="B12" s="208" t="s">
        <v>238</v>
      </c>
      <c r="C12" s="213">
        <v>32529832731</v>
      </c>
      <c r="D12" s="213">
        <v>33925956877</v>
      </c>
      <c r="E12" s="213">
        <v>37120381767</v>
      </c>
      <c r="F12" s="213">
        <v>35917528990</v>
      </c>
      <c r="G12" s="213">
        <v>37098461378</v>
      </c>
      <c r="H12" s="213">
        <v>39359317332</v>
      </c>
      <c r="I12" s="213">
        <v>40992498014</v>
      </c>
      <c r="J12" s="213">
        <v>42816441430</v>
      </c>
      <c r="K12" s="213">
        <v>44603689151</v>
      </c>
    </row>
    <row r="13" spans="1:11" ht="21" customHeight="1" x14ac:dyDescent="0.25">
      <c r="A13" s="208" t="s">
        <v>239</v>
      </c>
      <c r="B13" s="208" t="s">
        <v>240</v>
      </c>
      <c r="C13" s="213">
        <v>-3060311731</v>
      </c>
      <c r="D13" s="213">
        <v>-1975520877</v>
      </c>
      <c r="E13" s="213">
        <v>-2463857767</v>
      </c>
      <c r="F13" s="213">
        <v>7190607010</v>
      </c>
      <c r="G13" s="213">
        <v>6852247622</v>
      </c>
      <c r="H13" s="213">
        <v>4488288668</v>
      </c>
      <c r="I13" s="213">
        <v>7702397986</v>
      </c>
      <c r="J13" s="213">
        <v>5208114570</v>
      </c>
      <c r="K13" s="213">
        <v>5165967849</v>
      </c>
    </row>
    <row r="14" spans="1:11" ht="19.5" customHeight="1" x14ac:dyDescent="0.25">
      <c r="A14" s="215" t="s">
        <v>241</v>
      </c>
      <c r="B14" s="272" t="s">
        <v>291</v>
      </c>
      <c r="C14" s="268">
        <v>-302.88012938592061</v>
      </c>
      <c r="D14" s="268">
        <v>-193.38826431975772</v>
      </c>
      <c r="E14" s="268">
        <v>-238.7581000502642</v>
      </c>
      <c r="F14" s="268">
        <v>692.83796196419075</v>
      </c>
      <c r="G14" s="268">
        <v>656.15072363570209</v>
      </c>
      <c r="H14" s="268">
        <v>426.85769044327293</v>
      </c>
      <c r="I14" s="268">
        <v>729.55389128030185</v>
      </c>
      <c r="J14" s="268">
        <v>491.9283744240654</v>
      </c>
      <c r="K14" s="268">
        <v>488</v>
      </c>
    </row>
    <row r="15" spans="1:11" ht="24" customHeight="1" x14ac:dyDescent="0.25">
      <c r="A15" s="216" t="s">
        <v>242</v>
      </c>
    </row>
    <row r="16" spans="1:11" ht="12.75" customHeight="1" x14ac:dyDescent="0.25">
      <c r="A16" s="208" t="s">
        <v>243</v>
      </c>
      <c r="C16" s="213">
        <v>35342205406</v>
      </c>
      <c r="D16" s="213">
        <v>36887186454</v>
      </c>
      <c r="E16" s="213">
        <v>38951162259</v>
      </c>
      <c r="F16" s="213">
        <v>40003881850</v>
      </c>
      <c r="G16" s="213">
        <v>42446300615</v>
      </c>
      <c r="H16" s="213">
        <v>46125453764</v>
      </c>
      <c r="I16" s="213">
        <v>48276833492</v>
      </c>
      <c r="J16" s="213">
        <v>50868131246</v>
      </c>
      <c r="K16" s="213">
        <v>53361813546</v>
      </c>
    </row>
    <row r="17" spans="1:96" ht="12.75" customHeight="1" x14ac:dyDescent="0.25">
      <c r="A17" s="208" t="s">
        <v>244</v>
      </c>
      <c r="C17" s="213">
        <v>-3427261151</v>
      </c>
      <c r="D17" s="213">
        <v>-3508993445</v>
      </c>
      <c r="E17" s="213">
        <v>-4983764258</v>
      </c>
      <c r="F17" s="213">
        <v>-5691060410</v>
      </c>
      <c r="G17" s="213">
        <v>-6059512348</v>
      </c>
      <c r="H17" s="213">
        <v>-7313162748</v>
      </c>
      <c r="I17" s="213">
        <v>-7831028218</v>
      </c>
      <c r="J17" s="213">
        <v>-8598547799</v>
      </c>
      <c r="K17" s="213">
        <v>-9303881443</v>
      </c>
    </row>
    <row r="18" spans="1:96" ht="12.75" customHeight="1" x14ac:dyDescent="0.25">
      <c r="A18" s="208" t="s">
        <v>245</v>
      </c>
      <c r="C18" s="213">
        <v>538965802</v>
      </c>
      <c r="D18" s="213">
        <v>540745064</v>
      </c>
      <c r="E18" s="213">
        <v>542720074</v>
      </c>
      <c r="F18" s="213">
        <v>543565401</v>
      </c>
      <c r="G18" s="213">
        <v>546046327</v>
      </c>
      <c r="H18" s="213">
        <v>547026316</v>
      </c>
      <c r="I18" s="213">
        <v>546692740</v>
      </c>
      <c r="J18" s="213">
        <v>546857983</v>
      </c>
      <c r="K18" s="213">
        <v>545757048</v>
      </c>
    </row>
    <row r="19" spans="1:96" ht="12.75" customHeight="1" x14ac:dyDescent="0.25">
      <c r="A19" s="208" t="s">
        <v>246</v>
      </c>
      <c r="C19" s="213">
        <v>75922674</v>
      </c>
      <c r="D19" s="213">
        <v>7018804</v>
      </c>
      <c r="E19" s="213">
        <v>2610263692</v>
      </c>
      <c r="F19" s="213">
        <v>1061142149</v>
      </c>
      <c r="G19" s="213">
        <v>165626784</v>
      </c>
      <c r="H19" s="213">
        <v>0</v>
      </c>
      <c r="I19" s="213">
        <v>0</v>
      </c>
      <c r="J19" s="213">
        <v>0</v>
      </c>
      <c r="K19" s="213">
        <v>0</v>
      </c>
    </row>
    <row r="20" spans="1:96" s="218" customFormat="1" ht="12.75" customHeight="1" x14ac:dyDescent="0.25">
      <c r="A20" s="208" t="s">
        <v>247</v>
      </c>
      <c r="B20" s="208"/>
      <c r="C20" s="213">
        <v>-3060311730</v>
      </c>
      <c r="D20" s="213">
        <v>-1975520878</v>
      </c>
      <c r="E20" s="213">
        <v>-2463857765</v>
      </c>
      <c r="F20" s="213">
        <v>7190607011</v>
      </c>
      <c r="G20" s="213">
        <v>6852247621</v>
      </c>
      <c r="H20" s="213">
        <v>4488288665</v>
      </c>
      <c r="I20" s="213">
        <v>7702397987</v>
      </c>
      <c r="J20" s="213">
        <v>5208114571</v>
      </c>
      <c r="K20" s="213">
        <v>5165967850</v>
      </c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</row>
    <row r="21" spans="1:96" ht="21" customHeight="1" thickBot="1" x14ac:dyDescent="0.3">
      <c r="A21" s="219" t="s">
        <v>248</v>
      </c>
      <c r="B21" s="220"/>
      <c r="C21" s="221">
        <v>29469521001</v>
      </c>
      <c r="D21" s="221">
        <v>31950435999</v>
      </c>
      <c r="E21" s="221">
        <v>34656524002</v>
      </c>
      <c r="F21" s="221">
        <v>43108136001</v>
      </c>
      <c r="G21" s="221">
        <v>43950708999</v>
      </c>
      <c r="H21" s="221">
        <v>43847605997</v>
      </c>
      <c r="I21" s="221">
        <v>48694896001</v>
      </c>
      <c r="J21" s="221">
        <v>48024556001</v>
      </c>
      <c r="K21" s="221">
        <v>49769657001</v>
      </c>
    </row>
    <row r="22" spans="1:96" ht="10.5" customHeight="1" x14ac:dyDescent="0.25">
      <c r="A22" s="222"/>
    </row>
    <row r="23" spans="1:96" ht="15.6" x14ac:dyDescent="0.25">
      <c r="A23" s="222"/>
    </row>
    <row r="24" spans="1:96" ht="13.2" x14ac:dyDescent="0.25"/>
    <row r="25" spans="1:96" ht="13.2" x14ac:dyDescent="0.25">
      <c r="A25" s="223"/>
      <c r="C25" s="224"/>
      <c r="D25" s="224"/>
      <c r="E25" s="224"/>
      <c r="F25" s="224"/>
      <c r="G25" s="224"/>
    </row>
    <row r="26" spans="1:96" ht="21" hidden="1" customHeight="1" x14ac:dyDescent="0.3">
      <c r="A26" s="223"/>
      <c r="C26" s="225"/>
      <c r="D26" s="225"/>
      <c r="E26" s="225"/>
      <c r="F26" s="225"/>
      <c r="G26" s="225"/>
    </row>
    <row r="27" spans="1:96" ht="13.5" hidden="1" customHeight="1" x14ac:dyDescent="0.25">
      <c r="A27" s="226"/>
      <c r="C27" s="214"/>
      <c r="D27" s="214"/>
      <c r="E27" s="214"/>
      <c r="F27" s="214"/>
      <c r="G27" s="214"/>
    </row>
    <row r="28" spans="1:96" ht="12.75" hidden="1" customHeight="1" x14ac:dyDescent="0.25">
      <c r="C28" s="213"/>
      <c r="D28" s="213"/>
      <c r="E28" s="213"/>
      <c r="F28" s="213"/>
      <c r="G28" s="213"/>
    </row>
    <row r="29" spans="1:96" ht="24.9" hidden="1" customHeight="1" x14ac:dyDescent="0.25">
      <c r="C29" s="213"/>
      <c r="D29" s="213"/>
      <c r="E29" s="213"/>
      <c r="F29" s="213"/>
      <c r="G29" s="213"/>
    </row>
    <row r="30" spans="1:96" ht="18" hidden="1" customHeight="1" x14ac:dyDescent="0.25">
      <c r="C30" s="213"/>
      <c r="D30" s="213"/>
      <c r="E30" s="213"/>
      <c r="F30" s="213"/>
      <c r="G30" s="213"/>
    </row>
    <row r="31" spans="1:96" ht="18" hidden="1" customHeight="1" x14ac:dyDescent="0.25">
      <c r="C31" s="213"/>
      <c r="D31" s="213"/>
      <c r="E31" s="213"/>
      <c r="F31" s="213"/>
      <c r="G31" s="213"/>
    </row>
    <row r="32" spans="1:96" ht="18" hidden="1" customHeight="1" x14ac:dyDescent="0.25">
      <c r="C32" s="213"/>
      <c r="D32" s="213"/>
      <c r="E32" s="213"/>
      <c r="F32" s="213"/>
      <c r="G32" s="213"/>
    </row>
    <row r="33" spans="1:96" ht="18" hidden="1" customHeight="1" x14ac:dyDescent="0.25">
      <c r="A33" s="217"/>
      <c r="C33" s="227"/>
      <c r="D33" s="227"/>
      <c r="E33" s="227"/>
      <c r="F33" s="227"/>
      <c r="G33" s="227"/>
    </row>
    <row r="34" spans="1:96" ht="18" hidden="1" customHeight="1" x14ac:dyDescent="0.25"/>
    <row r="35" spans="1:96" ht="21" hidden="1" customHeight="1" x14ac:dyDescent="0.25"/>
    <row r="36" spans="1:96" ht="6.75" hidden="1" customHeight="1" x14ac:dyDescent="0.25">
      <c r="C36" s="213"/>
      <c r="D36" s="213"/>
      <c r="E36" s="213"/>
      <c r="F36" s="213"/>
      <c r="G36" s="213"/>
    </row>
    <row r="37" spans="1:96" ht="15" hidden="1" customHeight="1" x14ac:dyDescent="0.25">
      <c r="B37" s="214"/>
      <c r="C37" s="213"/>
      <c r="D37" s="213"/>
      <c r="E37" s="213"/>
      <c r="F37" s="213"/>
      <c r="G37" s="213"/>
    </row>
    <row r="38" spans="1:96" ht="15" hidden="1" customHeight="1" x14ac:dyDescent="0.25">
      <c r="C38" s="213"/>
      <c r="D38" s="213"/>
      <c r="E38" s="213"/>
      <c r="F38" s="213"/>
      <c r="G38" s="213"/>
    </row>
    <row r="39" spans="1:96" s="218" customFormat="1" ht="15" hidden="1" customHeight="1" x14ac:dyDescent="0.25">
      <c r="A39" s="217"/>
      <c r="B39" s="217"/>
      <c r="C39" s="228"/>
      <c r="D39" s="229"/>
      <c r="E39" s="229"/>
      <c r="F39" s="229"/>
      <c r="G39" s="229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</row>
    <row r="40" spans="1:96" ht="15" hidden="1" customHeight="1" x14ac:dyDescent="0.25">
      <c r="C40" s="230"/>
      <c r="D40" s="230"/>
      <c r="E40" s="230"/>
      <c r="F40" s="230"/>
      <c r="G40" s="230"/>
    </row>
    <row r="41" spans="1:96" ht="12.75" hidden="1" customHeight="1" x14ac:dyDescent="0.25">
      <c r="C41" s="230"/>
      <c r="D41" s="230"/>
      <c r="E41" s="230"/>
      <c r="F41" s="230"/>
      <c r="G41" s="230"/>
    </row>
    <row r="42" spans="1:96" ht="12.75" hidden="1" customHeight="1" x14ac:dyDescent="0.25">
      <c r="A42" s="217"/>
      <c r="C42" s="230"/>
      <c r="D42" s="230"/>
      <c r="E42" s="230"/>
      <c r="F42" s="230"/>
      <c r="G42" s="230"/>
    </row>
    <row r="43" spans="1:96" ht="12.75" hidden="1" customHeight="1" x14ac:dyDescent="0.25"/>
    <row r="44" spans="1:96" ht="12.75" hidden="1" customHeight="1" x14ac:dyDescent="0.25"/>
    <row r="45" spans="1:96" ht="12.75" hidden="1" customHeight="1" x14ac:dyDescent="0.25"/>
    <row r="46" spans="1:96" ht="12.75" hidden="1" customHeight="1" x14ac:dyDescent="0.25"/>
    <row r="47" spans="1:96" ht="12.75" hidden="1" customHeight="1" x14ac:dyDescent="0.25"/>
    <row r="48" spans="1:96" ht="12.75" hidden="1" customHeight="1" x14ac:dyDescent="0.25"/>
    <row r="49" ht="12.75" hidden="1" customHeight="1" x14ac:dyDescent="0.25"/>
    <row r="50" ht="12.75" hidden="1" customHeight="1" x14ac:dyDescent="0.25"/>
    <row r="51" ht="12.75" hidden="1" customHeight="1" x14ac:dyDescent="0.25"/>
    <row r="52" ht="12.75" hidden="1" customHeight="1" x14ac:dyDescent="0.25"/>
    <row r="53" ht="12.75" hidden="1" customHeight="1" x14ac:dyDescent="0.25"/>
    <row r="54" ht="12.75" hidden="1" customHeight="1" x14ac:dyDescent="0.25"/>
    <row r="55" ht="12.75" hidden="1" customHeight="1" x14ac:dyDescent="0.25"/>
    <row r="56" ht="12.75" hidden="1" customHeight="1" x14ac:dyDescent="0.25"/>
    <row r="57" ht="12.75" hidden="1" customHeight="1" x14ac:dyDescent="0.25"/>
    <row r="58" ht="12.75" hidden="1" customHeight="1" x14ac:dyDescent="0.25"/>
    <row r="59" ht="12.75" hidden="1" customHeight="1" x14ac:dyDescent="0.25"/>
    <row r="60" ht="12.75" hidden="1" customHeight="1" x14ac:dyDescent="0.25"/>
    <row r="61" ht="12.75" hidden="1" customHeight="1" x14ac:dyDescent="0.25"/>
    <row r="62" ht="12.75" hidden="1" customHeight="1" x14ac:dyDescent="0.25"/>
    <row r="63" ht="12.75" hidden="1" customHeight="1" x14ac:dyDescent="0.25"/>
    <row r="64" ht="12.75" hidden="1" customHeight="1" x14ac:dyDescent="0.25"/>
    <row r="65" ht="12.75" hidden="1" customHeight="1" x14ac:dyDescent="0.25"/>
    <row r="66" ht="12.75" hidden="1" customHeight="1" x14ac:dyDescent="0.25"/>
    <row r="67" ht="12.75" hidden="1" customHeight="1" x14ac:dyDescent="0.25"/>
    <row r="68" ht="12.75" hidden="1" customHeight="1" x14ac:dyDescent="0.25"/>
    <row r="69" ht="12.75" hidden="1" customHeight="1" x14ac:dyDescent="0.25"/>
    <row r="70" ht="12.75" hidden="1" customHeight="1" x14ac:dyDescent="0.25"/>
    <row r="71" ht="12.75" hidden="1" customHeight="1" x14ac:dyDescent="0.25"/>
    <row r="72" ht="12.75" hidden="1" customHeight="1" x14ac:dyDescent="0.25"/>
    <row r="73" ht="12.75" hidden="1" customHeight="1" x14ac:dyDescent="0.25"/>
    <row r="74" ht="12.75" hidden="1" customHeight="1" x14ac:dyDescent="0.25"/>
    <row r="75" ht="12.75" hidden="1" customHeight="1" x14ac:dyDescent="0.25"/>
    <row r="76" ht="12.75" hidden="1" customHeight="1" x14ac:dyDescent="0.25"/>
    <row r="77" ht="12.75" hidden="1" customHeight="1" x14ac:dyDescent="0.25"/>
    <row r="78" ht="12.75" hidden="1" customHeight="1" x14ac:dyDescent="0.25"/>
    <row r="79" ht="12.75" hidden="1" customHeight="1" x14ac:dyDescent="0.25"/>
    <row r="8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3.2" x14ac:dyDescent="0.25"/>
    <row r="97" s="208" customFormat="1" ht="0" hidden="1" customHeight="1" x14ac:dyDescent="0.25"/>
    <row r="98" s="208" customFormat="1" ht="0" hidden="1" customHeight="1" x14ac:dyDescent="0.25"/>
    <row r="99" s="208" customFormat="1" ht="0" hidden="1" customHeight="1" x14ac:dyDescent="0.25"/>
    <row r="100" s="208" customFormat="1" ht="0" hidden="1" customHeight="1" x14ac:dyDescent="0.25"/>
    <row r="101" s="208" customFormat="1" ht="0" hidden="1" customHeight="1" x14ac:dyDescent="0.25"/>
  </sheetData>
  <mergeCells count="1">
    <mergeCell ref="C3:K3"/>
  </mergeCells>
  <conditionalFormatting sqref="C5:K21 C28:G33 C36:G37 C40:G42">
    <cfRule type="cellIs" dxfId="2" priority="2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E56F-2B07-4D09-87A2-722CE1798AFB}">
  <dimension ref="A1:WVS73"/>
  <sheetViews>
    <sheetView showGridLines="0" workbookViewId="0">
      <pane ySplit="7" topLeftCell="A8" activePane="bottomLeft" state="frozen"/>
      <selection activeCell="J2" sqref="J2:N2"/>
      <selection pane="bottomLeft"/>
    </sheetView>
  </sheetViews>
  <sheetFormatPr defaultColWidth="0" defaultRowHeight="13.2" customHeight="1" zeroHeight="1" x14ac:dyDescent="0.25"/>
  <cols>
    <col min="1" max="1" width="6.6640625" customWidth="1"/>
    <col min="2" max="3" width="7.6640625" customWidth="1"/>
    <col min="4" max="4" width="1.6640625" customWidth="1"/>
    <col min="5" max="6" width="7.6640625" customWidth="1"/>
    <col min="7" max="9" width="9.6640625" customWidth="1"/>
    <col min="10" max="10" width="13.44140625" style="19" customWidth="1"/>
    <col min="11" max="11" width="9.109375" style="231" customWidth="1"/>
    <col min="12" max="256" width="9.109375" hidden="1"/>
    <col min="268" max="512" width="9.109375" hidden="1"/>
    <col min="524" max="768" width="9.109375" hidden="1"/>
    <col min="780" max="1024" width="9.109375" hidden="1"/>
    <col min="1036" max="1280" width="9.109375" hidden="1"/>
    <col min="1292" max="1536" width="9.109375" hidden="1"/>
    <col min="1548" max="1792" width="9.109375" hidden="1"/>
    <col min="1804" max="2048" width="9.109375" hidden="1"/>
    <col min="2060" max="2304" width="9.109375" hidden="1"/>
    <col min="2316" max="2560" width="9.109375" hidden="1"/>
    <col min="2572" max="2816" width="9.109375" hidden="1"/>
    <col min="2828" max="3072" width="9.109375" hidden="1"/>
    <col min="3084" max="3328" width="9.109375" hidden="1"/>
    <col min="3340" max="3584" width="9.109375" hidden="1"/>
    <col min="3596" max="3840" width="9.109375" hidden="1"/>
    <col min="3852" max="4096" width="9.109375" hidden="1"/>
    <col min="4108" max="4352" width="9.109375" hidden="1"/>
    <col min="4364" max="4608" width="9.109375" hidden="1"/>
    <col min="4620" max="4864" width="9.109375" hidden="1"/>
    <col min="4876" max="5120" width="9.109375" hidden="1"/>
    <col min="5132" max="5376" width="9.109375" hidden="1"/>
    <col min="5388" max="5632" width="9.109375" hidden="1"/>
    <col min="5644" max="5888" width="9.109375" hidden="1"/>
    <col min="5900" max="6144" width="9.109375" hidden="1"/>
    <col min="6156" max="6400" width="9.109375" hidden="1"/>
    <col min="6412" max="6656" width="9.109375" hidden="1"/>
    <col min="6668" max="6912" width="9.109375" hidden="1"/>
    <col min="6924" max="7168" width="9.109375" hidden="1"/>
    <col min="7180" max="7424" width="9.109375" hidden="1"/>
    <col min="7436" max="7680" width="9.109375" hidden="1"/>
    <col min="7692" max="7936" width="9.109375" hidden="1"/>
    <col min="7948" max="8192" width="9.109375" hidden="1"/>
    <col min="8204" max="8448" width="9.109375" hidden="1"/>
    <col min="8460" max="8704" width="9.109375" hidden="1"/>
    <col min="8716" max="8960" width="9.109375" hidden="1"/>
    <col min="8972" max="9216" width="9.109375" hidden="1"/>
    <col min="9228" max="9472" width="9.109375" hidden="1"/>
    <col min="9484" max="9728" width="9.109375" hidden="1"/>
    <col min="9740" max="9984" width="9.109375" hidden="1"/>
    <col min="9996" max="10240" width="9.109375" hidden="1"/>
    <col min="10252" max="10496" width="9.109375" hidden="1"/>
    <col min="10508" max="10752" width="9.109375" hidden="1"/>
    <col min="10764" max="11008" width="9.109375" hidden="1"/>
    <col min="11020" max="11264" width="9.109375" hidden="1"/>
    <col min="11276" max="11520" width="9.109375" hidden="1"/>
    <col min="11532" max="11776" width="9.109375" hidden="1"/>
    <col min="11788" max="12032" width="9.109375" hidden="1"/>
    <col min="12044" max="12288" width="9.109375" hidden="1"/>
    <col min="12300" max="12544" width="9.109375" hidden="1"/>
    <col min="12556" max="12800" width="9.109375" hidden="1"/>
    <col min="12812" max="13056" width="9.109375" hidden="1"/>
    <col min="13068" max="13312" width="9.109375" hidden="1"/>
    <col min="13324" max="13568" width="9.109375" hidden="1"/>
    <col min="13580" max="13824" width="9.109375" hidden="1"/>
    <col min="13836" max="14080" width="9.109375" hidden="1"/>
    <col min="14092" max="14336" width="9.109375" hidden="1"/>
    <col min="14348" max="14592" width="9.109375" hidden="1"/>
    <col min="14604" max="14848" width="9.109375" hidden="1"/>
    <col min="14860" max="15104" width="9.109375" hidden="1"/>
    <col min="15116" max="15360" width="9.109375" hidden="1"/>
    <col min="15372" max="15616" width="9.109375" hidden="1"/>
    <col min="15628" max="15872" width="9.109375" hidden="1"/>
    <col min="15884" max="16128" width="9.109375" hidden="1"/>
    <col min="16140" max="16384" width="9.109375" hidden="1"/>
  </cols>
  <sheetData>
    <row r="1" spans="1:11" x14ac:dyDescent="0.25"/>
    <row r="2" spans="1:11" ht="15.6" x14ac:dyDescent="0.3">
      <c r="A2" s="232" t="s">
        <v>249</v>
      </c>
      <c r="B2" s="233"/>
      <c r="C2" s="233"/>
      <c r="D2" s="233"/>
      <c r="E2" s="233"/>
      <c r="F2" s="233"/>
      <c r="G2" s="233"/>
      <c r="H2" s="233"/>
      <c r="I2" s="233"/>
      <c r="J2" s="234"/>
      <c r="K2" s="235"/>
    </row>
    <row r="3" spans="1:11" ht="15" customHeight="1" x14ac:dyDescent="0.3">
      <c r="A3" s="232" t="s">
        <v>296</v>
      </c>
      <c r="B3" s="233"/>
      <c r="C3" s="233"/>
      <c r="D3" s="233"/>
      <c r="E3" s="233"/>
      <c r="F3" s="233"/>
      <c r="G3" s="233"/>
      <c r="H3" s="233"/>
      <c r="I3" s="233"/>
      <c r="J3" s="234"/>
      <c r="K3" s="235"/>
    </row>
    <row r="4" spans="1:11" ht="15" customHeight="1" x14ac:dyDescent="0.25">
      <c r="A4" s="236" t="s">
        <v>250</v>
      </c>
      <c r="B4" s="292" t="s">
        <v>33</v>
      </c>
      <c r="C4" s="292"/>
      <c r="D4" s="237"/>
      <c r="E4" s="292" t="s">
        <v>80</v>
      </c>
      <c r="F4" s="292"/>
      <c r="G4" s="238" t="s">
        <v>81</v>
      </c>
      <c r="H4" s="238" t="s">
        <v>82</v>
      </c>
      <c r="I4" s="238" t="s">
        <v>251</v>
      </c>
      <c r="J4" s="239" t="s">
        <v>252</v>
      </c>
      <c r="K4" s="240"/>
    </row>
    <row r="5" spans="1:11" s="244" customFormat="1" ht="15.6" x14ac:dyDescent="0.25">
      <c r="A5" s="241" t="s">
        <v>253</v>
      </c>
      <c r="B5" s="293" t="s">
        <v>254</v>
      </c>
      <c r="C5" s="293"/>
      <c r="D5" s="242"/>
      <c r="E5" s="293" t="s">
        <v>255</v>
      </c>
      <c r="F5" s="293"/>
      <c r="G5" s="243" t="s">
        <v>25</v>
      </c>
      <c r="H5" s="243" t="s">
        <v>25</v>
      </c>
      <c r="I5" s="243" t="s">
        <v>256</v>
      </c>
      <c r="J5" s="243" t="s">
        <v>257</v>
      </c>
      <c r="K5" s="240"/>
    </row>
    <row r="6" spans="1:11" s="244" customFormat="1" x14ac:dyDescent="0.25">
      <c r="A6" s="241" t="s">
        <v>258</v>
      </c>
      <c r="B6" s="243" t="s">
        <v>55</v>
      </c>
      <c r="C6" s="243" t="s">
        <v>259</v>
      </c>
      <c r="D6" s="242"/>
      <c r="E6" s="243" t="s">
        <v>55</v>
      </c>
      <c r="F6" s="243" t="s">
        <v>259</v>
      </c>
      <c r="G6" s="245"/>
      <c r="H6" s="245"/>
      <c r="I6" s="243" t="s">
        <v>260</v>
      </c>
      <c r="J6" s="243" t="s">
        <v>261</v>
      </c>
      <c r="K6" s="240"/>
    </row>
    <row r="7" spans="1:11" s="244" customFormat="1" x14ac:dyDescent="0.25">
      <c r="A7" s="2"/>
      <c r="B7" s="246"/>
      <c r="C7" s="246"/>
      <c r="D7" s="246"/>
      <c r="E7" s="246"/>
      <c r="F7" s="246"/>
      <c r="G7" s="247"/>
      <c r="H7" s="247"/>
      <c r="I7" s="247"/>
      <c r="J7" s="248" t="s">
        <v>262</v>
      </c>
      <c r="K7" s="240"/>
    </row>
    <row r="8" spans="1:11" s="244" customFormat="1" x14ac:dyDescent="0.25">
      <c r="A8" s="249" t="s">
        <v>263</v>
      </c>
      <c r="B8" s="242"/>
      <c r="C8" s="242"/>
      <c r="D8" s="242"/>
      <c r="E8" s="242"/>
      <c r="F8" s="242"/>
      <c r="G8" s="245"/>
      <c r="H8" s="245"/>
      <c r="I8" s="245"/>
      <c r="J8" s="19"/>
      <c r="K8" s="240"/>
    </row>
    <row r="9" spans="1:11" s="244" customFormat="1" ht="18" customHeight="1" x14ac:dyDescent="0.25">
      <c r="A9" s="250" t="s">
        <v>264</v>
      </c>
      <c r="B9" s="240">
        <v>46212.180498000002</v>
      </c>
      <c r="C9" s="240">
        <v>-3228.689519</v>
      </c>
      <c r="D9" s="240"/>
      <c r="E9" s="240">
        <v>4702.7453180000002</v>
      </c>
      <c r="F9" s="240">
        <v>-4732.1767369999998</v>
      </c>
      <c r="G9" s="240">
        <v>1532.745543</v>
      </c>
      <c r="H9" s="240">
        <v>837.759321</v>
      </c>
      <c r="I9" s="240">
        <v>-159.56442200000001</v>
      </c>
      <c r="J9" s="240">
        <v>45165.000002000001</v>
      </c>
      <c r="K9" s="240"/>
    </row>
    <row r="10" spans="1:11" s="244" customFormat="1" ht="12.75" customHeight="1" x14ac:dyDescent="0.25">
      <c r="A10" s="250" t="s">
        <v>265</v>
      </c>
      <c r="B10" s="240">
        <v>48139.456420000002</v>
      </c>
      <c r="C10" s="240">
        <v>-3288.7269329999999</v>
      </c>
      <c r="D10" s="240"/>
      <c r="E10" s="240">
        <v>4855.2563399999999</v>
      </c>
      <c r="F10" s="240">
        <v>-4861.769354</v>
      </c>
      <c r="G10" s="240">
        <v>1532.6628499999999</v>
      </c>
      <c r="H10" s="240">
        <v>462.35477100000003</v>
      </c>
      <c r="I10" s="240">
        <v>8317.4999029999999</v>
      </c>
      <c r="J10" s="240">
        <v>55156.733997000003</v>
      </c>
      <c r="K10" s="240"/>
    </row>
    <row r="11" spans="1:11" s="244" customFormat="1" ht="12.75" customHeight="1" x14ac:dyDescent="0.25">
      <c r="A11" s="250" t="s">
        <v>266</v>
      </c>
      <c r="B11" s="240">
        <v>51962</v>
      </c>
      <c r="C11" s="240">
        <v>-3654</v>
      </c>
      <c r="D11" s="240"/>
      <c r="E11" s="240">
        <v>5198</v>
      </c>
      <c r="F11" s="240">
        <v>-5208</v>
      </c>
      <c r="G11" s="240">
        <v>1528</v>
      </c>
      <c r="H11" s="240">
        <v>308</v>
      </c>
      <c r="I11" s="240">
        <v>-4199</v>
      </c>
      <c r="J11" s="240">
        <v>45935</v>
      </c>
      <c r="K11" s="240"/>
    </row>
    <row r="12" spans="1:11" s="244" customFormat="1" ht="12.75" customHeight="1" x14ac:dyDescent="0.25">
      <c r="A12" s="250" t="s">
        <v>267</v>
      </c>
      <c r="B12" s="240">
        <v>54331</v>
      </c>
      <c r="C12" s="240">
        <v>-4050</v>
      </c>
      <c r="D12" s="240"/>
      <c r="E12" s="240">
        <v>5551</v>
      </c>
      <c r="F12" s="240">
        <v>-5564</v>
      </c>
      <c r="G12" s="240">
        <v>1525</v>
      </c>
      <c r="H12" s="240">
        <v>192</v>
      </c>
      <c r="I12" s="240">
        <v>-4528</v>
      </c>
      <c r="J12" s="240">
        <v>47456</v>
      </c>
      <c r="K12" s="240"/>
    </row>
    <row r="13" spans="1:11" s="244" customFormat="1" ht="12.75" customHeight="1" x14ac:dyDescent="0.25">
      <c r="A13" s="250" t="s">
        <v>268</v>
      </c>
      <c r="B13" s="240">
        <v>52817</v>
      </c>
      <c r="C13" s="240">
        <v>-3912</v>
      </c>
      <c r="D13" s="240"/>
      <c r="E13" s="240">
        <v>5701</v>
      </c>
      <c r="F13" s="240">
        <v>-5697</v>
      </c>
      <c r="G13" s="240">
        <v>1523</v>
      </c>
      <c r="H13" s="240">
        <v>90</v>
      </c>
      <c r="I13" s="240">
        <v>2394</v>
      </c>
      <c r="J13" s="240">
        <v>52916</v>
      </c>
      <c r="K13" s="240"/>
    </row>
    <row r="14" spans="1:11" s="244" customFormat="1" ht="18" customHeight="1" x14ac:dyDescent="0.25">
      <c r="A14" s="250" t="s">
        <v>269</v>
      </c>
      <c r="B14" s="240">
        <v>54075</v>
      </c>
      <c r="C14" s="240">
        <v>-3898</v>
      </c>
      <c r="D14" s="240"/>
      <c r="E14" s="240">
        <v>6070</v>
      </c>
      <c r="F14" s="240">
        <v>-6058</v>
      </c>
      <c r="G14" s="240">
        <v>1521</v>
      </c>
      <c r="H14" s="240" t="s">
        <v>270</v>
      </c>
      <c r="I14" s="240">
        <v>9630</v>
      </c>
      <c r="J14" s="240">
        <v>61339</v>
      </c>
      <c r="K14" s="240"/>
    </row>
    <row r="15" spans="1:11" s="244" customFormat="1" ht="12.75" customHeight="1" x14ac:dyDescent="0.25">
      <c r="A15" s="251" t="s">
        <v>271</v>
      </c>
      <c r="B15" s="240">
        <v>56364</v>
      </c>
      <c r="C15" s="240">
        <v>-4245</v>
      </c>
      <c r="D15" s="240"/>
      <c r="E15" s="240">
        <v>6492</v>
      </c>
      <c r="F15" s="240">
        <v>-6468</v>
      </c>
      <c r="G15" s="240">
        <v>1519</v>
      </c>
      <c r="H15" s="240" t="s">
        <v>270</v>
      </c>
      <c r="I15" s="240">
        <v>4662</v>
      </c>
      <c r="J15" s="240">
        <v>58324</v>
      </c>
      <c r="K15" s="240"/>
    </row>
    <row r="16" spans="1:11" s="244" customFormat="1" ht="12.75" customHeight="1" x14ac:dyDescent="0.25">
      <c r="A16" s="251" t="s">
        <v>272</v>
      </c>
      <c r="B16" s="240">
        <v>60106</v>
      </c>
      <c r="C16" s="240">
        <v>-4841</v>
      </c>
      <c r="D16" s="240"/>
      <c r="E16" s="240">
        <v>6846</v>
      </c>
      <c r="F16" s="240">
        <v>-6827</v>
      </c>
      <c r="G16" s="240">
        <v>1519</v>
      </c>
      <c r="H16" s="240" t="s">
        <v>270</v>
      </c>
      <c r="I16" s="240">
        <v>4350</v>
      </c>
      <c r="J16" s="240">
        <v>61153</v>
      </c>
      <c r="K16" s="240"/>
    </row>
    <row r="17" spans="1:11" s="244" customFormat="1" ht="12.75" customHeight="1" x14ac:dyDescent="0.25">
      <c r="A17" s="251" t="s">
        <v>273</v>
      </c>
      <c r="B17" s="240">
        <v>61548</v>
      </c>
      <c r="C17" s="240">
        <v>-3874</v>
      </c>
      <c r="D17" s="240"/>
      <c r="E17" s="240">
        <v>6058</v>
      </c>
      <c r="F17" s="240">
        <v>-6071</v>
      </c>
      <c r="G17" s="240">
        <v>1908</v>
      </c>
      <c r="H17" s="240">
        <v>2428</v>
      </c>
      <c r="I17" s="240">
        <v>2235</v>
      </c>
      <c r="J17" s="240">
        <v>64231</v>
      </c>
      <c r="K17" s="240"/>
    </row>
    <row r="18" spans="1:11" s="244" customFormat="1" ht="12.75" customHeight="1" x14ac:dyDescent="0.25">
      <c r="A18" s="251" t="s">
        <v>274</v>
      </c>
      <c r="B18" s="240">
        <v>64627</v>
      </c>
      <c r="C18" s="240">
        <v>-4218</v>
      </c>
      <c r="D18" s="240"/>
      <c r="E18" s="240">
        <v>6369</v>
      </c>
      <c r="F18" s="240">
        <v>-6388</v>
      </c>
      <c r="G18" s="240">
        <v>1916</v>
      </c>
      <c r="H18" s="240">
        <v>778</v>
      </c>
      <c r="I18" s="240">
        <v>-377</v>
      </c>
      <c r="J18" s="240">
        <v>62707</v>
      </c>
      <c r="K18" s="240"/>
    </row>
    <row r="19" spans="1:11" s="244" customFormat="1" ht="18" customHeight="1" x14ac:dyDescent="0.25">
      <c r="A19" s="250" t="s">
        <v>275</v>
      </c>
      <c r="B19" s="240">
        <v>68986</v>
      </c>
      <c r="C19" s="240">
        <v>-6351</v>
      </c>
      <c r="D19" s="240"/>
      <c r="E19" s="240">
        <v>6640</v>
      </c>
      <c r="F19" s="240">
        <v>-6653</v>
      </c>
      <c r="G19" s="240">
        <v>1050</v>
      </c>
      <c r="H19" s="240">
        <v>784</v>
      </c>
      <c r="I19" s="240">
        <v>-337</v>
      </c>
      <c r="J19" s="240">
        <v>64121</v>
      </c>
      <c r="K19" s="240"/>
    </row>
    <row r="20" spans="1:11" s="244" customFormat="1" ht="12.75" customHeight="1" x14ac:dyDescent="0.25">
      <c r="A20" s="251" t="s">
        <v>276</v>
      </c>
      <c r="B20" s="240">
        <v>72969</v>
      </c>
      <c r="C20" s="240">
        <v>-7157</v>
      </c>
      <c r="D20" s="240"/>
      <c r="E20" s="240">
        <v>7150</v>
      </c>
      <c r="F20" s="240">
        <v>-7168</v>
      </c>
      <c r="G20" s="240">
        <v>1052</v>
      </c>
      <c r="H20" s="240">
        <v>259</v>
      </c>
      <c r="I20" s="240">
        <v>-97</v>
      </c>
      <c r="J20" s="240">
        <v>67007</v>
      </c>
      <c r="K20" s="240"/>
    </row>
    <row r="21" spans="1:11" s="244" customFormat="1" ht="12.75" customHeight="1" x14ac:dyDescent="0.25">
      <c r="A21" s="251" t="s">
        <v>277</v>
      </c>
      <c r="B21" s="240">
        <v>75047</v>
      </c>
      <c r="C21" s="240">
        <v>-7354</v>
      </c>
      <c r="D21" s="240"/>
      <c r="E21" s="240">
        <v>7448</v>
      </c>
      <c r="F21" s="240">
        <v>-7480</v>
      </c>
      <c r="G21" s="240">
        <v>1055</v>
      </c>
      <c r="H21" s="240">
        <v>34</v>
      </c>
      <c r="I21" s="240">
        <v>1589</v>
      </c>
      <c r="J21" s="240">
        <v>70339</v>
      </c>
      <c r="K21" s="240"/>
    </row>
    <row r="22" spans="1:11" s="244" customFormat="1" ht="12.75" customHeight="1" x14ac:dyDescent="0.25">
      <c r="A22" s="251" t="s">
        <v>278</v>
      </c>
      <c r="B22" s="240">
        <v>77975</v>
      </c>
      <c r="C22" s="240">
        <v>-7580</v>
      </c>
      <c r="D22" s="240"/>
      <c r="E22" s="240">
        <v>8024</v>
      </c>
      <c r="F22" s="240">
        <v>-8056</v>
      </c>
      <c r="G22" s="240">
        <v>1052</v>
      </c>
      <c r="H22" s="240">
        <v>0</v>
      </c>
      <c r="I22" s="240">
        <v>7173</v>
      </c>
      <c r="J22" s="240">
        <v>78589</v>
      </c>
      <c r="K22" s="240"/>
    </row>
    <row r="23" spans="1:11" s="244" customFormat="1" x14ac:dyDescent="0.25">
      <c r="A23" s="241" t="s">
        <v>279</v>
      </c>
      <c r="B23" s="231">
        <v>80138</v>
      </c>
      <c r="C23" s="231">
        <v>-8363</v>
      </c>
      <c r="D23" s="231"/>
      <c r="E23" s="231">
        <v>9196</v>
      </c>
      <c r="F23" s="231">
        <v>-9278</v>
      </c>
      <c r="G23" s="231">
        <v>1051</v>
      </c>
      <c r="H23" s="231">
        <v>2845</v>
      </c>
      <c r="I23" s="231">
        <v>10564</v>
      </c>
      <c r="J23" s="252">
        <v>86152</v>
      </c>
      <c r="K23" s="240"/>
    </row>
    <row r="24" spans="1:11" s="244" customFormat="1" ht="18" customHeight="1" x14ac:dyDescent="0.25">
      <c r="A24" s="251" t="s">
        <v>280</v>
      </c>
      <c r="B24" s="231">
        <v>81853</v>
      </c>
      <c r="C24" s="231">
        <v>-9207</v>
      </c>
      <c r="D24" s="231"/>
      <c r="E24" s="231">
        <v>9518</v>
      </c>
      <c r="F24" s="231">
        <v>-9583</v>
      </c>
      <c r="G24" s="231">
        <v>1048</v>
      </c>
      <c r="H24" s="231">
        <v>919</v>
      </c>
      <c r="I24" s="231">
        <v>30856</v>
      </c>
      <c r="J24" s="252">
        <v>105403</v>
      </c>
      <c r="K24" s="240"/>
    </row>
    <row r="25" spans="1:11" s="244" customFormat="1" x14ac:dyDescent="0.25">
      <c r="A25" s="241" t="s">
        <v>281</v>
      </c>
      <c r="B25" s="253">
        <v>87974</v>
      </c>
      <c r="C25" s="253">
        <v>-10791</v>
      </c>
      <c r="D25" s="253"/>
      <c r="E25" s="253">
        <v>9870</v>
      </c>
      <c r="F25" s="253">
        <v>-9901</v>
      </c>
      <c r="G25" s="253">
        <v>1049</v>
      </c>
      <c r="H25" s="253">
        <v>243</v>
      </c>
      <c r="I25" s="253">
        <v>28828</v>
      </c>
      <c r="J25" s="254">
        <v>107272</v>
      </c>
      <c r="K25" s="240"/>
    </row>
    <row r="26" spans="1:11" s="244" customFormat="1" x14ac:dyDescent="0.25">
      <c r="A26" s="241" t="s">
        <v>282</v>
      </c>
      <c r="B26" s="253">
        <v>94732</v>
      </c>
      <c r="C26" s="253">
        <v>-12264</v>
      </c>
      <c r="D26" s="253"/>
      <c r="E26" s="253">
        <v>11233</v>
      </c>
      <c r="F26" s="253">
        <v>-11304</v>
      </c>
      <c r="G26" s="253">
        <v>1047</v>
      </c>
      <c r="H26" s="253">
        <v>28</v>
      </c>
      <c r="I26" s="253">
        <v>24559</v>
      </c>
      <c r="J26" s="254">
        <v>108031</v>
      </c>
      <c r="K26" s="240"/>
    </row>
    <row r="27" spans="1:11" s="244" customFormat="1" x14ac:dyDescent="0.25">
      <c r="A27" s="255" t="s">
        <v>283</v>
      </c>
      <c r="B27" s="253">
        <v>99091</v>
      </c>
      <c r="C27" s="253">
        <v>-13118</v>
      </c>
      <c r="D27" s="253"/>
      <c r="E27" s="253">
        <v>11078</v>
      </c>
      <c r="F27" s="253">
        <v>-11175</v>
      </c>
      <c r="G27" s="253">
        <v>1042</v>
      </c>
      <c r="H27" s="253">
        <v>0</v>
      </c>
      <c r="I27" s="253">
        <v>32257</v>
      </c>
      <c r="J27" s="254">
        <v>119176</v>
      </c>
      <c r="K27" s="240"/>
    </row>
    <row r="28" spans="1:11" s="244" customFormat="1" x14ac:dyDescent="0.25">
      <c r="A28" s="255" t="s">
        <v>284</v>
      </c>
      <c r="B28" s="253">
        <v>103162</v>
      </c>
      <c r="C28" s="253">
        <v>-13385</v>
      </c>
      <c r="D28" s="253"/>
      <c r="E28" s="253">
        <v>11370</v>
      </c>
      <c r="F28" s="253">
        <v>-11458</v>
      </c>
      <c r="G28" s="253">
        <v>1041</v>
      </c>
      <c r="H28" s="253">
        <v>0</v>
      </c>
      <c r="I28" s="253">
        <v>27996</v>
      </c>
      <c r="J28" s="254">
        <v>118725</v>
      </c>
      <c r="K28" s="240"/>
    </row>
    <row r="29" spans="1:11" s="244" customFormat="1" ht="18" customHeight="1" x14ac:dyDescent="0.25">
      <c r="A29" s="255" t="s">
        <v>167</v>
      </c>
      <c r="B29" s="253">
        <v>107770</v>
      </c>
      <c r="C29" s="253">
        <v>-14219</v>
      </c>
      <c r="D29" s="253"/>
      <c r="E29" s="253">
        <v>12072</v>
      </c>
      <c r="F29" s="253">
        <v>-12061</v>
      </c>
      <c r="G29" s="253">
        <v>1039</v>
      </c>
      <c r="H29" s="253">
        <v>0</v>
      </c>
      <c r="I29" s="253">
        <v>29725</v>
      </c>
      <c r="J29" s="254">
        <v>124327</v>
      </c>
      <c r="K29" s="240"/>
    </row>
    <row r="30" spans="1:11" s="244" customFormat="1" ht="21.75" customHeight="1" x14ac:dyDescent="0.25">
      <c r="A30" s="256" t="s">
        <v>285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0"/>
    </row>
    <row r="31" spans="1:11" s="244" customFormat="1" ht="12.75" customHeight="1" x14ac:dyDescent="0.25">
      <c r="A31" s="250" t="s">
        <v>264</v>
      </c>
      <c r="B31" s="240">
        <v>15232.753842</v>
      </c>
      <c r="C31" s="240">
        <v>-1997.3315459999999</v>
      </c>
      <c r="D31" s="240"/>
      <c r="E31" s="240">
        <v>1091.2305180000001</v>
      </c>
      <c r="F31" s="240">
        <v>-1095.664464</v>
      </c>
      <c r="G31" s="240">
        <v>657.01231299999995</v>
      </c>
      <c r="H31" s="240">
        <v>348.37677300000001</v>
      </c>
      <c r="I31" s="240">
        <v>-1272.377438</v>
      </c>
      <c r="J31" s="240">
        <v>12963.999998000001</v>
      </c>
      <c r="K31" s="240"/>
    </row>
    <row r="32" spans="1:11" s="244" customFormat="1" ht="12.75" customHeight="1" x14ac:dyDescent="0.25">
      <c r="A32" s="250" t="s">
        <v>265</v>
      </c>
      <c r="B32" s="240">
        <v>15779.850608999999</v>
      </c>
      <c r="C32" s="240">
        <v>-1951.6020470000001</v>
      </c>
      <c r="D32" s="240"/>
      <c r="E32" s="240">
        <v>1164</v>
      </c>
      <c r="F32" s="240">
        <v>-1165</v>
      </c>
      <c r="G32" s="240">
        <v>657.51997400000005</v>
      </c>
      <c r="H32" s="240">
        <v>235.09222600000001</v>
      </c>
      <c r="I32" s="240">
        <v>937</v>
      </c>
      <c r="J32" s="240">
        <v>15656.473999</v>
      </c>
      <c r="K32" s="240"/>
    </row>
    <row r="33" spans="1:11" s="244" customFormat="1" ht="12.75" customHeight="1" x14ac:dyDescent="0.25">
      <c r="A33" s="250" t="s">
        <v>266</v>
      </c>
      <c r="B33" s="240">
        <v>16947</v>
      </c>
      <c r="C33" s="240">
        <v>-2090</v>
      </c>
      <c r="D33" s="240"/>
      <c r="E33" s="240">
        <v>1360</v>
      </c>
      <c r="F33" s="240">
        <v>-1354</v>
      </c>
      <c r="G33" s="240">
        <v>657</v>
      </c>
      <c r="H33" s="240">
        <v>174</v>
      </c>
      <c r="I33" s="240">
        <v>869</v>
      </c>
      <c r="J33" s="240">
        <v>16563</v>
      </c>
      <c r="K33" s="240"/>
    </row>
    <row r="34" spans="1:11" s="244" customFormat="1" ht="12.75" customHeight="1" x14ac:dyDescent="0.25">
      <c r="A34" s="250" t="s">
        <v>267</v>
      </c>
      <c r="B34" s="240">
        <v>17677</v>
      </c>
      <c r="C34" s="240">
        <v>-2209</v>
      </c>
      <c r="D34" s="240"/>
      <c r="E34" s="240">
        <v>1414</v>
      </c>
      <c r="F34" s="240">
        <v>-1412</v>
      </c>
      <c r="G34" s="240">
        <v>656</v>
      </c>
      <c r="H34" s="240">
        <v>113</v>
      </c>
      <c r="I34" s="240">
        <v>1077</v>
      </c>
      <c r="J34" s="240">
        <v>17316</v>
      </c>
      <c r="K34" s="240"/>
    </row>
    <row r="35" spans="1:11" s="244" customFormat="1" ht="18" customHeight="1" x14ac:dyDescent="0.25">
      <c r="A35" s="250" t="s">
        <v>268</v>
      </c>
      <c r="B35" s="240">
        <v>17187</v>
      </c>
      <c r="C35" s="240">
        <v>-2134</v>
      </c>
      <c r="D35" s="240"/>
      <c r="E35" s="240">
        <v>1550</v>
      </c>
      <c r="F35" s="240">
        <v>-1540</v>
      </c>
      <c r="G35" s="240">
        <v>657</v>
      </c>
      <c r="H35" s="240">
        <v>53</v>
      </c>
      <c r="I35" s="240">
        <v>4060</v>
      </c>
      <c r="J35" s="240">
        <v>19833</v>
      </c>
      <c r="K35" s="240"/>
    </row>
    <row r="36" spans="1:11" s="244" customFormat="1" ht="12.75" customHeight="1" x14ac:dyDescent="0.25">
      <c r="A36" s="251">
        <v>2011</v>
      </c>
      <c r="B36" s="240">
        <v>17557</v>
      </c>
      <c r="C36" s="240">
        <v>-2114</v>
      </c>
      <c r="D36" s="240"/>
      <c r="E36" s="240">
        <v>1609</v>
      </c>
      <c r="F36" s="240">
        <v>-1610</v>
      </c>
      <c r="G36" s="240">
        <v>657</v>
      </c>
      <c r="H36" s="240" t="s">
        <v>270</v>
      </c>
      <c r="I36" s="240">
        <v>7565</v>
      </c>
      <c r="J36" s="240">
        <v>23664</v>
      </c>
      <c r="K36" s="240"/>
    </row>
    <row r="37" spans="1:11" s="244" customFormat="1" ht="12.75" customHeight="1" x14ac:dyDescent="0.25">
      <c r="A37" s="251">
        <v>2012</v>
      </c>
      <c r="B37" s="240">
        <v>25218</v>
      </c>
      <c r="C37" s="240">
        <v>-388</v>
      </c>
      <c r="D37" s="240"/>
      <c r="E37" s="240">
        <v>1563</v>
      </c>
      <c r="F37" s="240">
        <v>-1556</v>
      </c>
      <c r="G37" s="240">
        <v>657</v>
      </c>
      <c r="H37" s="240" t="s">
        <v>270</v>
      </c>
      <c r="I37" s="240">
        <v>-1843</v>
      </c>
      <c r="J37" s="240">
        <v>23651</v>
      </c>
      <c r="K37" s="240"/>
    </row>
    <row r="38" spans="1:11" s="244" customFormat="1" ht="12.75" customHeight="1" x14ac:dyDescent="0.25">
      <c r="A38" s="251">
        <v>2013</v>
      </c>
      <c r="B38" s="240">
        <v>26566</v>
      </c>
      <c r="C38" s="240">
        <v>-516</v>
      </c>
      <c r="D38" s="240"/>
      <c r="E38" s="240">
        <v>1612</v>
      </c>
      <c r="F38" s="240">
        <v>-1614</v>
      </c>
      <c r="G38" s="240">
        <v>657</v>
      </c>
      <c r="H38" s="240" t="s">
        <v>270</v>
      </c>
      <c r="I38" s="240">
        <v>-2255</v>
      </c>
      <c r="J38" s="240">
        <v>24450</v>
      </c>
      <c r="K38" s="240"/>
    </row>
    <row r="39" spans="1:11" s="244" customFormat="1" ht="12.75" customHeight="1" x14ac:dyDescent="0.25">
      <c r="A39" s="251">
        <v>2014</v>
      </c>
      <c r="B39" s="240">
        <v>27101</v>
      </c>
      <c r="C39" s="240">
        <v>-335</v>
      </c>
      <c r="D39" s="240"/>
      <c r="E39" s="240">
        <v>2018</v>
      </c>
      <c r="F39" s="240">
        <v>-2022</v>
      </c>
      <c r="G39" s="240">
        <v>638</v>
      </c>
      <c r="H39" s="240">
        <v>911</v>
      </c>
      <c r="I39" s="240">
        <v>-2414</v>
      </c>
      <c r="J39" s="240">
        <v>25897</v>
      </c>
      <c r="K39" s="240"/>
    </row>
    <row r="40" spans="1:11" s="244" customFormat="1" ht="18" customHeight="1" x14ac:dyDescent="0.25">
      <c r="A40" s="250">
        <v>2015</v>
      </c>
      <c r="B40" s="240">
        <v>28514</v>
      </c>
      <c r="C40" s="240">
        <v>-411</v>
      </c>
      <c r="D40" s="240"/>
      <c r="E40" s="240">
        <v>2015</v>
      </c>
      <c r="F40" s="240">
        <v>-2016</v>
      </c>
      <c r="G40" s="240">
        <v>641</v>
      </c>
      <c r="H40" s="240">
        <v>470</v>
      </c>
      <c r="I40" s="240">
        <v>-4198</v>
      </c>
      <c r="J40" s="240">
        <v>25016</v>
      </c>
      <c r="K40" s="240"/>
    </row>
    <row r="41" spans="1:11" s="244" customFormat="1" ht="12.75" customHeight="1" x14ac:dyDescent="0.25">
      <c r="A41" s="251" t="s">
        <v>275</v>
      </c>
      <c r="B41" s="240">
        <v>30383</v>
      </c>
      <c r="C41" s="240">
        <v>-893</v>
      </c>
      <c r="D41" s="240"/>
      <c r="E41" s="240">
        <v>2039</v>
      </c>
      <c r="F41" s="240">
        <v>-2040</v>
      </c>
      <c r="G41" s="240">
        <v>530</v>
      </c>
      <c r="H41" s="240">
        <v>237</v>
      </c>
      <c r="I41" s="240">
        <v>-4697</v>
      </c>
      <c r="J41" s="240">
        <v>25559</v>
      </c>
      <c r="K41" s="240"/>
    </row>
    <row r="42" spans="1:11" s="244" customFormat="1" ht="12.75" customHeight="1" x14ac:dyDescent="0.25">
      <c r="A42" s="251" t="s">
        <v>276</v>
      </c>
      <c r="B42" s="240">
        <v>32087</v>
      </c>
      <c r="C42" s="240">
        <v>-1143</v>
      </c>
      <c r="D42" s="240"/>
      <c r="E42" s="240">
        <v>2143</v>
      </c>
      <c r="F42" s="240">
        <v>-2148</v>
      </c>
      <c r="G42" s="240">
        <v>534</v>
      </c>
      <c r="H42" s="240">
        <v>143</v>
      </c>
      <c r="I42" s="240">
        <v>-3965</v>
      </c>
      <c r="J42" s="240">
        <v>27650</v>
      </c>
      <c r="K42" s="240"/>
    </row>
    <row r="43" spans="1:11" s="244" customFormat="1" x14ac:dyDescent="0.25">
      <c r="A43" s="251" t="s">
        <v>277</v>
      </c>
      <c r="B43" s="240">
        <v>33076</v>
      </c>
      <c r="C43" s="240">
        <v>-1152</v>
      </c>
      <c r="D43" s="240"/>
      <c r="E43" s="240">
        <v>2266</v>
      </c>
      <c r="F43" s="240">
        <v>-2276</v>
      </c>
      <c r="G43" s="240">
        <v>539</v>
      </c>
      <c r="H43" s="240">
        <v>76</v>
      </c>
      <c r="I43" s="240">
        <v>-3060</v>
      </c>
      <c r="J43" s="240">
        <v>29470</v>
      </c>
      <c r="K43" s="240"/>
    </row>
    <row r="44" spans="1:11" s="3" customFormat="1" ht="14.4" customHeight="1" x14ac:dyDescent="0.25">
      <c r="A44" t="s">
        <v>278</v>
      </c>
      <c r="B44" s="253">
        <v>34559</v>
      </c>
      <c r="C44" s="231">
        <v>-1174</v>
      </c>
      <c r="D44" s="231"/>
      <c r="E44" s="231">
        <v>2329</v>
      </c>
      <c r="F44" s="231">
        <v>-2334</v>
      </c>
      <c r="G44" s="231">
        <v>541</v>
      </c>
      <c r="H44" s="231">
        <v>7</v>
      </c>
      <c r="I44" s="231">
        <v>-1976</v>
      </c>
      <c r="J44" s="252">
        <v>31950</v>
      </c>
      <c r="K44" s="240"/>
    </row>
    <row r="45" spans="1:11" s="3" customFormat="1" ht="22.95" customHeight="1" x14ac:dyDescent="0.25">
      <c r="A45" s="231" t="s">
        <v>279</v>
      </c>
      <c r="B45" s="253">
        <v>35483</v>
      </c>
      <c r="C45" s="231">
        <v>-1489</v>
      </c>
      <c r="D45" s="231"/>
      <c r="E45" s="231">
        <v>3468</v>
      </c>
      <c r="F45" s="231">
        <v>-3495</v>
      </c>
      <c r="G45" s="231">
        <v>543</v>
      </c>
      <c r="H45" s="231">
        <v>2610</v>
      </c>
      <c r="I45" s="231">
        <v>-2464</v>
      </c>
      <c r="J45" s="252">
        <v>34657</v>
      </c>
      <c r="K45" s="240"/>
    </row>
    <row r="46" spans="1:11" s="3" customFormat="1" ht="14.4" customHeight="1" x14ac:dyDescent="0.25">
      <c r="A46" s="231" t="s">
        <v>280</v>
      </c>
      <c r="B46" s="253">
        <v>36286</v>
      </c>
      <c r="C46" s="231">
        <v>-1952</v>
      </c>
      <c r="D46" s="231"/>
      <c r="E46" s="231">
        <v>3718</v>
      </c>
      <c r="F46" s="231">
        <v>-3739</v>
      </c>
      <c r="G46" s="231">
        <v>544</v>
      </c>
      <c r="H46" s="231">
        <v>1061</v>
      </c>
      <c r="I46" s="231">
        <v>7191</v>
      </c>
      <c r="J46" s="252">
        <v>43108</v>
      </c>
      <c r="K46" s="240"/>
    </row>
    <row r="47" spans="1:11" s="3" customFormat="1" ht="14.4" customHeight="1" x14ac:dyDescent="0.25">
      <c r="A47" s="231" t="s">
        <v>281</v>
      </c>
      <c r="B47" s="253">
        <v>38829</v>
      </c>
      <c r="C47" s="231">
        <v>-2424</v>
      </c>
      <c r="D47" s="231"/>
      <c r="E47" s="231">
        <v>3617</v>
      </c>
      <c r="F47" s="231">
        <v>-3636</v>
      </c>
      <c r="G47" s="231">
        <v>546</v>
      </c>
      <c r="H47" s="231">
        <v>166</v>
      </c>
      <c r="I47" s="231">
        <v>6852</v>
      </c>
      <c r="J47" s="252">
        <v>43951</v>
      </c>
      <c r="K47" s="240"/>
    </row>
    <row r="48" spans="1:11" s="3" customFormat="1" ht="14.4" customHeight="1" x14ac:dyDescent="0.25">
      <c r="A48" s="231" t="s">
        <v>282</v>
      </c>
      <c r="B48" s="253">
        <v>41655</v>
      </c>
      <c r="C48" s="231">
        <v>-2803</v>
      </c>
      <c r="D48" s="231"/>
      <c r="E48" s="231">
        <v>4470</v>
      </c>
      <c r="F48" s="231">
        <v>-4510</v>
      </c>
      <c r="G48" s="231">
        <v>547</v>
      </c>
      <c r="H48" s="231">
        <v>0</v>
      </c>
      <c r="I48" s="231">
        <v>4488</v>
      </c>
      <c r="J48" s="252">
        <v>43848</v>
      </c>
      <c r="K48" s="240"/>
    </row>
    <row r="49" spans="1:11" s="3" customFormat="1" ht="14.4" customHeight="1" x14ac:dyDescent="0.25">
      <c r="A49" s="231" t="s">
        <v>283</v>
      </c>
      <c r="B49" s="253">
        <v>43676</v>
      </c>
      <c r="C49" s="231">
        <v>-3188</v>
      </c>
      <c r="D49" s="231"/>
      <c r="E49" s="231">
        <v>4601</v>
      </c>
      <c r="F49" s="231">
        <v>-4643</v>
      </c>
      <c r="G49" s="231">
        <v>547</v>
      </c>
      <c r="H49" s="231">
        <v>0</v>
      </c>
      <c r="I49" s="231">
        <v>7702</v>
      </c>
      <c r="J49" s="252">
        <v>48695</v>
      </c>
      <c r="K49" s="240"/>
    </row>
    <row r="50" spans="1:11" s="3" customFormat="1" ht="14.4" customHeight="1" x14ac:dyDescent="0.25">
      <c r="A50" s="269" t="s">
        <v>284</v>
      </c>
      <c r="B50" s="270">
        <v>45503</v>
      </c>
      <c r="C50" s="270">
        <v>-3201</v>
      </c>
      <c r="D50" s="270"/>
      <c r="E50" s="270">
        <v>5366</v>
      </c>
      <c r="F50" s="270">
        <v>-5398</v>
      </c>
      <c r="G50" s="270">
        <v>547</v>
      </c>
      <c r="H50" s="270">
        <v>0</v>
      </c>
      <c r="I50" s="270">
        <v>5208</v>
      </c>
      <c r="J50" s="271">
        <v>48025</v>
      </c>
      <c r="K50" s="260"/>
    </row>
    <row r="51" spans="1:11" s="3" customFormat="1" ht="18" customHeight="1" x14ac:dyDescent="0.25">
      <c r="A51" s="257" t="s">
        <v>167</v>
      </c>
      <c r="B51" s="258">
        <v>47568</v>
      </c>
      <c r="C51" s="258">
        <v>-3494</v>
      </c>
      <c r="D51" s="258"/>
      <c r="E51" s="258">
        <v>5793</v>
      </c>
      <c r="F51" s="258">
        <v>-5809</v>
      </c>
      <c r="G51" s="258">
        <v>546</v>
      </c>
      <c r="H51" s="258">
        <v>0</v>
      </c>
      <c r="I51" s="258">
        <v>5166</v>
      </c>
      <c r="J51" s="259">
        <v>49770</v>
      </c>
      <c r="K51" s="260"/>
    </row>
    <row r="52" spans="1:11" s="3" customFormat="1" ht="13.5" customHeight="1" x14ac:dyDescent="0.25">
      <c r="A52" s="261"/>
      <c r="B52" s="253"/>
      <c r="C52" s="231"/>
      <c r="D52" s="231"/>
      <c r="E52" s="231"/>
      <c r="F52" s="231"/>
      <c r="G52" s="231"/>
      <c r="H52" s="231"/>
      <c r="I52" s="231"/>
      <c r="J52" s="252"/>
      <c r="K52" s="260"/>
    </row>
    <row r="53" spans="1:11" s="3" customFormat="1" ht="13.5" customHeight="1" x14ac:dyDescent="0.25">
      <c r="A53" s="262" t="s">
        <v>286</v>
      </c>
      <c r="B53"/>
      <c r="C53"/>
      <c r="D53"/>
      <c r="E53"/>
      <c r="F53"/>
      <c r="G53"/>
      <c r="H53"/>
      <c r="I53"/>
      <c r="J53" s="19"/>
      <c r="K53" s="260"/>
    </row>
    <row r="54" spans="1:11" s="3" customFormat="1" ht="13.5" customHeight="1" x14ac:dyDescent="0.25">
      <c r="A54" s="262" t="s">
        <v>287</v>
      </c>
      <c r="B54"/>
      <c r="C54"/>
      <c r="D54"/>
      <c r="E54"/>
      <c r="F54"/>
      <c r="G54"/>
      <c r="H54"/>
      <c r="I54"/>
      <c r="J54" s="19"/>
      <c r="K54" s="260"/>
    </row>
    <row r="55" spans="1:11" s="3" customFormat="1" ht="13.5" customHeight="1" x14ac:dyDescent="0.25">
      <c r="A55" s="262" t="s">
        <v>288</v>
      </c>
      <c r="B55"/>
      <c r="C55"/>
      <c r="D55"/>
      <c r="E55"/>
      <c r="F55"/>
      <c r="G55"/>
      <c r="H55"/>
      <c r="I55"/>
      <c r="J55" s="19"/>
      <c r="K55" s="260"/>
    </row>
    <row r="56" spans="1:11" s="3" customFormat="1" ht="12.75" customHeight="1" x14ac:dyDescent="0.25">
      <c r="A56" s="263" t="s">
        <v>289</v>
      </c>
      <c r="B56"/>
      <c r="C56"/>
      <c r="D56"/>
      <c r="E56"/>
      <c r="F56"/>
      <c r="G56"/>
      <c r="H56"/>
      <c r="I56"/>
      <c r="J56" s="19"/>
      <c r="K56" s="260"/>
    </row>
    <row r="57" spans="1:11" ht="12.75" customHeight="1" x14ac:dyDescent="0.25">
      <c r="A57" s="262" t="s">
        <v>290</v>
      </c>
      <c r="B57" s="260"/>
      <c r="C57" s="260"/>
      <c r="D57" s="260"/>
      <c r="E57" s="260"/>
      <c r="F57" s="260"/>
      <c r="G57" s="260"/>
      <c r="H57" s="260"/>
      <c r="I57" s="260"/>
      <c r="J57" s="264"/>
      <c r="K57" s="260"/>
    </row>
    <row r="58" spans="1:11" s="3" customFormat="1" ht="12.75" customHeight="1" x14ac:dyDescent="0.25">
      <c r="A58" s="265"/>
      <c r="B58"/>
      <c r="C58"/>
      <c r="D58"/>
      <c r="E58"/>
      <c r="F58"/>
      <c r="G58"/>
      <c r="H58"/>
      <c r="I58"/>
      <c r="J58" s="19"/>
      <c r="K58" s="231"/>
    </row>
    <row r="59" spans="1:11" s="3" customFormat="1" ht="12.75" hidden="1" customHeight="1" x14ac:dyDescent="0.25">
      <c r="A59" s="233"/>
      <c r="B59"/>
      <c r="C59"/>
      <c r="D59"/>
      <c r="E59"/>
      <c r="F59"/>
      <c r="G59"/>
      <c r="H59"/>
      <c r="I59"/>
      <c r="J59" s="19"/>
      <c r="K59" s="260"/>
    </row>
    <row r="60" spans="1:11" s="3" customFormat="1" ht="12.75" hidden="1" customHeight="1" x14ac:dyDescent="0.25">
      <c r="A60" s="233"/>
      <c r="B60" s="260"/>
      <c r="C60" s="260"/>
      <c r="D60" s="260"/>
      <c r="E60" s="260"/>
      <c r="F60" s="260"/>
      <c r="G60" s="260"/>
      <c r="H60" s="260"/>
      <c r="I60" s="260"/>
      <c r="J60" s="264"/>
      <c r="K60" s="260"/>
    </row>
    <row r="61" spans="1:11" s="3" customFormat="1" ht="12.75" hidden="1" customHeight="1" x14ac:dyDescent="0.25">
      <c r="A61" s="233"/>
      <c r="B61" s="260"/>
      <c r="C61" s="260"/>
      <c r="D61" s="260"/>
      <c r="E61" s="260"/>
      <c r="F61" s="260"/>
      <c r="G61" s="260"/>
      <c r="H61" s="260"/>
      <c r="I61" s="260"/>
      <c r="J61" s="264"/>
      <c r="K61" s="260"/>
    </row>
    <row r="62" spans="1:11" s="3" customFormat="1" ht="12.75" hidden="1" customHeight="1" x14ac:dyDescent="0.25">
      <c r="A62" s="255"/>
      <c r="B62" s="260"/>
      <c r="C62" s="260"/>
      <c r="D62" s="260"/>
      <c r="E62" s="260"/>
      <c r="F62" s="260"/>
      <c r="G62" s="260"/>
      <c r="H62" s="260"/>
      <c r="I62" s="260"/>
      <c r="J62" s="264"/>
      <c r="K62" s="260"/>
    </row>
    <row r="63" spans="1:11" s="3" customFormat="1" ht="12.75" hidden="1" customHeight="1" x14ac:dyDescent="0.25">
      <c r="A63" s="255"/>
      <c r="B63" s="260"/>
      <c r="C63" s="260"/>
      <c r="D63" s="260"/>
      <c r="E63" s="260"/>
      <c r="F63" s="260"/>
      <c r="G63" s="260"/>
      <c r="H63" s="260"/>
      <c r="I63" s="260"/>
      <c r="J63" s="264"/>
      <c r="K63" s="260"/>
    </row>
    <row r="64" spans="1:11" s="266" customFormat="1" ht="11.25" hidden="1" customHeight="1" x14ac:dyDescent="0.25">
      <c r="A64" s="255"/>
      <c r="B64" s="260"/>
      <c r="C64" s="260"/>
      <c r="D64" s="260"/>
      <c r="E64" s="260"/>
      <c r="F64" s="260"/>
      <c r="G64" s="260"/>
      <c r="H64" s="260"/>
      <c r="I64" s="260"/>
      <c r="J64" s="264"/>
      <c r="K64" s="260"/>
    </row>
    <row r="65" spans="1:11" s="266" customFormat="1" ht="11.25" hidden="1" customHeight="1" x14ac:dyDescent="0.2">
      <c r="A65" s="233"/>
      <c r="B65" s="233"/>
      <c r="C65" s="233"/>
      <c r="D65" s="233"/>
      <c r="E65" s="233"/>
      <c r="F65" s="233"/>
      <c r="G65" s="233"/>
      <c r="H65" s="233"/>
      <c r="I65" s="233"/>
      <c r="J65" s="234"/>
      <c r="K65" s="267"/>
    </row>
    <row r="66" spans="1:11" ht="12.75" hidden="1" customHeight="1" x14ac:dyDescent="0.25">
      <c r="A66" s="233"/>
      <c r="B66" s="233"/>
      <c r="C66" s="233"/>
      <c r="D66" s="233"/>
      <c r="E66" s="233"/>
      <c r="F66" s="233"/>
      <c r="G66" s="233"/>
      <c r="H66" s="233"/>
      <c r="I66" s="233"/>
      <c r="J66" s="234"/>
      <c r="K66" s="267"/>
    </row>
    <row r="67" spans="1:11" ht="13.2" customHeight="1" x14ac:dyDescent="0.25"/>
    <row r="68" spans="1:11" ht="12.75" hidden="1" customHeight="1" x14ac:dyDescent="0.25">
      <c r="J68"/>
      <c r="K68"/>
    </row>
    <row r="69" spans="1:11" ht="12.75" hidden="1" customHeight="1" x14ac:dyDescent="0.25">
      <c r="J69"/>
      <c r="K69"/>
    </row>
    <row r="70" spans="1:11" ht="12.75" hidden="1" customHeight="1" x14ac:dyDescent="0.25">
      <c r="J70"/>
      <c r="K70"/>
    </row>
    <row r="71" spans="1:11" ht="12.75" hidden="1" customHeight="1" x14ac:dyDescent="0.25">
      <c r="J71"/>
      <c r="K71"/>
    </row>
    <row r="72" spans="1:11" ht="12.75" customHeight="1" x14ac:dyDescent="0.25"/>
    <row r="73" spans="1:11" ht="12.75" customHeight="1" x14ac:dyDescent="0.25"/>
  </sheetData>
  <mergeCells count="4">
    <mergeCell ref="B4:C4"/>
    <mergeCell ref="E4:F4"/>
    <mergeCell ref="B5:C5"/>
    <mergeCell ref="E5:F5"/>
  </mergeCells>
  <conditionalFormatting sqref="B9:B22 E9:E22 G9:H22 J9:J22">
    <cfRule type="cellIs" dxfId="1" priority="2" stopIfTrue="1" operator="lessThan">
      <formula>0</formula>
    </cfRule>
  </conditionalFormatting>
  <conditionalFormatting sqref="B30:B43 E30:E43 G30:H43 J30:J4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WVR33"/>
  <sheetViews>
    <sheetView showGridLines="0" zoomScaleNormal="100" workbookViewId="0">
      <selection activeCell="H17" sqref="H17"/>
    </sheetView>
  </sheetViews>
  <sheetFormatPr defaultColWidth="0" defaultRowHeight="0" customHeight="1" zeroHeight="1" x14ac:dyDescent="0.2"/>
  <cols>
    <col min="1" max="1" width="16.6640625" style="78" customWidth="1"/>
    <col min="2" max="6" width="15.33203125" style="78" customWidth="1"/>
    <col min="7" max="7" width="3.33203125" style="78" customWidth="1"/>
    <col min="8" max="8" width="8.6640625" style="78" customWidth="1"/>
    <col min="9" max="9" width="17" style="78" customWidth="1"/>
    <col min="10" max="10" width="4.44140625" style="78" customWidth="1"/>
    <col min="11" max="11" width="9.109375" style="78" hidden="1"/>
    <col min="12" max="255" width="9.109375" style="92" hidden="1"/>
    <col min="256" max="256" width="16.6640625" style="92" hidden="1"/>
    <col min="257" max="262" width="15.33203125" style="92" hidden="1"/>
    <col min="263" max="263" width="3.33203125" style="92" hidden="1"/>
    <col min="264" max="264" width="8.6640625" style="92" hidden="1"/>
    <col min="265" max="265" width="17" style="92" hidden="1"/>
    <col min="266" max="511" width="9.109375" style="92" hidden="1"/>
    <col min="512" max="512" width="16.6640625" style="92" hidden="1"/>
    <col min="513" max="518" width="15.33203125" style="92" hidden="1"/>
    <col min="519" max="519" width="3.33203125" style="92" hidden="1"/>
    <col min="520" max="520" width="8.6640625" style="92" hidden="1"/>
    <col min="521" max="521" width="17" style="92" hidden="1"/>
    <col min="522" max="767" width="9.109375" style="92" hidden="1"/>
    <col min="768" max="768" width="16.6640625" style="92" hidden="1"/>
    <col min="769" max="774" width="15.33203125" style="92" hidden="1"/>
    <col min="775" max="775" width="3.33203125" style="92" hidden="1"/>
    <col min="776" max="776" width="8.6640625" style="92" hidden="1"/>
    <col min="777" max="777" width="17" style="92" hidden="1"/>
    <col min="778" max="1023" width="9.109375" style="92" hidden="1"/>
    <col min="1024" max="1024" width="16.6640625" style="92" hidden="1"/>
    <col min="1025" max="1030" width="15.33203125" style="92" hidden="1"/>
    <col min="1031" max="1031" width="3.33203125" style="92" hidden="1"/>
    <col min="1032" max="1032" width="8.6640625" style="92" hidden="1"/>
    <col min="1033" max="1033" width="17" style="92" hidden="1"/>
    <col min="1034" max="1279" width="9.109375" style="92" hidden="1"/>
    <col min="1280" max="1280" width="16.6640625" style="92" hidden="1"/>
    <col min="1281" max="1286" width="15.33203125" style="92" hidden="1"/>
    <col min="1287" max="1287" width="3.33203125" style="92" hidden="1"/>
    <col min="1288" max="1288" width="8.6640625" style="92" hidden="1"/>
    <col min="1289" max="1289" width="17" style="92" hidden="1"/>
    <col min="1290" max="1535" width="9.109375" style="92" hidden="1"/>
    <col min="1536" max="1536" width="16.6640625" style="92" hidden="1"/>
    <col min="1537" max="1542" width="15.33203125" style="92" hidden="1"/>
    <col min="1543" max="1543" width="3.33203125" style="92" hidden="1"/>
    <col min="1544" max="1544" width="8.6640625" style="92" hidden="1"/>
    <col min="1545" max="1545" width="17" style="92" hidden="1"/>
    <col min="1546" max="1791" width="9.109375" style="92" hidden="1"/>
    <col min="1792" max="1792" width="16.6640625" style="92" hidden="1"/>
    <col min="1793" max="1798" width="15.33203125" style="92" hidden="1"/>
    <col min="1799" max="1799" width="3.33203125" style="92" hidden="1"/>
    <col min="1800" max="1800" width="8.6640625" style="92" hidden="1"/>
    <col min="1801" max="1801" width="17" style="92" hidden="1"/>
    <col min="1802" max="2047" width="9.109375" style="92" hidden="1"/>
    <col min="2048" max="2048" width="16.6640625" style="92" hidden="1"/>
    <col min="2049" max="2054" width="15.33203125" style="92" hidden="1"/>
    <col min="2055" max="2055" width="3.33203125" style="92" hidden="1"/>
    <col min="2056" max="2056" width="8.6640625" style="92" hidden="1"/>
    <col min="2057" max="2057" width="17" style="92" hidden="1"/>
    <col min="2058" max="2303" width="9.109375" style="92" hidden="1"/>
    <col min="2304" max="2304" width="16.6640625" style="92" hidden="1"/>
    <col min="2305" max="2310" width="15.33203125" style="92" hidden="1"/>
    <col min="2311" max="2311" width="3.33203125" style="92" hidden="1"/>
    <col min="2312" max="2312" width="8.6640625" style="92" hidden="1"/>
    <col min="2313" max="2313" width="17" style="92" hidden="1"/>
    <col min="2314" max="2559" width="9.109375" style="92" hidden="1"/>
    <col min="2560" max="2560" width="16.6640625" style="92" hidden="1"/>
    <col min="2561" max="2566" width="15.33203125" style="92" hidden="1"/>
    <col min="2567" max="2567" width="3.33203125" style="92" hidden="1"/>
    <col min="2568" max="2568" width="8.6640625" style="92" hidden="1"/>
    <col min="2569" max="2569" width="17" style="92" hidden="1"/>
    <col min="2570" max="2815" width="9.109375" style="92" hidden="1"/>
    <col min="2816" max="2816" width="16.6640625" style="92" hidden="1"/>
    <col min="2817" max="2822" width="15.33203125" style="92" hidden="1"/>
    <col min="2823" max="2823" width="3.33203125" style="92" hidden="1"/>
    <col min="2824" max="2824" width="8.6640625" style="92" hidden="1"/>
    <col min="2825" max="2825" width="17" style="92" hidden="1"/>
    <col min="2826" max="3071" width="9.109375" style="92" hidden="1"/>
    <col min="3072" max="3072" width="16.6640625" style="92" hidden="1"/>
    <col min="3073" max="3078" width="15.33203125" style="92" hidden="1"/>
    <col min="3079" max="3079" width="3.33203125" style="92" hidden="1"/>
    <col min="3080" max="3080" width="8.6640625" style="92" hidden="1"/>
    <col min="3081" max="3081" width="17" style="92" hidden="1"/>
    <col min="3082" max="3327" width="9.109375" style="92" hidden="1"/>
    <col min="3328" max="3328" width="16.6640625" style="92" hidden="1"/>
    <col min="3329" max="3334" width="15.33203125" style="92" hidden="1"/>
    <col min="3335" max="3335" width="3.33203125" style="92" hidden="1"/>
    <col min="3336" max="3336" width="8.6640625" style="92" hidden="1"/>
    <col min="3337" max="3337" width="17" style="92" hidden="1"/>
    <col min="3338" max="3583" width="9.109375" style="92" hidden="1"/>
    <col min="3584" max="3584" width="16.6640625" style="92" hidden="1"/>
    <col min="3585" max="3590" width="15.33203125" style="92" hidden="1"/>
    <col min="3591" max="3591" width="3.33203125" style="92" hidden="1"/>
    <col min="3592" max="3592" width="8.6640625" style="92" hidden="1"/>
    <col min="3593" max="3593" width="17" style="92" hidden="1"/>
    <col min="3594" max="3839" width="9.109375" style="92" hidden="1"/>
    <col min="3840" max="3840" width="16.6640625" style="92" hidden="1"/>
    <col min="3841" max="3846" width="15.33203125" style="92" hidden="1"/>
    <col min="3847" max="3847" width="3.33203125" style="92" hidden="1"/>
    <col min="3848" max="3848" width="8.6640625" style="92" hidden="1"/>
    <col min="3849" max="3849" width="17" style="92" hidden="1"/>
    <col min="3850" max="4095" width="9.109375" style="92" hidden="1"/>
    <col min="4096" max="4096" width="16.6640625" style="92" hidden="1"/>
    <col min="4097" max="4102" width="15.33203125" style="92" hidden="1"/>
    <col min="4103" max="4103" width="3.33203125" style="92" hidden="1"/>
    <col min="4104" max="4104" width="8.6640625" style="92" hidden="1"/>
    <col min="4105" max="4105" width="17" style="92" hidden="1"/>
    <col min="4106" max="4351" width="9.109375" style="92" hidden="1"/>
    <col min="4352" max="4352" width="16.6640625" style="92" hidden="1"/>
    <col min="4353" max="4358" width="15.33203125" style="92" hidden="1"/>
    <col min="4359" max="4359" width="3.33203125" style="92" hidden="1"/>
    <col min="4360" max="4360" width="8.6640625" style="92" hidden="1"/>
    <col min="4361" max="4361" width="17" style="92" hidden="1"/>
    <col min="4362" max="4607" width="9.109375" style="92" hidden="1"/>
    <col min="4608" max="4608" width="16.6640625" style="92" hidden="1"/>
    <col min="4609" max="4614" width="15.33203125" style="92" hidden="1"/>
    <col min="4615" max="4615" width="3.33203125" style="92" hidden="1"/>
    <col min="4616" max="4616" width="8.6640625" style="92" hidden="1"/>
    <col min="4617" max="4617" width="17" style="92" hidden="1"/>
    <col min="4618" max="4863" width="9.109375" style="92" hidden="1"/>
    <col min="4864" max="4864" width="16.6640625" style="92" hidden="1"/>
    <col min="4865" max="4870" width="15.33203125" style="92" hidden="1"/>
    <col min="4871" max="4871" width="3.33203125" style="92" hidden="1"/>
    <col min="4872" max="4872" width="8.6640625" style="92" hidden="1"/>
    <col min="4873" max="4873" width="17" style="92" hidden="1"/>
    <col min="4874" max="5119" width="9.109375" style="92" hidden="1"/>
    <col min="5120" max="5120" width="16.6640625" style="92" hidden="1"/>
    <col min="5121" max="5126" width="15.33203125" style="92" hidden="1"/>
    <col min="5127" max="5127" width="3.33203125" style="92" hidden="1"/>
    <col min="5128" max="5128" width="8.6640625" style="92" hidden="1"/>
    <col min="5129" max="5129" width="17" style="92" hidden="1"/>
    <col min="5130" max="5375" width="9.109375" style="92" hidden="1"/>
    <col min="5376" max="5376" width="16.6640625" style="92" hidden="1"/>
    <col min="5377" max="5382" width="15.33203125" style="92" hidden="1"/>
    <col min="5383" max="5383" width="3.33203125" style="92" hidden="1"/>
    <col min="5384" max="5384" width="8.6640625" style="92" hidden="1"/>
    <col min="5385" max="5385" width="17" style="92" hidden="1"/>
    <col min="5386" max="5631" width="9.109375" style="92" hidden="1"/>
    <col min="5632" max="5632" width="16.6640625" style="92" hidden="1"/>
    <col min="5633" max="5638" width="15.33203125" style="92" hidden="1"/>
    <col min="5639" max="5639" width="3.33203125" style="92" hidden="1"/>
    <col min="5640" max="5640" width="8.6640625" style="92" hidden="1"/>
    <col min="5641" max="5641" width="17" style="92" hidden="1"/>
    <col min="5642" max="5887" width="9.109375" style="92" hidden="1"/>
    <col min="5888" max="5888" width="16.6640625" style="92" hidden="1"/>
    <col min="5889" max="5894" width="15.33203125" style="92" hidden="1"/>
    <col min="5895" max="5895" width="3.33203125" style="92" hidden="1"/>
    <col min="5896" max="5896" width="8.6640625" style="92" hidden="1"/>
    <col min="5897" max="5897" width="17" style="92" hidden="1"/>
    <col min="5898" max="6143" width="9.109375" style="92" hidden="1"/>
    <col min="6144" max="6144" width="16.6640625" style="92" hidden="1"/>
    <col min="6145" max="6150" width="15.33203125" style="92" hidden="1"/>
    <col min="6151" max="6151" width="3.33203125" style="92" hidden="1"/>
    <col min="6152" max="6152" width="8.6640625" style="92" hidden="1"/>
    <col min="6153" max="6153" width="17" style="92" hidden="1"/>
    <col min="6154" max="6399" width="9.109375" style="92" hidden="1"/>
    <col min="6400" max="6400" width="16.6640625" style="92" hidden="1"/>
    <col min="6401" max="6406" width="15.33203125" style="92" hidden="1"/>
    <col min="6407" max="6407" width="3.33203125" style="92" hidden="1"/>
    <col min="6408" max="6408" width="8.6640625" style="92" hidden="1"/>
    <col min="6409" max="6409" width="17" style="92" hidden="1"/>
    <col min="6410" max="6655" width="9.109375" style="92" hidden="1"/>
    <col min="6656" max="6656" width="16.6640625" style="92" hidden="1"/>
    <col min="6657" max="6662" width="15.33203125" style="92" hidden="1"/>
    <col min="6663" max="6663" width="3.33203125" style="92" hidden="1"/>
    <col min="6664" max="6664" width="8.6640625" style="92" hidden="1"/>
    <col min="6665" max="6665" width="17" style="92" hidden="1"/>
    <col min="6666" max="6911" width="9.109375" style="92" hidden="1"/>
    <col min="6912" max="6912" width="16.6640625" style="92" hidden="1"/>
    <col min="6913" max="6918" width="15.33203125" style="92" hidden="1"/>
    <col min="6919" max="6919" width="3.33203125" style="92" hidden="1"/>
    <col min="6920" max="6920" width="8.6640625" style="92" hidden="1"/>
    <col min="6921" max="6921" width="17" style="92" hidden="1"/>
    <col min="6922" max="7167" width="9.109375" style="92" hidden="1"/>
    <col min="7168" max="7168" width="16.6640625" style="92" hidden="1"/>
    <col min="7169" max="7174" width="15.33203125" style="92" hidden="1"/>
    <col min="7175" max="7175" width="3.33203125" style="92" hidden="1"/>
    <col min="7176" max="7176" width="8.6640625" style="92" hidden="1"/>
    <col min="7177" max="7177" width="17" style="92" hidden="1"/>
    <col min="7178" max="7423" width="9.109375" style="92" hidden="1"/>
    <col min="7424" max="7424" width="16.6640625" style="92" hidden="1"/>
    <col min="7425" max="7430" width="15.33203125" style="92" hidden="1"/>
    <col min="7431" max="7431" width="3.33203125" style="92" hidden="1"/>
    <col min="7432" max="7432" width="8.6640625" style="92" hidden="1"/>
    <col min="7433" max="7433" width="17" style="92" hidden="1"/>
    <col min="7434" max="7679" width="9.109375" style="92" hidden="1"/>
    <col min="7680" max="7680" width="16.6640625" style="92" hidden="1"/>
    <col min="7681" max="7686" width="15.33203125" style="92" hidden="1"/>
    <col min="7687" max="7687" width="3.33203125" style="92" hidden="1"/>
    <col min="7688" max="7688" width="8.6640625" style="92" hidden="1"/>
    <col min="7689" max="7689" width="17" style="92" hidden="1"/>
    <col min="7690" max="7935" width="9.109375" style="92" hidden="1"/>
    <col min="7936" max="7936" width="16.6640625" style="92" hidden="1"/>
    <col min="7937" max="7942" width="15.33203125" style="92" hidden="1"/>
    <col min="7943" max="7943" width="3.33203125" style="92" hidden="1"/>
    <col min="7944" max="7944" width="8.6640625" style="92" hidden="1"/>
    <col min="7945" max="7945" width="17" style="92" hidden="1"/>
    <col min="7946" max="8191" width="9.109375" style="92" hidden="1"/>
    <col min="8192" max="8192" width="16.6640625" style="92" hidden="1"/>
    <col min="8193" max="8198" width="15.33203125" style="92" hidden="1"/>
    <col min="8199" max="8199" width="3.33203125" style="92" hidden="1"/>
    <col min="8200" max="8200" width="8.6640625" style="92" hidden="1"/>
    <col min="8201" max="8201" width="17" style="92" hidden="1"/>
    <col min="8202" max="8447" width="9.109375" style="92" hidden="1"/>
    <col min="8448" max="8448" width="16.6640625" style="92" hidden="1"/>
    <col min="8449" max="8454" width="15.33203125" style="92" hidden="1"/>
    <col min="8455" max="8455" width="3.33203125" style="92" hidden="1"/>
    <col min="8456" max="8456" width="8.6640625" style="92" hidden="1"/>
    <col min="8457" max="8457" width="17" style="92" hidden="1"/>
    <col min="8458" max="8703" width="9.109375" style="92" hidden="1"/>
    <col min="8704" max="8704" width="16.6640625" style="92" hidden="1"/>
    <col min="8705" max="8710" width="15.33203125" style="92" hidden="1"/>
    <col min="8711" max="8711" width="3.33203125" style="92" hidden="1"/>
    <col min="8712" max="8712" width="8.6640625" style="92" hidden="1"/>
    <col min="8713" max="8713" width="17" style="92" hidden="1"/>
    <col min="8714" max="8959" width="9.109375" style="92" hidden="1"/>
    <col min="8960" max="8960" width="16.6640625" style="92" hidden="1"/>
    <col min="8961" max="8966" width="15.33203125" style="92" hidden="1"/>
    <col min="8967" max="8967" width="3.33203125" style="92" hidden="1"/>
    <col min="8968" max="8968" width="8.6640625" style="92" hidden="1"/>
    <col min="8969" max="8969" width="17" style="92" hidden="1"/>
    <col min="8970" max="9215" width="9.109375" style="92" hidden="1"/>
    <col min="9216" max="9216" width="16.6640625" style="92" hidden="1"/>
    <col min="9217" max="9222" width="15.33203125" style="92" hidden="1"/>
    <col min="9223" max="9223" width="3.33203125" style="92" hidden="1"/>
    <col min="9224" max="9224" width="8.6640625" style="92" hidden="1"/>
    <col min="9225" max="9225" width="17" style="92" hidden="1"/>
    <col min="9226" max="9471" width="9.109375" style="92" hidden="1"/>
    <col min="9472" max="9472" width="16.6640625" style="92" hidden="1"/>
    <col min="9473" max="9478" width="15.33203125" style="92" hidden="1"/>
    <col min="9479" max="9479" width="3.33203125" style="92" hidden="1"/>
    <col min="9480" max="9480" width="8.6640625" style="92" hidden="1"/>
    <col min="9481" max="9481" width="17" style="92" hidden="1"/>
    <col min="9482" max="9727" width="9.109375" style="92" hidden="1"/>
    <col min="9728" max="9728" width="16.6640625" style="92" hidden="1"/>
    <col min="9729" max="9734" width="15.33203125" style="92" hidden="1"/>
    <col min="9735" max="9735" width="3.33203125" style="92" hidden="1"/>
    <col min="9736" max="9736" width="8.6640625" style="92" hidden="1"/>
    <col min="9737" max="9737" width="17" style="92" hidden="1"/>
    <col min="9738" max="9983" width="9.109375" style="92" hidden="1"/>
    <col min="9984" max="9984" width="16.6640625" style="92" hidden="1"/>
    <col min="9985" max="9990" width="15.33203125" style="92" hidden="1"/>
    <col min="9991" max="9991" width="3.33203125" style="92" hidden="1"/>
    <col min="9992" max="9992" width="8.6640625" style="92" hidden="1"/>
    <col min="9993" max="9993" width="17" style="92" hidden="1"/>
    <col min="9994" max="10239" width="9.109375" style="92" hidden="1"/>
    <col min="10240" max="10240" width="16.6640625" style="92" hidden="1"/>
    <col min="10241" max="10246" width="15.33203125" style="92" hidden="1"/>
    <col min="10247" max="10247" width="3.33203125" style="92" hidden="1"/>
    <col min="10248" max="10248" width="8.6640625" style="92" hidden="1"/>
    <col min="10249" max="10249" width="17" style="92" hidden="1"/>
    <col min="10250" max="10495" width="9.109375" style="92" hidden="1"/>
    <col min="10496" max="10496" width="16.6640625" style="92" hidden="1"/>
    <col min="10497" max="10502" width="15.33203125" style="92" hidden="1"/>
    <col min="10503" max="10503" width="3.33203125" style="92" hidden="1"/>
    <col min="10504" max="10504" width="8.6640625" style="92" hidden="1"/>
    <col min="10505" max="10505" width="17" style="92" hidden="1"/>
    <col min="10506" max="10751" width="9.109375" style="92" hidden="1"/>
    <col min="10752" max="10752" width="16.6640625" style="92" hidden="1"/>
    <col min="10753" max="10758" width="15.33203125" style="92" hidden="1"/>
    <col min="10759" max="10759" width="3.33203125" style="92" hidden="1"/>
    <col min="10760" max="10760" width="8.6640625" style="92" hidden="1"/>
    <col min="10761" max="10761" width="17" style="92" hidden="1"/>
    <col min="10762" max="11007" width="9.109375" style="92" hidden="1"/>
    <col min="11008" max="11008" width="16.6640625" style="92" hidden="1"/>
    <col min="11009" max="11014" width="15.33203125" style="92" hidden="1"/>
    <col min="11015" max="11015" width="3.33203125" style="92" hidden="1"/>
    <col min="11016" max="11016" width="8.6640625" style="92" hidden="1"/>
    <col min="11017" max="11017" width="17" style="92" hidden="1"/>
    <col min="11018" max="11263" width="9.109375" style="92" hidden="1"/>
    <col min="11264" max="11264" width="16.6640625" style="92" hidden="1"/>
    <col min="11265" max="11270" width="15.33203125" style="92" hidden="1"/>
    <col min="11271" max="11271" width="3.33203125" style="92" hidden="1"/>
    <col min="11272" max="11272" width="8.6640625" style="92" hidden="1"/>
    <col min="11273" max="11273" width="17" style="92" hidden="1"/>
    <col min="11274" max="11519" width="9.109375" style="92" hidden="1"/>
    <col min="11520" max="11520" width="16.6640625" style="92" hidden="1"/>
    <col min="11521" max="11526" width="15.33203125" style="92" hidden="1"/>
    <col min="11527" max="11527" width="3.33203125" style="92" hidden="1"/>
    <col min="11528" max="11528" width="8.6640625" style="92" hidden="1"/>
    <col min="11529" max="11529" width="17" style="92" hidden="1"/>
    <col min="11530" max="11775" width="9.109375" style="92" hidden="1"/>
    <col min="11776" max="11776" width="16.6640625" style="92" hidden="1"/>
    <col min="11777" max="11782" width="15.33203125" style="92" hidden="1"/>
    <col min="11783" max="11783" width="3.33203125" style="92" hidden="1"/>
    <col min="11784" max="11784" width="8.6640625" style="92" hidden="1"/>
    <col min="11785" max="11785" width="17" style="92" hidden="1"/>
    <col min="11786" max="12031" width="9.109375" style="92" hidden="1"/>
    <col min="12032" max="12032" width="16.6640625" style="92" hidden="1"/>
    <col min="12033" max="12038" width="15.33203125" style="92" hidden="1"/>
    <col min="12039" max="12039" width="3.33203125" style="92" hidden="1"/>
    <col min="12040" max="12040" width="8.6640625" style="92" hidden="1"/>
    <col min="12041" max="12041" width="17" style="92" hidden="1"/>
    <col min="12042" max="12287" width="9.109375" style="92" hidden="1"/>
    <col min="12288" max="12288" width="16.6640625" style="92" hidden="1"/>
    <col min="12289" max="12294" width="15.33203125" style="92" hidden="1"/>
    <col min="12295" max="12295" width="3.33203125" style="92" hidden="1"/>
    <col min="12296" max="12296" width="8.6640625" style="92" hidden="1"/>
    <col min="12297" max="12297" width="17" style="92" hidden="1"/>
    <col min="12298" max="12543" width="9.109375" style="92" hidden="1"/>
    <col min="12544" max="12544" width="16.6640625" style="92" hidden="1"/>
    <col min="12545" max="12550" width="15.33203125" style="92" hidden="1"/>
    <col min="12551" max="12551" width="3.33203125" style="92" hidden="1"/>
    <col min="12552" max="12552" width="8.6640625" style="92" hidden="1"/>
    <col min="12553" max="12553" width="17" style="92" hidden="1"/>
    <col min="12554" max="12799" width="9.109375" style="92" hidden="1"/>
    <col min="12800" max="12800" width="16.6640625" style="92" hidden="1"/>
    <col min="12801" max="12806" width="15.33203125" style="92" hidden="1"/>
    <col min="12807" max="12807" width="3.33203125" style="92" hidden="1"/>
    <col min="12808" max="12808" width="8.6640625" style="92" hidden="1"/>
    <col min="12809" max="12809" width="17" style="92" hidden="1"/>
    <col min="12810" max="13055" width="9.109375" style="92" hidden="1"/>
    <col min="13056" max="13056" width="16.6640625" style="92" hidden="1"/>
    <col min="13057" max="13062" width="15.33203125" style="92" hidden="1"/>
    <col min="13063" max="13063" width="3.33203125" style="92" hidden="1"/>
    <col min="13064" max="13064" width="8.6640625" style="92" hidden="1"/>
    <col min="13065" max="13065" width="17" style="92" hidden="1"/>
    <col min="13066" max="13311" width="9.109375" style="92" hidden="1"/>
    <col min="13312" max="13312" width="16.6640625" style="92" hidden="1"/>
    <col min="13313" max="13318" width="15.33203125" style="92" hidden="1"/>
    <col min="13319" max="13319" width="3.33203125" style="92" hidden="1"/>
    <col min="13320" max="13320" width="8.6640625" style="92" hidden="1"/>
    <col min="13321" max="13321" width="17" style="92" hidden="1"/>
    <col min="13322" max="13567" width="9.109375" style="92" hidden="1"/>
    <col min="13568" max="13568" width="16.6640625" style="92" hidden="1"/>
    <col min="13569" max="13574" width="15.33203125" style="92" hidden="1"/>
    <col min="13575" max="13575" width="3.33203125" style="92" hidden="1"/>
    <col min="13576" max="13576" width="8.6640625" style="92" hidden="1"/>
    <col min="13577" max="13577" width="17" style="92" hidden="1"/>
    <col min="13578" max="13823" width="9.109375" style="92" hidden="1"/>
    <col min="13824" max="13824" width="16.6640625" style="92" hidden="1"/>
    <col min="13825" max="13830" width="15.33203125" style="92" hidden="1"/>
    <col min="13831" max="13831" width="3.33203125" style="92" hidden="1"/>
    <col min="13832" max="13832" width="8.6640625" style="92" hidden="1"/>
    <col min="13833" max="13833" width="17" style="92" hidden="1"/>
    <col min="13834" max="14079" width="9.109375" style="92" hidden="1"/>
    <col min="14080" max="14080" width="16.6640625" style="92" hidden="1"/>
    <col min="14081" max="14086" width="15.33203125" style="92" hidden="1"/>
    <col min="14087" max="14087" width="3.33203125" style="92" hidden="1"/>
    <col min="14088" max="14088" width="8.6640625" style="92" hidden="1"/>
    <col min="14089" max="14089" width="17" style="92" hidden="1"/>
    <col min="14090" max="14335" width="9.109375" style="92" hidden="1"/>
    <col min="14336" max="14336" width="16.6640625" style="92" hidden="1"/>
    <col min="14337" max="14342" width="15.33203125" style="92" hidden="1"/>
    <col min="14343" max="14343" width="3.33203125" style="92" hidden="1"/>
    <col min="14344" max="14344" width="8.6640625" style="92" hidden="1"/>
    <col min="14345" max="14345" width="17" style="92" hidden="1"/>
    <col min="14346" max="14591" width="9.109375" style="92" hidden="1"/>
    <col min="14592" max="14592" width="16.6640625" style="92" hidden="1"/>
    <col min="14593" max="14598" width="15.33203125" style="92" hidden="1"/>
    <col min="14599" max="14599" width="3.33203125" style="92" hidden="1"/>
    <col min="14600" max="14600" width="8.6640625" style="92" hidden="1"/>
    <col min="14601" max="14601" width="17" style="92" hidden="1"/>
    <col min="14602" max="14847" width="9.109375" style="92" hidden="1"/>
    <col min="14848" max="14848" width="16.6640625" style="92" hidden="1"/>
    <col min="14849" max="14854" width="15.33203125" style="92" hidden="1"/>
    <col min="14855" max="14855" width="3.33203125" style="92" hidden="1"/>
    <col min="14856" max="14856" width="8.6640625" style="92" hidden="1"/>
    <col min="14857" max="14857" width="17" style="92" hidden="1"/>
    <col min="14858" max="15103" width="9.109375" style="92" hidden="1"/>
    <col min="15104" max="15104" width="16.6640625" style="92" hidden="1"/>
    <col min="15105" max="15110" width="15.33203125" style="92" hidden="1"/>
    <col min="15111" max="15111" width="3.33203125" style="92" hidden="1"/>
    <col min="15112" max="15112" width="8.6640625" style="92" hidden="1"/>
    <col min="15113" max="15113" width="17" style="92" hidden="1"/>
    <col min="15114" max="15359" width="9.109375" style="92" hidden="1"/>
    <col min="15360" max="15360" width="16.6640625" style="92" hidden="1"/>
    <col min="15361" max="15366" width="15.33203125" style="92" hidden="1"/>
    <col min="15367" max="15367" width="3.33203125" style="92" hidden="1"/>
    <col min="15368" max="15368" width="8.6640625" style="92" hidden="1"/>
    <col min="15369" max="15369" width="17" style="92" hidden="1"/>
    <col min="15370" max="15615" width="9.109375" style="92" hidden="1"/>
    <col min="15616" max="15616" width="16.6640625" style="92" hidden="1"/>
    <col min="15617" max="15622" width="15.33203125" style="92" hidden="1"/>
    <col min="15623" max="15623" width="3.33203125" style="92" hidden="1"/>
    <col min="15624" max="15624" width="8.6640625" style="92" hidden="1"/>
    <col min="15625" max="15625" width="17" style="92" hidden="1"/>
    <col min="15626" max="15871" width="9.109375" style="92" hidden="1"/>
    <col min="15872" max="15872" width="16.6640625" style="92" hidden="1"/>
    <col min="15873" max="15878" width="15.33203125" style="92" hidden="1"/>
    <col min="15879" max="15879" width="3.33203125" style="92" hidden="1"/>
    <col min="15880" max="15880" width="8.6640625" style="92" hidden="1"/>
    <col min="15881" max="15881" width="17" style="92" hidden="1"/>
    <col min="15882" max="16127" width="9.109375" style="92" hidden="1"/>
    <col min="16128" max="16128" width="16.6640625" style="92" hidden="1"/>
    <col min="16129" max="16134" width="15.33203125" style="92" hidden="1"/>
    <col min="16135" max="16135" width="3.33203125" style="92" hidden="1"/>
    <col min="16136" max="16136" width="8.6640625" style="92" hidden="1"/>
    <col min="16137" max="16138" width="17" style="92" hidden="1"/>
    <col min="16139" max="16384" width="9.109375" style="92" hidden="1"/>
  </cols>
  <sheetData>
    <row r="1" spans="1:38" ht="11.4" x14ac:dyDescent="0.2"/>
    <row r="2" spans="1:38" ht="16.2" thickBot="1" x14ac:dyDescent="0.35">
      <c r="A2" s="39" t="str">
        <f>"Tabell 1    Kommunalekonomisk utjämning för region, utjämningsåret "&amp;Innehåll!C32</f>
        <v>Tabell 1    Kommunalekonomisk utjämning för region, utjämningsåret 2026</v>
      </c>
      <c r="B2" s="79"/>
      <c r="C2" s="79"/>
      <c r="D2" s="79"/>
      <c r="E2" s="79"/>
      <c r="F2" s="79"/>
      <c r="G2" s="79"/>
      <c r="H2" s="79"/>
      <c r="I2" s="79"/>
    </row>
    <row r="3" spans="1:38" ht="13.2" x14ac:dyDescent="0.25">
      <c r="A3" s="43" t="s">
        <v>152</v>
      </c>
      <c r="B3" s="80" t="s">
        <v>33</v>
      </c>
      <c r="C3" s="80" t="s">
        <v>80</v>
      </c>
      <c r="D3" s="80" t="s">
        <v>81</v>
      </c>
      <c r="E3" s="80" t="s">
        <v>82</v>
      </c>
      <c r="F3" s="80" t="s">
        <v>83</v>
      </c>
      <c r="G3" s="80"/>
      <c r="H3" s="273" t="str">
        <f>IF(Innehåll!C33="utfall","Utfall","Preliminärt utfall")</f>
        <v>Preliminärt utfall</v>
      </c>
      <c r="I3" s="273"/>
    </row>
    <row r="4" spans="1:38" ht="13.2" x14ac:dyDescent="0.25">
      <c r="A4" s="20"/>
      <c r="B4" s="81" t="s">
        <v>34</v>
      </c>
      <c r="C4" s="81" t="s">
        <v>34</v>
      </c>
      <c r="D4" s="81" t="s">
        <v>84</v>
      </c>
      <c r="E4" s="81" t="s">
        <v>84</v>
      </c>
      <c r="F4" s="15" t="s">
        <v>35</v>
      </c>
      <c r="G4" s="15"/>
      <c r="H4" s="15" t="s">
        <v>36</v>
      </c>
      <c r="I4" s="82" t="s">
        <v>37</v>
      </c>
    </row>
    <row r="5" spans="1:38" ht="13.2" x14ac:dyDescent="0.25">
      <c r="A5" s="20" t="s">
        <v>22</v>
      </c>
      <c r="B5" s="15" t="s">
        <v>35</v>
      </c>
      <c r="C5" s="15" t="s">
        <v>35</v>
      </c>
      <c r="D5" s="15" t="s">
        <v>38</v>
      </c>
      <c r="E5" s="15" t="s">
        <v>38</v>
      </c>
      <c r="F5" s="82" t="s">
        <v>85</v>
      </c>
      <c r="G5" s="82"/>
      <c r="H5" s="82"/>
      <c r="I5" s="15"/>
    </row>
    <row r="6" spans="1:38" ht="15.6" x14ac:dyDescent="0.25">
      <c r="A6" s="20" t="s">
        <v>153</v>
      </c>
      <c r="B6" s="15" t="s">
        <v>39</v>
      </c>
      <c r="C6" s="15" t="s">
        <v>39</v>
      </c>
      <c r="D6" s="15"/>
      <c r="E6" s="15"/>
      <c r="F6" s="15" t="s">
        <v>86</v>
      </c>
      <c r="G6" s="15"/>
      <c r="H6" s="82"/>
      <c r="I6" s="15"/>
    </row>
    <row r="7" spans="1:38" ht="13.2" x14ac:dyDescent="0.25">
      <c r="A7" s="83"/>
      <c r="B7" s="15" t="s">
        <v>38</v>
      </c>
      <c r="C7" s="15" t="s">
        <v>38</v>
      </c>
      <c r="D7" s="15"/>
      <c r="E7" s="15"/>
      <c r="F7" s="15" t="s">
        <v>38</v>
      </c>
      <c r="G7" s="15"/>
      <c r="H7" s="83"/>
      <c r="I7" s="83"/>
    </row>
    <row r="8" spans="1:38" ht="13.2" x14ac:dyDescent="0.25">
      <c r="A8" s="16"/>
      <c r="B8" s="84" t="s">
        <v>88</v>
      </c>
      <c r="C8" s="84" t="s">
        <v>87</v>
      </c>
      <c r="D8" s="84"/>
      <c r="E8" s="84"/>
      <c r="F8" s="84"/>
      <c r="G8" s="84"/>
      <c r="H8" s="85"/>
      <c r="I8" s="85"/>
    </row>
    <row r="9" spans="1:38" ht="17.25" customHeight="1" x14ac:dyDescent="0.25">
      <c r="A9" s="17" t="s">
        <v>180</v>
      </c>
      <c r="B9" s="18"/>
      <c r="C9" s="18"/>
      <c r="D9" s="18"/>
      <c r="E9" s="18"/>
      <c r="F9" s="18"/>
      <c r="G9" s="86"/>
      <c r="H9" s="83"/>
      <c r="I9" s="18">
        <v>49769657001</v>
      </c>
    </row>
    <row r="10" spans="1:38" s="97" customFormat="1" ht="15.75" customHeight="1" x14ac:dyDescent="0.25">
      <c r="A10" s="87" t="s">
        <v>181</v>
      </c>
      <c r="B10" s="86">
        <v>-1409</v>
      </c>
      <c r="C10" s="86">
        <v>-1349</v>
      </c>
      <c r="D10" s="86">
        <v>0</v>
      </c>
      <c r="E10" s="86">
        <v>0</v>
      </c>
      <c r="F10" s="86">
        <v>488</v>
      </c>
      <c r="G10" s="86"/>
      <c r="H10" s="86">
        <v>-2270</v>
      </c>
      <c r="I10" s="86">
        <v>-5630509341</v>
      </c>
      <c r="J10" s="36"/>
      <c r="K10" s="86"/>
      <c r="L10" s="93"/>
      <c r="M10" s="93"/>
      <c r="N10" s="93"/>
      <c r="O10" s="93"/>
      <c r="P10" s="93"/>
      <c r="Q10" s="93"/>
      <c r="R10" s="93"/>
      <c r="S10" s="94"/>
      <c r="T10" s="95"/>
      <c r="U10" s="94"/>
      <c r="V10" s="96"/>
      <c r="W10" s="96"/>
      <c r="X10" s="96"/>
      <c r="Z10" s="98"/>
      <c r="AA10" s="98"/>
      <c r="AB10" s="98"/>
      <c r="AC10" s="99"/>
      <c r="AD10" s="98"/>
      <c r="AE10" s="98"/>
      <c r="AF10" s="98"/>
      <c r="AG10" s="98"/>
      <c r="AH10" s="98"/>
      <c r="AI10" s="98"/>
      <c r="AJ10" s="98"/>
      <c r="AL10" s="100"/>
    </row>
    <row r="11" spans="1:38" s="97" customFormat="1" ht="13.2" x14ac:dyDescent="0.25">
      <c r="A11" s="87" t="s">
        <v>182</v>
      </c>
      <c r="B11" s="86">
        <v>5215</v>
      </c>
      <c r="C11" s="86">
        <v>-802</v>
      </c>
      <c r="D11" s="86">
        <v>0</v>
      </c>
      <c r="E11" s="86">
        <v>0</v>
      </c>
      <c r="F11" s="86">
        <v>488</v>
      </c>
      <c r="G11" s="86"/>
      <c r="H11" s="86">
        <v>4901</v>
      </c>
      <c r="I11" s="86">
        <v>1997904280</v>
      </c>
      <c r="J11" s="36"/>
      <c r="K11" s="86"/>
      <c r="L11" s="93"/>
      <c r="M11" s="93"/>
      <c r="N11" s="93"/>
      <c r="O11" s="93"/>
      <c r="P11" s="93"/>
      <c r="Q11" s="93"/>
      <c r="R11" s="93"/>
      <c r="S11" s="94"/>
      <c r="T11" s="101"/>
      <c r="U11" s="94"/>
      <c r="V11" s="96"/>
      <c r="W11" s="96"/>
      <c r="X11" s="96"/>
      <c r="Z11" s="98"/>
      <c r="AA11" s="98"/>
      <c r="AB11" s="98"/>
      <c r="AC11" s="99"/>
      <c r="AD11" s="98"/>
      <c r="AE11" s="98"/>
      <c r="AF11" s="98"/>
      <c r="AG11" s="98"/>
      <c r="AH11" s="98"/>
      <c r="AI11" s="98"/>
      <c r="AJ11" s="98"/>
      <c r="AL11" s="100"/>
    </row>
    <row r="12" spans="1:38" s="97" customFormat="1" ht="13.2" x14ac:dyDescent="0.25">
      <c r="A12" s="87" t="s">
        <v>183</v>
      </c>
      <c r="B12" s="86">
        <v>6860</v>
      </c>
      <c r="C12" s="86">
        <v>1233</v>
      </c>
      <c r="D12" s="86">
        <v>0</v>
      </c>
      <c r="E12" s="86">
        <v>0</v>
      </c>
      <c r="F12" s="86">
        <v>488</v>
      </c>
      <c r="G12" s="86"/>
      <c r="H12" s="86">
        <v>8581</v>
      </c>
      <c r="I12" s="86">
        <v>2587370357</v>
      </c>
      <c r="J12" s="36"/>
      <c r="K12" s="86"/>
      <c r="L12" s="93"/>
      <c r="M12" s="93"/>
      <c r="N12" s="93"/>
      <c r="O12" s="93"/>
      <c r="P12" s="93"/>
      <c r="Q12" s="93"/>
      <c r="R12" s="93"/>
      <c r="S12" s="94"/>
      <c r="T12" s="102"/>
      <c r="U12" s="94"/>
      <c r="V12" s="96"/>
      <c r="W12" s="96"/>
      <c r="X12" s="96"/>
      <c r="Z12" s="98"/>
      <c r="AA12" s="98"/>
      <c r="AB12" s="98"/>
      <c r="AC12" s="99"/>
      <c r="AD12" s="98"/>
      <c r="AE12" s="98"/>
      <c r="AF12" s="98"/>
      <c r="AG12" s="98"/>
      <c r="AH12" s="98"/>
      <c r="AI12" s="98"/>
      <c r="AJ12" s="98"/>
      <c r="AL12" s="100"/>
    </row>
    <row r="13" spans="1:38" s="97" customFormat="1" ht="13.2" x14ac:dyDescent="0.25">
      <c r="A13" s="87" t="s">
        <v>184</v>
      </c>
      <c r="B13" s="86">
        <v>6316</v>
      </c>
      <c r="C13" s="86">
        <v>-391</v>
      </c>
      <c r="D13" s="86">
        <v>0</v>
      </c>
      <c r="E13" s="86">
        <v>0</v>
      </c>
      <c r="F13" s="86">
        <v>488</v>
      </c>
      <c r="G13" s="86"/>
      <c r="H13" s="86">
        <v>6413</v>
      </c>
      <c r="I13" s="86">
        <v>3025161762</v>
      </c>
      <c r="J13" s="36"/>
      <c r="K13" s="86"/>
      <c r="L13" s="93"/>
      <c r="M13" s="93"/>
      <c r="N13" s="93"/>
      <c r="O13" s="93"/>
      <c r="P13" s="93"/>
      <c r="Q13" s="93"/>
      <c r="R13" s="93"/>
      <c r="S13" s="94"/>
      <c r="T13" s="95"/>
      <c r="U13" s="94"/>
      <c r="V13" s="96"/>
      <c r="W13" s="96"/>
      <c r="X13" s="96"/>
      <c r="Z13" s="98"/>
      <c r="AA13" s="98"/>
      <c r="AB13" s="98"/>
      <c r="AC13" s="99"/>
      <c r="AD13" s="98"/>
      <c r="AE13" s="98"/>
      <c r="AF13" s="98"/>
      <c r="AG13" s="98"/>
      <c r="AH13" s="98"/>
      <c r="AI13" s="98"/>
      <c r="AJ13" s="98"/>
      <c r="AL13" s="100"/>
    </row>
    <row r="14" spans="1:38" s="97" customFormat="1" ht="13.2" x14ac:dyDescent="0.25">
      <c r="A14" s="87" t="s">
        <v>185</v>
      </c>
      <c r="B14" s="86">
        <v>7048</v>
      </c>
      <c r="C14" s="86">
        <v>-11</v>
      </c>
      <c r="D14" s="86">
        <v>0</v>
      </c>
      <c r="E14" s="86">
        <v>0</v>
      </c>
      <c r="F14" s="86">
        <v>488</v>
      </c>
      <c r="G14" s="86"/>
      <c r="H14" s="86">
        <v>7525</v>
      </c>
      <c r="I14" s="86">
        <v>2781284152</v>
      </c>
      <c r="J14" s="36"/>
      <c r="K14" s="86"/>
      <c r="L14" s="93"/>
      <c r="M14" s="93"/>
      <c r="N14" s="93"/>
      <c r="O14" s="93"/>
      <c r="P14" s="93"/>
      <c r="Q14" s="93"/>
      <c r="R14" s="93"/>
      <c r="S14" s="94"/>
      <c r="T14" s="101"/>
      <c r="U14" s="94"/>
      <c r="V14" s="96"/>
      <c r="W14" s="96"/>
      <c r="X14" s="96"/>
      <c r="Z14" s="98"/>
      <c r="AA14" s="98"/>
      <c r="AB14" s="98"/>
      <c r="AC14" s="99"/>
      <c r="AD14" s="98"/>
      <c r="AE14" s="98"/>
      <c r="AF14" s="98"/>
      <c r="AG14" s="98"/>
      <c r="AH14" s="98"/>
      <c r="AI14" s="98"/>
      <c r="AJ14" s="98"/>
      <c r="AL14" s="100"/>
    </row>
    <row r="15" spans="1:38" s="97" customFormat="1" ht="15.75" customHeight="1" x14ac:dyDescent="0.25">
      <c r="A15" s="87" t="s">
        <v>186</v>
      </c>
      <c r="B15" s="86">
        <v>7058</v>
      </c>
      <c r="C15" s="86">
        <v>181</v>
      </c>
      <c r="D15" s="86">
        <v>230</v>
      </c>
      <c r="E15" s="86">
        <v>0</v>
      </c>
      <c r="F15" s="86">
        <v>488</v>
      </c>
      <c r="G15" s="86"/>
      <c r="H15" s="86">
        <v>7957</v>
      </c>
      <c r="I15" s="86">
        <v>1615065239</v>
      </c>
      <c r="J15" s="36"/>
      <c r="K15" s="86"/>
      <c r="L15" s="93"/>
      <c r="M15" s="93"/>
      <c r="N15" s="93"/>
      <c r="O15" s="93"/>
      <c r="P15" s="93"/>
      <c r="Q15" s="93"/>
      <c r="R15" s="93"/>
      <c r="S15" s="94"/>
      <c r="T15" s="95"/>
      <c r="U15" s="94"/>
      <c r="V15" s="96"/>
      <c r="W15" s="96"/>
      <c r="X15" s="96"/>
      <c r="Z15" s="98"/>
      <c r="AA15" s="98"/>
      <c r="AB15" s="98"/>
      <c r="AC15" s="99"/>
      <c r="AD15" s="98"/>
      <c r="AE15" s="98"/>
      <c r="AF15" s="98"/>
      <c r="AG15" s="98"/>
      <c r="AH15" s="98"/>
      <c r="AI15" s="98"/>
      <c r="AJ15" s="98"/>
      <c r="AL15" s="100"/>
    </row>
    <row r="16" spans="1:38" s="97" customFormat="1" ht="13.2" x14ac:dyDescent="0.25">
      <c r="A16" s="87" t="s">
        <v>187</v>
      </c>
      <c r="B16" s="86">
        <v>6961</v>
      </c>
      <c r="C16" s="86">
        <v>2756</v>
      </c>
      <c r="D16" s="86">
        <v>0</v>
      </c>
      <c r="E16" s="86">
        <v>0</v>
      </c>
      <c r="F16" s="86">
        <v>488</v>
      </c>
      <c r="G16" s="86"/>
      <c r="H16" s="86">
        <v>10205</v>
      </c>
      <c r="I16" s="86">
        <v>2509415380</v>
      </c>
      <c r="J16" s="36"/>
      <c r="K16" s="86"/>
      <c r="L16" s="93"/>
      <c r="M16" s="93"/>
      <c r="N16" s="93"/>
      <c r="O16" s="93"/>
      <c r="P16" s="93"/>
      <c r="Q16" s="93"/>
      <c r="R16" s="93"/>
      <c r="S16" s="94"/>
      <c r="T16" s="102"/>
      <c r="U16" s="94"/>
      <c r="V16" s="96"/>
      <c r="W16" s="96"/>
      <c r="X16" s="96"/>
      <c r="Z16" s="98"/>
      <c r="AA16" s="98"/>
      <c r="AB16" s="98"/>
      <c r="AC16" s="99"/>
      <c r="AD16" s="98"/>
      <c r="AE16" s="98"/>
      <c r="AF16" s="98"/>
      <c r="AG16" s="98"/>
      <c r="AH16" s="98"/>
      <c r="AI16" s="98"/>
      <c r="AJ16" s="98"/>
      <c r="AL16" s="100"/>
    </row>
    <row r="17" spans="1:38" s="97" customFormat="1" ht="13.2" x14ac:dyDescent="0.25">
      <c r="A17" s="87" t="s">
        <v>188</v>
      </c>
      <c r="B17" s="86">
        <v>7963</v>
      </c>
      <c r="C17" s="86">
        <v>3766</v>
      </c>
      <c r="D17" s="86">
        <v>1426</v>
      </c>
      <c r="E17" s="86">
        <v>0</v>
      </c>
      <c r="F17" s="86">
        <v>488</v>
      </c>
      <c r="G17" s="86"/>
      <c r="H17" s="86">
        <v>13643</v>
      </c>
      <c r="I17" s="86">
        <v>831181005</v>
      </c>
      <c r="J17" s="36"/>
      <c r="K17" s="86"/>
      <c r="L17" s="93"/>
      <c r="M17" s="93"/>
      <c r="N17" s="93"/>
      <c r="O17" s="93"/>
      <c r="P17" s="93"/>
      <c r="Q17" s="93"/>
      <c r="R17" s="93"/>
      <c r="S17" s="94"/>
      <c r="T17" s="102"/>
      <c r="U17" s="94"/>
      <c r="V17" s="96"/>
      <c r="W17" s="96"/>
      <c r="X17" s="96"/>
      <c r="Z17" s="98"/>
      <c r="AA17" s="98"/>
      <c r="AB17" s="98"/>
      <c r="AC17" s="99"/>
      <c r="AD17" s="98"/>
      <c r="AE17" s="98"/>
      <c r="AF17" s="98"/>
      <c r="AG17" s="98"/>
      <c r="AH17" s="98"/>
      <c r="AI17" s="98"/>
      <c r="AJ17" s="98"/>
      <c r="AL17" s="100"/>
    </row>
    <row r="18" spans="1:38" s="97" customFormat="1" ht="13.2" x14ac:dyDescent="0.25">
      <c r="A18" s="87" t="s">
        <v>189</v>
      </c>
      <c r="B18" s="86">
        <v>6896</v>
      </c>
      <c r="C18" s="86">
        <v>1694</v>
      </c>
      <c r="D18" s="86">
        <v>501</v>
      </c>
      <c r="E18" s="86">
        <v>0</v>
      </c>
      <c r="F18" s="86">
        <v>488</v>
      </c>
      <c r="G18" s="86"/>
      <c r="H18" s="86">
        <v>9579</v>
      </c>
      <c r="I18" s="86">
        <v>1503567271</v>
      </c>
      <c r="J18" s="36"/>
      <c r="K18" s="86"/>
      <c r="L18" s="93"/>
      <c r="M18" s="93"/>
      <c r="N18" s="93"/>
      <c r="O18" s="93"/>
      <c r="P18" s="93"/>
      <c r="Q18" s="93"/>
      <c r="R18" s="93"/>
      <c r="S18" s="94"/>
      <c r="T18" s="102"/>
      <c r="U18" s="94"/>
      <c r="V18" s="96"/>
      <c r="W18" s="96"/>
      <c r="X18" s="96"/>
      <c r="Z18" s="98"/>
      <c r="AA18" s="98"/>
      <c r="AB18" s="98"/>
      <c r="AC18" s="99"/>
      <c r="AD18" s="98"/>
      <c r="AE18" s="98"/>
      <c r="AF18" s="98"/>
      <c r="AG18" s="98"/>
      <c r="AH18" s="98"/>
      <c r="AI18" s="98"/>
      <c r="AJ18" s="98"/>
      <c r="AL18" s="100"/>
    </row>
    <row r="19" spans="1:38" s="97" customFormat="1" ht="13.2" x14ac:dyDescent="0.25">
      <c r="A19" s="87" t="s">
        <v>190</v>
      </c>
      <c r="B19" s="86">
        <v>6330</v>
      </c>
      <c r="C19" s="86">
        <v>-561</v>
      </c>
      <c r="D19" s="86">
        <v>0</v>
      </c>
      <c r="E19" s="86">
        <v>0</v>
      </c>
      <c r="F19" s="86">
        <v>488</v>
      </c>
      <c r="G19" s="86"/>
      <c r="H19" s="86">
        <v>6257</v>
      </c>
      <c r="I19" s="86">
        <v>8946931797</v>
      </c>
      <c r="J19" s="36"/>
      <c r="K19" s="86"/>
      <c r="L19" s="93"/>
      <c r="M19" s="93"/>
      <c r="N19" s="93"/>
      <c r="O19" s="93"/>
      <c r="P19" s="93"/>
      <c r="Q19" s="93"/>
      <c r="R19" s="93"/>
      <c r="S19" s="94"/>
      <c r="T19" s="102"/>
      <c r="U19" s="94"/>
      <c r="V19" s="96"/>
      <c r="W19" s="96"/>
      <c r="X19" s="96"/>
      <c r="Z19" s="98"/>
      <c r="AA19" s="98"/>
      <c r="AB19" s="98"/>
      <c r="AC19" s="99"/>
      <c r="AD19" s="98"/>
      <c r="AE19" s="98"/>
      <c r="AF19" s="98"/>
      <c r="AG19" s="98"/>
      <c r="AH19" s="98"/>
      <c r="AI19" s="98"/>
      <c r="AJ19" s="98"/>
      <c r="AL19" s="100"/>
    </row>
    <row r="20" spans="1:38" s="97" customFormat="1" ht="15.75" customHeight="1" x14ac:dyDescent="0.25">
      <c r="A20" s="87" t="s">
        <v>191</v>
      </c>
      <c r="B20" s="86">
        <v>5007</v>
      </c>
      <c r="C20" s="86">
        <v>-66</v>
      </c>
      <c r="D20" s="86">
        <v>0</v>
      </c>
      <c r="E20" s="86">
        <v>0</v>
      </c>
      <c r="F20" s="86">
        <v>488</v>
      </c>
      <c r="G20" s="86"/>
      <c r="H20" s="86">
        <v>5429</v>
      </c>
      <c r="I20" s="86">
        <v>1877122234</v>
      </c>
      <c r="J20" s="36"/>
      <c r="K20" s="86"/>
      <c r="L20" s="93"/>
      <c r="M20" s="93"/>
      <c r="N20" s="93"/>
      <c r="O20" s="93"/>
      <c r="P20" s="93"/>
      <c r="Q20" s="93"/>
      <c r="R20" s="93"/>
      <c r="S20" s="94"/>
      <c r="T20" s="95"/>
      <c r="U20" s="94"/>
      <c r="V20" s="96"/>
      <c r="W20" s="96"/>
      <c r="X20" s="96"/>
      <c r="Z20" s="98"/>
      <c r="AA20" s="98"/>
      <c r="AB20" s="98"/>
      <c r="AC20" s="99"/>
      <c r="AD20" s="98"/>
      <c r="AE20" s="98"/>
      <c r="AF20" s="98"/>
      <c r="AG20" s="98"/>
      <c r="AH20" s="98"/>
      <c r="AI20" s="98"/>
      <c r="AJ20" s="98"/>
      <c r="AL20" s="100"/>
    </row>
    <row r="21" spans="1:38" s="97" customFormat="1" ht="13.2" x14ac:dyDescent="0.25">
      <c r="A21" s="87" t="s">
        <v>192</v>
      </c>
      <c r="B21" s="86">
        <v>4445</v>
      </c>
      <c r="C21" s="86">
        <v>-633</v>
      </c>
      <c r="D21" s="86">
        <v>0</v>
      </c>
      <c r="E21" s="86">
        <v>0</v>
      </c>
      <c r="F21" s="86">
        <v>488</v>
      </c>
      <c r="G21" s="86"/>
      <c r="H21" s="86">
        <v>4300</v>
      </c>
      <c r="I21" s="86">
        <v>7630422466</v>
      </c>
      <c r="J21" s="36"/>
      <c r="K21" s="86"/>
      <c r="L21" s="93"/>
      <c r="M21" s="93"/>
      <c r="N21" s="93"/>
      <c r="O21" s="93"/>
      <c r="P21" s="93"/>
      <c r="Q21" s="93"/>
      <c r="R21" s="93"/>
      <c r="S21" s="94"/>
      <c r="T21" s="102"/>
      <c r="U21" s="94"/>
      <c r="V21" s="96"/>
      <c r="W21" s="96"/>
      <c r="X21" s="96"/>
      <c r="Z21" s="98"/>
      <c r="AA21" s="98"/>
      <c r="AB21" s="98"/>
      <c r="AC21" s="99"/>
      <c r="AD21" s="98"/>
      <c r="AE21" s="98"/>
      <c r="AF21" s="98"/>
      <c r="AG21" s="98"/>
      <c r="AH21" s="98"/>
      <c r="AI21" s="98"/>
      <c r="AJ21" s="98"/>
      <c r="AL21" s="100"/>
    </row>
    <row r="22" spans="1:38" s="97" customFormat="1" ht="13.2" x14ac:dyDescent="0.25">
      <c r="A22" s="87" t="s">
        <v>193</v>
      </c>
      <c r="B22" s="86">
        <v>7235</v>
      </c>
      <c r="C22" s="86">
        <v>2295</v>
      </c>
      <c r="D22" s="86">
        <v>0</v>
      </c>
      <c r="E22" s="86">
        <v>0</v>
      </c>
      <c r="F22" s="86">
        <v>488</v>
      </c>
      <c r="G22" s="86"/>
      <c r="H22" s="86">
        <v>10018</v>
      </c>
      <c r="I22" s="86">
        <v>2833063381</v>
      </c>
      <c r="J22" s="36"/>
      <c r="K22" s="86"/>
      <c r="L22" s="93"/>
      <c r="M22" s="93"/>
      <c r="N22" s="93"/>
      <c r="O22" s="93"/>
      <c r="P22" s="93"/>
      <c r="Q22" s="93"/>
      <c r="R22" s="93"/>
      <c r="S22" s="94"/>
      <c r="T22" s="102"/>
      <c r="U22" s="94"/>
      <c r="V22" s="96"/>
      <c r="W22" s="96"/>
      <c r="X22" s="96"/>
      <c r="Z22" s="98"/>
      <c r="AA22" s="98"/>
      <c r="AB22" s="98"/>
      <c r="AC22" s="99"/>
      <c r="AD22" s="98"/>
      <c r="AE22" s="98"/>
      <c r="AF22" s="98"/>
      <c r="AG22" s="98"/>
      <c r="AH22" s="98"/>
      <c r="AI22" s="98"/>
      <c r="AJ22" s="98"/>
      <c r="AL22" s="100"/>
    </row>
    <row r="23" spans="1:38" s="97" customFormat="1" ht="13.2" x14ac:dyDescent="0.25">
      <c r="A23" s="87" t="s">
        <v>194</v>
      </c>
      <c r="B23" s="86">
        <v>7294</v>
      </c>
      <c r="C23" s="86">
        <v>301</v>
      </c>
      <c r="D23" s="86">
        <v>0</v>
      </c>
      <c r="E23" s="86">
        <v>0</v>
      </c>
      <c r="F23" s="86">
        <v>488</v>
      </c>
      <c r="G23" s="86"/>
      <c r="H23" s="86">
        <v>8083</v>
      </c>
      <c r="I23" s="86">
        <v>2489873246</v>
      </c>
      <c r="J23" s="36"/>
      <c r="K23" s="86"/>
      <c r="L23" s="93"/>
      <c r="M23" s="93"/>
      <c r="N23" s="93"/>
      <c r="O23" s="93"/>
      <c r="P23" s="93"/>
      <c r="Q23" s="93"/>
      <c r="R23" s="93"/>
      <c r="S23" s="94"/>
      <c r="T23" s="102"/>
      <c r="U23" s="94"/>
      <c r="V23" s="96"/>
      <c r="W23" s="96"/>
      <c r="X23" s="96"/>
      <c r="Z23" s="98"/>
      <c r="AA23" s="98"/>
      <c r="AB23" s="98"/>
      <c r="AC23" s="99"/>
      <c r="AD23" s="98"/>
      <c r="AE23" s="98"/>
      <c r="AF23" s="98"/>
      <c r="AG23" s="98"/>
      <c r="AH23" s="98"/>
      <c r="AI23" s="98"/>
      <c r="AJ23" s="98"/>
      <c r="AL23" s="100"/>
    </row>
    <row r="24" spans="1:38" s="97" customFormat="1" ht="13.2" x14ac:dyDescent="0.25">
      <c r="A24" s="87" t="s">
        <v>195</v>
      </c>
      <c r="B24" s="86">
        <v>5599</v>
      </c>
      <c r="C24" s="86">
        <v>315</v>
      </c>
      <c r="D24" s="86">
        <v>0</v>
      </c>
      <c r="E24" s="86">
        <v>0</v>
      </c>
      <c r="F24" s="86">
        <v>488</v>
      </c>
      <c r="G24" s="86"/>
      <c r="H24" s="86">
        <v>6402</v>
      </c>
      <c r="I24" s="86">
        <v>1799041873</v>
      </c>
      <c r="J24" s="36"/>
      <c r="K24" s="86"/>
      <c r="L24" s="93"/>
      <c r="M24" s="93"/>
      <c r="N24" s="93"/>
      <c r="O24" s="93"/>
      <c r="P24" s="93"/>
      <c r="Q24" s="93"/>
      <c r="R24" s="93"/>
      <c r="S24" s="94"/>
      <c r="T24" s="102"/>
      <c r="U24" s="94"/>
      <c r="V24" s="96"/>
      <c r="W24" s="96"/>
      <c r="X24" s="96"/>
      <c r="Z24" s="98"/>
      <c r="AA24" s="98"/>
      <c r="AB24" s="98"/>
      <c r="AC24" s="99"/>
      <c r="AD24" s="98"/>
      <c r="AE24" s="98"/>
      <c r="AF24" s="98"/>
      <c r="AG24" s="98"/>
      <c r="AH24" s="98"/>
      <c r="AI24" s="98"/>
      <c r="AJ24" s="98"/>
      <c r="AL24" s="100"/>
    </row>
    <row r="25" spans="1:38" s="97" customFormat="1" ht="15.75" customHeight="1" x14ac:dyDescent="0.25">
      <c r="A25" s="87" t="s">
        <v>196</v>
      </c>
      <c r="B25" s="86">
        <v>7193</v>
      </c>
      <c r="C25" s="86">
        <v>3023</v>
      </c>
      <c r="D25" s="86">
        <v>0</v>
      </c>
      <c r="E25" s="86">
        <v>0</v>
      </c>
      <c r="F25" s="86">
        <v>488</v>
      </c>
      <c r="G25" s="86"/>
      <c r="H25" s="86">
        <v>10704</v>
      </c>
      <c r="I25" s="86">
        <v>3066597031</v>
      </c>
      <c r="J25" s="36"/>
      <c r="K25" s="86"/>
      <c r="L25" s="93"/>
      <c r="M25" s="93"/>
      <c r="N25" s="93"/>
      <c r="O25" s="93"/>
      <c r="P25" s="93"/>
      <c r="Q25" s="93"/>
      <c r="R25" s="93"/>
      <c r="S25" s="94"/>
      <c r="T25" s="95"/>
      <c r="U25" s="94"/>
      <c r="V25" s="96"/>
      <c r="W25" s="96"/>
      <c r="X25" s="96"/>
      <c r="Z25" s="98"/>
      <c r="AA25" s="98"/>
      <c r="AB25" s="98"/>
      <c r="AC25" s="99"/>
      <c r="AD25" s="98"/>
      <c r="AE25" s="98"/>
      <c r="AF25" s="98"/>
      <c r="AG25" s="98"/>
      <c r="AH25" s="98"/>
      <c r="AI25" s="98"/>
      <c r="AJ25" s="98"/>
      <c r="AL25" s="100"/>
    </row>
    <row r="26" spans="1:38" s="97" customFormat="1" ht="13.2" x14ac:dyDescent="0.25">
      <c r="A26" s="87" t="s">
        <v>197</v>
      </c>
      <c r="B26" s="86">
        <v>7064</v>
      </c>
      <c r="C26" s="86">
        <v>2270</v>
      </c>
      <c r="D26" s="86">
        <v>0</v>
      </c>
      <c r="E26" s="86">
        <v>0</v>
      </c>
      <c r="F26" s="86">
        <v>488</v>
      </c>
      <c r="G26" s="86"/>
      <c r="H26" s="86">
        <v>9822</v>
      </c>
      <c r="I26" s="86">
        <v>2794133847</v>
      </c>
      <c r="J26" s="36"/>
      <c r="K26" s="86"/>
      <c r="L26" s="93"/>
      <c r="M26" s="93"/>
      <c r="N26" s="93"/>
      <c r="O26" s="93"/>
      <c r="P26" s="93"/>
      <c r="Q26" s="93"/>
      <c r="R26" s="93"/>
      <c r="S26" s="94"/>
      <c r="T26" s="102"/>
      <c r="U26" s="94"/>
      <c r="V26" s="96"/>
      <c r="W26" s="96"/>
      <c r="X26" s="96"/>
      <c r="Z26" s="98"/>
      <c r="AA26" s="98"/>
      <c r="AB26" s="98"/>
      <c r="AC26" s="99"/>
      <c r="AD26" s="98"/>
      <c r="AE26" s="98"/>
      <c r="AF26" s="98"/>
      <c r="AG26" s="98"/>
      <c r="AH26" s="98"/>
      <c r="AI26" s="98"/>
      <c r="AJ26" s="98"/>
      <c r="AL26" s="100"/>
    </row>
    <row r="27" spans="1:38" s="97" customFormat="1" ht="13.2" x14ac:dyDescent="0.25">
      <c r="A27" s="87" t="s">
        <v>198</v>
      </c>
      <c r="B27" s="86">
        <v>5237</v>
      </c>
      <c r="C27" s="86">
        <v>2248</v>
      </c>
      <c r="D27" s="86">
        <v>0</v>
      </c>
      <c r="E27" s="86">
        <v>0</v>
      </c>
      <c r="F27" s="86">
        <v>488</v>
      </c>
      <c r="G27" s="86"/>
      <c r="H27" s="86">
        <v>7973</v>
      </c>
      <c r="I27" s="86">
        <v>1926194395</v>
      </c>
      <c r="J27" s="36"/>
      <c r="K27" s="86"/>
      <c r="L27" s="93"/>
      <c r="M27" s="93"/>
      <c r="N27" s="93"/>
      <c r="O27" s="93"/>
      <c r="P27" s="93"/>
      <c r="Q27" s="93"/>
      <c r="R27" s="93"/>
      <c r="S27" s="94"/>
      <c r="T27" s="102"/>
      <c r="U27" s="94"/>
      <c r="V27" s="96"/>
      <c r="W27" s="96"/>
      <c r="X27" s="96"/>
      <c r="Z27" s="98"/>
      <c r="AA27" s="98"/>
      <c r="AB27" s="98"/>
      <c r="AC27" s="99"/>
      <c r="AD27" s="98"/>
      <c r="AE27" s="98"/>
      <c r="AF27" s="98"/>
      <c r="AG27" s="98"/>
      <c r="AH27" s="98"/>
      <c r="AI27" s="98"/>
      <c r="AJ27" s="98"/>
      <c r="AL27" s="100"/>
    </row>
    <row r="28" spans="1:38" s="97" customFormat="1" ht="13.2" x14ac:dyDescent="0.25">
      <c r="A28" s="87" t="s">
        <v>199</v>
      </c>
      <c r="B28" s="86">
        <v>6946</v>
      </c>
      <c r="C28" s="86">
        <v>2702</v>
      </c>
      <c r="D28" s="86">
        <v>784</v>
      </c>
      <c r="E28" s="86">
        <v>0</v>
      </c>
      <c r="F28" s="86">
        <v>488</v>
      </c>
      <c r="G28" s="86"/>
      <c r="H28" s="86">
        <v>10920</v>
      </c>
      <c r="I28" s="86">
        <v>1447962068</v>
      </c>
      <c r="J28" s="36"/>
      <c r="K28" s="86"/>
      <c r="L28" s="93"/>
      <c r="M28" s="93"/>
      <c r="N28" s="93"/>
      <c r="O28" s="93"/>
      <c r="P28" s="93"/>
      <c r="Q28" s="93"/>
      <c r="R28" s="93"/>
      <c r="S28" s="94"/>
      <c r="T28" s="102"/>
      <c r="U28" s="94"/>
      <c r="V28" s="96"/>
      <c r="W28" s="96"/>
      <c r="X28" s="96"/>
      <c r="Z28" s="98"/>
      <c r="AA28" s="98"/>
      <c r="AB28" s="98"/>
      <c r="AC28" s="99"/>
      <c r="AD28" s="98"/>
      <c r="AE28" s="98"/>
      <c r="AF28" s="98"/>
      <c r="AG28" s="98"/>
      <c r="AH28" s="98"/>
      <c r="AI28" s="98"/>
      <c r="AJ28" s="98"/>
      <c r="AL28" s="100"/>
    </row>
    <row r="29" spans="1:38" s="97" customFormat="1" ht="13.2" x14ac:dyDescent="0.25">
      <c r="A29" s="87" t="s">
        <v>200</v>
      </c>
      <c r="B29" s="86">
        <v>4916</v>
      </c>
      <c r="C29" s="86">
        <v>349</v>
      </c>
      <c r="D29" s="86">
        <v>242</v>
      </c>
      <c r="E29" s="86">
        <v>0</v>
      </c>
      <c r="F29" s="86">
        <v>488</v>
      </c>
      <c r="G29" s="86"/>
      <c r="H29" s="86">
        <v>5995</v>
      </c>
      <c r="I29" s="86">
        <v>1674557241</v>
      </c>
      <c r="J29" s="36"/>
      <c r="K29" s="86"/>
      <c r="L29" s="93"/>
      <c r="M29" s="93"/>
      <c r="N29" s="93"/>
      <c r="O29" s="93"/>
      <c r="P29" s="93"/>
      <c r="Q29" s="93"/>
      <c r="R29" s="93"/>
      <c r="S29" s="94"/>
      <c r="T29" s="102"/>
      <c r="U29" s="94"/>
      <c r="V29" s="96"/>
      <c r="W29" s="96"/>
      <c r="X29" s="96"/>
      <c r="Z29" s="98"/>
      <c r="AA29" s="98"/>
      <c r="AB29" s="98"/>
      <c r="AC29" s="99"/>
      <c r="AD29" s="98"/>
      <c r="AE29" s="98"/>
      <c r="AF29" s="98"/>
      <c r="AG29" s="98"/>
      <c r="AH29" s="98"/>
      <c r="AI29" s="98"/>
      <c r="AJ29" s="98"/>
      <c r="AL29" s="100"/>
    </row>
    <row r="30" spans="1:38" s="97" customFormat="1" ht="15.75" customHeight="1" x14ac:dyDescent="0.25">
      <c r="A30" s="87" t="s">
        <v>201</v>
      </c>
      <c r="B30" s="86">
        <v>3660</v>
      </c>
      <c r="C30" s="86">
        <v>3505</v>
      </c>
      <c r="D30" s="86">
        <v>652</v>
      </c>
      <c r="E30" s="86">
        <v>0</v>
      </c>
      <c r="F30" s="86">
        <v>488</v>
      </c>
      <c r="G30" s="86"/>
      <c r="H30" s="86">
        <v>8305</v>
      </c>
      <c r="I30" s="86">
        <v>2063317317</v>
      </c>
      <c r="J30" s="36"/>
      <c r="K30" s="86"/>
      <c r="L30" s="93"/>
      <c r="M30" s="93"/>
      <c r="N30" s="93"/>
      <c r="O30" s="93"/>
      <c r="P30" s="93"/>
      <c r="Q30" s="93"/>
      <c r="R30" s="93"/>
      <c r="S30" s="94"/>
      <c r="T30" s="95"/>
      <c r="U30" s="94"/>
      <c r="V30" s="96"/>
      <c r="W30" s="96"/>
      <c r="X30" s="96"/>
      <c r="Z30" s="98"/>
      <c r="AA30" s="98"/>
      <c r="AB30" s="98"/>
      <c r="AC30" s="99"/>
      <c r="AD30" s="98"/>
      <c r="AE30" s="98"/>
      <c r="AF30" s="98"/>
      <c r="AG30" s="98"/>
      <c r="AH30" s="98"/>
      <c r="AI30" s="98"/>
      <c r="AJ30" s="98"/>
      <c r="AL30" s="100"/>
    </row>
    <row r="31" spans="1:38" ht="13.8" thickBot="1" x14ac:dyDescent="0.3">
      <c r="A31" s="88"/>
      <c r="B31" s="88"/>
      <c r="C31" s="88"/>
      <c r="D31" s="88"/>
      <c r="E31" s="88"/>
      <c r="F31" s="88"/>
      <c r="G31" s="88"/>
      <c r="H31" s="88"/>
      <c r="I31" s="88"/>
    </row>
    <row r="32" spans="1:38" ht="12.75" customHeight="1" x14ac:dyDescent="0.25">
      <c r="A32" s="89" t="str">
        <f>"1) Regleringsposten redovisas avrundad. "</f>
        <v xml:space="preserve">1) Regleringsposten redovisas avrundad. </v>
      </c>
      <c r="B32" s="90"/>
      <c r="C32" s="90"/>
      <c r="D32" s="90"/>
      <c r="E32" s="103"/>
      <c r="F32" s="90"/>
      <c r="G32" s="90"/>
      <c r="H32" s="90"/>
      <c r="I32" s="90"/>
      <c r="J32" s="91"/>
      <c r="K32" s="91"/>
    </row>
    <row r="33" s="92" customFormat="1" ht="11.4" hidden="1" x14ac:dyDescent="0.2"/>
  </sheetData>
  <mergeCells count="1">
    <mergeCell ref="H3:I3"/>
  </mergeCells>
  <conditionalFormatting sqref="B10">
    <cfRule type="cellIs" dxfId="42" priority="2" operator="lessThan">
      <formula>0</formula>
    </cfRule>
  </conditionalFormatting>
  <conditionalFormatting sqref="B10:I30">
    <cfRule type="cellIs" dxfId="41" priority="1" operator="lessThan">
      <formula>0</formula>
    </cfRule>
  </conditionalFormatting>
  <conditionalFormatting sqref="G10:G30 J10:K30">
    <cfRule type="cellIs" dxfId="40" priority="8" stopIfTrue="1" operator="lessThan">
      <formula>0</formula>
    </cfRule>
    <cfRule type="cellIs" priority="9" stopIfTrue="1" operator="lessThan">
      <formula>0</formula>
    </cfRule>
  </conditionalFormatting>
  <conditionalFormatting sqref="G9:H9">
    <cfRule type="cellIs" dxfId="39" priority="67" stopIfTrue="1" operator="lessThan">
      <formula>0</formula>
    </cfRule>
  </conditionalFormatting>
  <conditionalFormatting sqref="H10:I30 I9">
    <cfRule type="cellIs" priority="7" stopIfTrue="1" operator="lessThan">
      <formula>0</formula>
    </cfRule>
  </conditionalFormatting>
  <conditionalFormatting sqref="K10:R30 Y10:AJ30">
    <cfRule type="cellIs" dxfId="38" priority="10" stopIfTrue="1" operator="lessThan">
      <formula>0</formula>
    </cfRule>
  </conditionalFormatting>
  <conditionalFormatting sqref="T11 T14">
    <cfRule type="cellIs" dxfId="37" priority="66" stopIfTrue="1" operator="lessThan">
      <formula>0</formula>
    </cfRule>
  </conditionalFormatting>
  <conditionalFormatting sqref="AL10:AL30">
    <cfRule type="cellIs" dxfId="36" priority="6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O33"/>
  <sheetViews>
    <sheetView showGridLines="0" zoomScaleNormal="100" workbookViewId="0"/>
  </sheetViews>
  <sheetFormatPr defaultColWidth="0" defaultRowHeight="13.2" zeroHeight="1" x14ac:dyDescent="0.25"/>
  <cols>
    <col min="1" max="1" width="16.33203125" style="59" customWidth="1"/>
    <col min="2" max="2" width="17.6640625" style="59" customWidth="1"/>
    <col min="3" max="3" width="16.44140625" style="59" customWidth="1"/>
    <col min="4" max="4" width="9.109375" style="59" customWidth="1"/>
    <col min="5" max="5" width="7.6640625" style="59" customWidth="1"/>
    <col min="6" max="7" width="16.6640625" style="59" customWidth="1"/>
    <col min="8" max="9" width="7.6640625" style="59" customWidth="1"/>
    <col min="10" max="10" width="10" style="59" customWidth="1"/>
    <col min="11" max="11" width="3.88671875" customWidth="1"/>
    <col min="12" max="15" width="0" hidden="1" customWidth="1"/>
    <col min="16" max="16384" width="9.109375" hidden="1"/>
  </cols>
  <sheetData>
    <row r="1" spans="1:10" ht="16.2" thickBot="1" x14ac:dyDescent="0.35">
      <c r="A1" s="39" t="str">
        <f>"Tabell 2   Inkomstutjämning "&amp;Innehåll!C32</f>
        <v>Tabell 2   Inkomstutjämning 2026</v>
      </c>
      <c r="B1" s="40"/>
      <c r="C1" s="41"/>
      <c r="D1" s="40"/>
      <c r="E1" s="40"/>
      <c r="F1" s="42"/>
      <c r="G1" s="42"/>
      <c r="H1" s="42"/>
      <c r="I1" s="42"/>
      <c r="J1" s="40"/>
    </row>
    <row r="2" spans="1:10" x14ac:dyDescent="0.25">
      <c r="A2" s="43" t="s">
        <v>152</v>
      </c>
      <c r="B2" s="14" t="s">
        <v>41</v>
      </c>
      <c r="C2" s="274" t="s">
        <v>42</v>
      </c>
      <c r="D2" s="275"/>
      <c r="E2" s="275"/>
      <c r="F2" s="44" t="s">
        <v>43</v>
      </c>
      <c r="G2" s="44" t="s">
        <v>44</v>
      </c>
      <c r="H2" s="276" t="s">
        <v>45</v>
      </c>
      <c r="I2" s="276"/>
      <c r="J2" s="45" t="s">
        <v>33</v>
      </c>
    </row>
    <row r="3" spans="1:10" x14ac:dyDescent="0.25">
      <c r="A3" s="20"/>
      <c r="B3" s="13" t="str">
        <f>"enligt "&amp;Innehåll!C32-1&amp;" års"</f>
        <v>enligt 2025 års</v>
      </c>
      <c r="C3" s="21" t="s">
        <v>37</v>
      </c>
      <c r="D3" s="22" t="s">
        <v>36</v>
      </c>
      <c r="E3" s="23" t="s">
        <v>46</v>
      </c>
      <c r="F3" s="46" t="s">
        <v>47</v>
      </c>
      <c r="G3" s="46" t="s">
        <v>48</v>
      </c>
      <c r="H3" s="277" t="s">
        <v>49</v>
      </c>
      <c r="I3" s="277"/>
      <c r="J3" s="47" t="s">
        <v>34</v>
      </c>
    </row>
    <row r="4" spans="1:10" x14ac:dyDescent="0.25">
      <c r="A4" s="20" t="s">
        <v>22</v>
      </c>
      <c r="B4" s="13" t="s">
        <v>50</v>
      </c>
      <c r="C4" s="24"/>
      <c r="D4" s="25"/>
      <c r="E4" s="26" t="s">
        <v>51</v>
      </c>
      <c r="F4" s="27" t="str">
        <f>"("&amp;Innehåll!C45&amp;"%)"</f>
        <v>(115%)</v>
      </c>
      <c r="G4" s="48" t="s">
        <v>34</v>
      </c>
      <c r="H4" s="278" t="s">
        <v>161</v>
      </c>
      <c r="I4" s="278"/>
      <c r="J4" s="49" t="s">
        <v>35</v>
      </c>
    </row>
    <row r="5" spans="1:10" ht="15" x14ac:dyDescent="0.25">
      <c r="A5" s="20" t="s">
        <v>153</v>
      </c>
      <c r="B5" s="28" t="s">
        <v>53</v>
      </c>
      <c r="C5" s="50"/>
      <c r="D5" s="25"/>
      <c r="E5" s="26" t="s">
        <v>54</v>
      </c>
      <c r="F5" s="51"/>
      <c r="G5" s="46" t="s">
        <v>61</v>
      </c>
      <c r="H5" s="52" t="s">
        <v>55</v>
      </c>
      <c r="I5" s="52" t="s">
        <v>56</v>
      </c>
      <c r="J5" s="49" t="s">
        <v>39</v>
      </c>
    </row>
    <row r="6" spans="1:10" x14ac:dyDescent="0.25">
      <c r="A6" s="20"/>
      <c r="B6" s="29">
        <f>Innehåll!C32-1</f>
        <v>2025</v>
      </c>
      <c r="C6" s="30" t="str">
        <f>Innehåll!C47</f>
        <v>1,039</v>
      </c>
      <c r="D6" s="25"/>
      <c r="E6" s="26" t="s">
        <v>57</v>
      </c>
      <c r="F6" s="53"/>
      <c r="G6" s="46" t="s">
        <v>58</v>
      </c>
      <c r="H6" s="9" t="str">
        <f>"("&amp;Innehåll!C40&amp;"%)"</f>
        <v>(90%)</v>
      </c>
      <c r="I6" s="9" t="str">
        <f>"("&amp;Innehåll!C41&amp;"%)"</f>
        <v>(85%)</v>
      </c>
      <c r="J6" s="54" t="s">
        <v>38</v>
      </c>
    </row>
    <row r="7" spans="1:10" x14ac:dyDescent="0.25">
      <c r="A7" s="16"/>
      <c r="B7" s="31" t="str">
        <f>Innehåll!C32</f>
        <v>2026</v>
      </c>
      <c r="C7" s="32" t="str">
        <f>Innehåll!C48</f>
        <v>1,045</v>
      </c>
      <c r="D7" s="33"/>
      <c r="E7" s="34" t="s">
        <v>59</v>
      </c>
      <c r="F7" s="55"/>
      <c r="G7" s="56" t="s">
        <v>60</v>
      </c>
      <c r="H7" s="57"/>
      <c r="I7" s="57"/>
      <c r="J7" s="58"/>
    </row>
    <row r="8" spans="1:10" ht="19.5" customHeight="1" x14ac:dyDescent="0.25">
      <c r="A8" s="17" t="s">
        <v>180</v>
      </c>
      <c r="B8" s="18">
        <v>2865317683600</v>
      </c>
      <c r="C8" s="18">
        <v>3111033001559</v>
      </c>
      <c r="D8" s="18">
        <v>293696</v>
      </c>
      <c r="E8" s="105">
        <v>100</v>
      </c>
      <c r="F8" s="18">
        <v>3577684271324</v>
      </c>
      <c r="G8" s="18">
        <v>466651269765</v>
      </c>
      <c r="H8" s="107"/>
      <c r="I8" s="107"/>
      <c r="J8" s="107"/>
    </row>
    <row r="9" spans="1:10" ht="18" customHeight="1" x14ac:dyDescent="0.25">
      <c r="A9" s="87" t="s">
        <v>181</v>
      </c>
      <c r="B9" s="35">
        <v>805335973100</v>
      </c>
      <c r="C9" s="35">
        <v>874397559473</v>
      </c>
      <c r="D9" s="35">
        <v>352571</v>
      </c>
      <c r="E9" s="104">
        <v>120</v>
      </c>
      <c r="F9" s="36">
        <v>837642608026</v>
      </c>
      <c r="G9" s="36">
        <v>-36754951447</v>
      </c>
      <c r="H9" s="195">
        <v>10.029999999999999</v>
      </c>
      <c r="I9" s="196">
        <v>9.51</v>
      </c>
      <c r="J9" s="36">
        <v>-1409</v>
      </c>
    </row>
    <row r="10" spans="1:10" x14ac:dyDescent="0.25">
      <c r="A10" s="87" t="s">
        <v>182</v>
      </c>
      <c r="B10" s="35">
        <v>107116890500</v>
      </c>
      <c r="C10" s="35">
        <v>116302699445</v>
      </c>
      <c r="D10" s="35">
        <v>285281</v>
      </c>
      <c r="E10" s="104">
        <v>97.1</v>
      </c>
      <c r="F10" s="36">
        <v>137693407571</v>
      </c>
      <c r="G10" s="36">
        <v>21390708126</v>
      </c>
      <c r="H10" s="196">
        <v>9.94</v>
      </c>
      <c r="I10" s="195">
        <v>9.42</v>
      </c>
      <c r="J10" s="36">
        <v>5215</v>
      </c>
    </row>
    <row r="11" spans="1:10" x14ac:dyDescent="0.25">
      <c r="A11" s="87" t="s">
        <v>183</v>
      </c>
      <c r="B11" s="35">
        <v>73115114800</v>
      </c>
      <c r="C11" s="35">
        <v>79385101470</v>
      </c>
      <c r="D11" s="35">
        <v>263271</v>
      </c>
      <c r="E11" s="104">
        <v>89.6</v>
      </c>
      <c r="F11" s="36">
        <v>101843229114</v>
      </c>
      <c r="G11" s="36">
        <v>22458127644</v>
      </c>
      <c r="H11" s="196">
        <v>9.2100000000000009</v>
      </c>
      <c r="I11" s="195">
        <v>8.69</v>
      </c>
      <c r="J11" s="36">
        <v>6860</v>
      </c>
    </row>
    <row r="12" spans="1:10" x14ac:dyDescent="0.25">
      <c r="A12" s="87" t="s">
        <v>184</v>
      </c>
      <c r="B12" s="35">
        <v>119710135300</v>
      </c>
      <c r="C12" s="35">
        <v>129975877953</v>
      </c>
      <c r="D12" s="35">
        <v>275521</v>
      </c>
      <c r="E12" s="104">
        <v>93.8</v>
      </c>
      <c r="F12" s="36">
        <v>159332400198</v>
      </c>
      <c r="G12" s="36">
        <v>29356522245</v>
      </c>
      <c r="H12" s="196">
        <v>10.15</v>
      </c>
      <c r="I12" s="195">
        <v>9.6300000000000008</v>
      </c>
      <c r="J12" s="36">
        <v>6316</v>
      </c>
    </row>
    <row r="13" spans="1:10" x14ac:dyDescent="0.25">
      <c r="A13" s="87" t="s">
        <v>185</v>
      </c>
      <c r="B13" s="35">
        <v>90841672100</v>
      </c>
      <c r="C13" s="35">
        <v>98631799691</v>
      </c>
      <c r="D13" s="35">
        <v>266846</v>
      </c>
      <c r="E13" s="104">
        <v>90.9</v>
      </c>
      <c r="F13" s="36">
        <v>124839640598</v>
      </c>
      <c r="G13" s="36">
        <v>26207840907</v>
      </c>
      <c r="H13" s="196">
        <v>9.94</v>
      </c>
      <c r="I13" s="195">
        <v>9.42</v>
      </c>
      <c r="J13" s="36">
        <v>7048</v>
      </c>
    </row>
    <row r="14" spans="1:10" ht="18" customHeight="1" x14ac:dyDescent="0.25">
      <c r="A14" s="87" t="s">
        <v>186</v>
      </c>
      <c r="B14" s="35">
        <v>48969295800</v>
      </c>
      <c r="C14" s="35">
        <v>53168657761</v>
      </c>
      <c r="D14" s="35">
        <v>261938</v>
      </c>
      <c r="E14" s="104">
        <v>89.2</v>
      </c>
      <c r="F14" s="36">
        <v>68557251693</v>
      </c>
      <c r="G14" s="36">
        <v>15388593932</v>
      </c>
      <c r="H14" s="196">
        <v>9.31</v>
      </c>
      <c r="I14" s="195">
        <v>8.7899999999999991</v>
      </c>
      <c r="J14" s="36">
        <v>7058</v>
      </c>
    </row>
    <row r="15" spans="1:10" x14ac:dyDescent="0.25">
      <c r="A15" s="87" t="s">
        <v>187</v>
      </c>
      <c r="B15" s="35">
        <v>58416098800</v>
      </c>
      <c r="C15" s="35">
        <v>63425571353</v>
      </c>
      <c r="D15" s="35">
        <v>257924</v>
      </c>
      <c r="E15" s="104">
        <v>87.8</v>
      </c>
      <c r="F15" s="36">
        <v>83055525363</v>
      </c>
      <c r="G15" s="36">
        <v>19629954010</v>
      </c>
      <c r="H15" s="196">
        <v>8.7200000000000006</v>
      </c>
      <c r="I15" s="195">
        <v>8.1999999999999993</v>
      </c>
      <c r="J15" s="36">
        <v>6961</v>
      </c>
    </row>
    <row r="16" spans="1:10" x14ac:dyDescent="0.25">
      <c r="A16" s="87" t="s">
        <v>188</v>
      </c>
      <c r="B16" s="35">
        <v>14238539800</v>
      </c>
      <c r="C16" s="35">
        <v>15459565781</v>
      </c>
      <c r="D16" s="35">
        <v>253747</v>
      </c>
      <c r="E16" s="104">
        <v>86.4</v>
      </c>
      <c r="F16" s="36">
        <v>20577443120</v>
      </c>
      <c r="G16" s="36">
        <v>5117877339</v>
      </c>
      <c r="H16" s="196">
        <v>9.48</v>
      </c>
      <c r="I16" s="195">
        <v>8.9499999999999993</v>
      </c>
      <c r="J16" s="36">
        <v>7963</v>
      </c>
    </row>
    <row r="17" spans="1:10" x14ac:dyDescent="0.25">
      <c r="A17" s="87" t="s">
        <v>189</v>
      </c>
      <c r="B17" s="35">
        <v>38829320600</v>
      </c>
      <c r="C17" s="35">
        <v>42159128988</v>
      </c>
      <c r="D17" s="35">
        <v>268581</v>
      </c>
      <c r="E17" s="104">
        <v>91.4</v>
      </c>
      <c r="F17" s="36">
        <v>53016680288</v>
      </c>
      <c r="G17" s="36">
        <v>10857551300</v>
      </c>
      <c r="H17" s="196">
        <v>9.9700000000000006</v>
      </c>
      <c r="I17" s="195">
        <v>9.4499999999999993</v>
      </c>
      <c r="J17" s="36">
        <v>6896</v>
      </c>
    </row>
    <row r="18" spans="1:10" x14ac:dyDescent="0.25">
      <c r="A18" s="87" t="s">
        <v>190</v>
      </c>
      <c r="B18" s="35">
        <v>355955778900</v>
      </c>
      <c r="C18" s="35">
        <v>386480766720</v>
      </c>
      <c r="D18" s="35">
        <v>270270</v>
      </c>
      <c r="E18" s="104">
        <v>92</v>
      </c>
      <c r="F18" s="36">
        <v>482975641491</v>
      </c>
      <c r="G18" s="36">
        <v>96494874771</v>
      </c>
      <c r="H18" s="196">
        <v>9.3800000000000008</v>
      </c>
      <c r="I18" s="195">
        <v>8.86</v>
      </c>
      <c r="J18" s="36">
        <v>6330</v>
      </c>
    </row>
    <row r="19" spans="1:10" ht="18" customHeight="1" x14ac:dyDescent="0.25">
      <c r="A19" s="87" t="s">
        <v>191</v>
      </c>
      <c r="B19" s="35">
        <v>91292949600</v>
      </c>
      <c r="C19" s="35">
        <v>99121776493</v>
      </c>
      <c r="D19" s="35">
        <v>286663</v>
      </c>
      <c r="E19" s="104">
        <v>97.6</v>
      </c>
      <c r="F19" s="36">
        <v>116786657811</v>
      </c>
      <c r="G19" s="36">
        <v>17664881318</v>
      </c>
      <c r="H19" s="196">
        <v>9.8000000000000007</v>
      </c>
      <c r="I19" s="195">
        <v>9.2799999999999994</v>
      </c>
      <c r="J19" s="36">
        <v>5007</v>
      </c>
    </row>
    <row r="20" spans="1:10" x14ac:dyDescent="0.25">
      <c r="A20" s="87" t="s">
        <v>192</v>
      </c>
      <c r="B20" s="35">
        <v>476909205200</v>
      </c>
      <c r="C20" s="35">
        <v>517806554092</v>
      </c>
      <c r="D20" s="35">
        <v>291781</v>
      </c>
      <c r="E20" s="104">
        <v>99.3</v>
      </c>
      <c r="F20" s="36">
        <v>599386720858</v>
      </c>
      <c r="G20" s="36">
        <v>81580166766</v>
      </c>
      <c r="H20" s="196">
        <v>9.67</v>
      </c>
      <c r="I20" s="195">
        <v>9.15</v>
      </c>
      <c r="J20" s="36">
        <v>4445</v>
      </c>
    </row>
    <row r="21" spans="1:10" x14ac:dyDescent="0.25">
      <c r="A21" s="87" t="s">
        <v>193</v>
      </c>
      <c r="B21" s="35">
        <v>67287288400</v>
      </c>
      <c r="C21" s="35">
        <v>73057509817</v>
      </c>
      <c r="D21" s="35">
        <v>258331</v>
      </c>
      <c r="E21" s="104">
        <v>88</v>
      </c>
      <c r="F21" s="36">
        <v>95517839622</v>
      </c>
      <c r="G21" s="36">
        <v>22460329805</v>
      </c>
      <c r="H21" s="196">
        <v>9.11</v>
      </c>
      <c r="I21" s="195">
        <v>8.59</v>
      </c>
      <c r="J21" s="36">
        <v>7235</v>
      </c>
    </row>
    <row r="22" spans="1:10" x14ac:dyDescent="0.25">
      <c r="A22" s="87" t="s">
        <v>194</v>
      </c>
      <c r="B22" s="35">
        <v>75297194400</v>
      </c>
      <c r="C22" s="35">
        <v>81754305306</v>
      </c>
      <c r="D22" s="35">
        <v>265393</v>
      </c>
      <c r="E22" s="104">
        <v>90.4</v>
      </c>
      <c r="F22" s="36">
        <v>104044010720</v>
      </c>
      <c r="G22" s="36">
        <v>22289705414</v>
      </c>
      <c r="H22" s="196">
        <v>10.08</v>
      </c>
      <c r="I22" s="195">
        <v>9.56</v>
      </c>
      <c r="J22" s="36">
        <v>7294</v>
      </c>
    </row>
    <row r="23" spans="1:10" x14ac:dyDescent="0.25">
      <c r="A23" s="87" t="s">
        <v>195</v>
      </c>
      <c r="B23" s="35">
        <v>71119965100</v>
      </c>
      <c r="C23" s="35">
        <v>77218857707</v>
      </c>
      <c r="D23" s="35">
        <v>274775</v>
      </c>
      <c r="E23" s="104">
        <v>93.6</v>
      </c>
      <c r="F23" s="36">
        <v>94916643910</v>
      </c>
      <c r="G23" s="36">
        <v>17697786203</v>
      </c>
      <c r="H23" s="196">
        <v>8.89</v>
      </c>
      <c r="I23" s="195">
        <v>8.3699999999999992</v>
      </c>
      <c r="J23" s="36">
        <v>5599</v>
      </c>
    </row>
    <row r="24" spans="1:10" ht="18" customHeight="1" x14ac:dyDescent="0.25">
      <c r="A24" s="87" t="s">
        <v>196</v>
      </c>
      <c r="B24" s="35">
        <v>69289327200</v>
      </c>
      <c r="C24" s="35">
        <v>75231233454</v>
      </c>
      <c r="D24" s="35">
        <v>262588</v>
      </c>
      <c r="E24" s="104">
        <v>89.4</v>
      </c>
      <c r="F24" s="36">
        <v>96765151850</v>
      </c>
      <c r="G24" s="36">
        <v>21533918396</v>
      </c>
      <c r="H24" s="196">
        <v>9.57</v>
      </c>
      <c r="I24" s="195">
        <v>9.0500000000000007</v>
      </c>
      <c r="J24" s="36">
        <v>7193</v>
      </c>
    </row>
    <row r="25" spans="1:10" x14ac:dyDescent="0.25">
      <c r="A25" s="87" t="s">
        <v>197</v>
      </c>
      <c r="B25" s="35">
        <v>69552620800</v>
      </c>
      <c r="C25" s="35">
        <v>75517105797</v>
      </c>
      <c r="D25" s="35">
        <v>265451</v>
      </c>
      <c r="E25" s="104">
        <v>90.4</v>
      </c>
      <c r="F25" s="36">
        <v>96085260294</v>
      </c>
      <c r="G25" s="36">
        <v>20568154497</v>
      </c>
      <c r="H25" s="196">
        <v>9.77</v>
      </c>
      <c r="I25" s="195">
        <v>9.25</v>
      </c>
      <c r="J25" s="36">
        <v>7064</v>
      </c>
    </row>
    <row r="26" spans="1:10" x14ac:dyDescent="0.25">
      <c r="A26" s="87" t="s">
        <v>198</v>
      </c>
      <c r="B26" s="35">
        <v>60662346700</v>
      </c>
      <c r="C26" s="35">
        <v>65864446241</v>
      </c>
      <c r="D26" s="35">
        <v>272619</v>
      </c>
      <c r="E26" s="104">
        <v>92.8</v>
      </c>
      <c r="F26" s="36">
        <v>81600158890</v>
      </c>
      <c r="G26" s="36">
        <v>15735712649</v>
      </c>
      <c r="H26" s="196">
        <v>8.0399999999999991</v>
      </c>
      <c r="I26" s="195">
        <v>7.52</v>
      </c>
      <c r="J26" s="36">
        <v>5237</v>
      </c>
    </row>
    <row r="27" spans="1:10" x14ac:dyDescent="0.25">
      <c r="A27" s="87" t="s">
        <v>199</v>
      </c>
      <c r="B27" s="35">
        <v>31727645700</v>
      </c>
      <c r="C27" s="35">
        <v>34448449957</v>
      </c>
      <c r="D27" s="35">
        <v>259790</v>
      </c>
      <c r="E27" s="104">
        <v>88.5</v>
      </c>
      <c r="F27" s="36">
        <v>44786040790</v>
      </c>
      <c r="G27" s="36">
        <v>10337590833</v>
      </c>
      <c r="H27" s="196">
        <v>8.91</v>
      </c>
      <c r="I27" s="195">
        <v>8.39</v>
      </c>
      <c r="J27" s="36">
        <v>6946</v>
      </c>
    </row>
    <row r="28" spans="1:10" x14ac:dyDescent="0.25">
      <c r="A28" s="87" t="s">
        <v>200</v>
      </c>
      <c r="B28" s="35">
        <v>72067694000</v>
      </c>
      <c r="C28" s="35">
        <v>78247859099</v>
      </c>
      <c r="D28" s="35">
        <v>280117</v>
      </c>
      <c r="E28" s="104">
        <v>95.4</v>
      </c>
      <c r="F28" s="36">
        <v>94347196736</v>
      </c>
      <c r="G28" s="36">
        <v>16099337637</v>
      </c>
      <c r="H28" s="196">
        <v>8.5299999999999994</v>
      </c>
      <c r="I28" s="195">
        <v>8.01</v>
      </c>
      <c r="J28" s="36">
        <v>4916</v>
      </c>
    </row>
    <row r="29" spans="1:10" ht="18" customHeight="1" thickBot="1" x14ac:dyDescent="0.3">
      <c r="A29" s="88" t="s">
        <v>201</v>
      </c>
      <c r="B29" s="69">
        <v>67582626800</v>
      </c>
      <c r="C29" s="69">
        <v>73378174961</v>
      </c>
      <c r="D29" s="69">
        <v>295341</v>
      </c>
      <c r="E29" s="106">
        <v>100.6</v>
      </c>
      <c r="F29" s="37">
        <v>83914762381</v>
      </c>
      <c r="G29" s="37">
        <v>10536587420</v>
      </c>
      <c r="H29" s="197">
        <v>8.6300000000000008</v>
      </c>
      <c r="I29" s="198">
        <v>8.11</v>
      </c>
      <c r="J29" s="37">
        <v>3660</v>
      </c>
    </row>
    <row r="30" spans="1:10" x14ac:dyDescent="0.25">
      <c r="A30" s="38" t="str">
        <f>"1) Enligt regeringens beslut om uppräkningsfaktorer för beräkning av preliminära kommunalskattemedel för år "&amp;Innehåll!C32&amp;"."</f>
        <v>1) Enligt regeringens beslut om uppräkningsfaktorer för beräkning av preliminära kommunalskattemedel för år 2026.</v>
      </c>
      <c r="B30" s="60"/>
      <c r="C30" s="60"/>
      <c r="D30" s="61"/>
      <c r="E30" s="62"/>
      <c r="F30" s="63"/>
      <c r="G30" s="63"/>
      <c r="H30" s="63"/>
      <c r="I30" s="63"/>
      <c r="J30" s="64"/>
    </row>
    <row r="31" spans="1:10" x14ac:dyDescent="0.25"/>
    <row r="32" spans="1:10" x14ac:dyDescent="0.25"/>
    <row r="33" x14ac:dyDescent="0.25"/>
  </sheetData>
  <mergeCells count="4">
    <mergeCell ref="C2:E2"/>
    <mergeCell ref="H2:I2"/>
    <mergeCell ref="H3:I3"/>
    <mergeCell ref="H4:I4"/>
  </mergeCells>
  <conditionalFormatting sqref="E8:E29">
    <cfRule type="expression" dxfId="35" priority="40" stopIfTrue="1">
      <formula>IF(B8&lt;0,TRUE,FALSE)</formula>
    </cfRule>
  </conditionalFormatting>
  <conditionalFormatting sqref="F9:G29">
    <cfRule type="cellIs" dxfId="34" priority="35" stopIfTrue="1" operator="lessThan">
      <formula>0</formula>
    </cfRule>
  </conditionalFormatting>
  <conditionalFormatting sqref="J9:J29">
    <cfRule type="cellIs" dxfId="33" priority="10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WVR33"/>
  <sheetViews>
    <sheetView showGridLines="0" zoomScaleNormal="100" workbookViewId="0">
      <selection activeCell="A2" sqref="A2"/>
    </sheetView>
  </sheetViews>
  <sheetFormatPr defaultColWidth="0" defaultRowHeight="13.2" zeroHeight="1" x14ac:dyDescent="0.25"/>
  <cols>
    <col min="1" max="1" width="19" style="8" customWidth="1"/>
    <col min="2" max="2" width="10.109375" style="8" customWidth="1"/>
    <col min="3" max="3" width="10.88671875" style="8" customWidth="1"/>
    <col min="4" max="4" width="7.6640625" style="8" customWidth="1"/>
    <col min="5" max="5" width="8.88671875" style="8" customWidth="1"/>
    <col min="6" max="6" width="12.44140625" style="8" customWidth="1"/>
    <col min="7" max="7" width="12.33203125" style="8" customWidth="1"/>
    <col min="8" max="252" width="9.109375" style="3" hidden="1" customWidth="1"/>
    <col min="253" max="253" width="4.33203125" style="3" hidden="1" customWidth="1"/>
    <col min="254" max="254" width="12.6640625" style="3" hidden="1" customWidth="1"/>
    <col min="255" max="255" width="10.109375" style="3" hidden="1" customWidth="1"/>
    <col min="256" max="256" width="12.6640625" style="3" hidden="1" customWidth="1"/>
    <col min="257" max="257" width="10.109375" style="3" hidden="1" customWidth="1"/>
    <col min="258" max="258" width="10.88671875" style="3" hidden="1" customWidth="1"/>
    <col min="259" max="259" width="7.6640625" style="3" hidden="1" customWidth="1"/>
    <col min="260" max="260" width="8.88671875" style="3" hidden="1" customWidth="1"/>
    <col min="261" max="261" width="12.44140625" style="3" hidden="1" customWidth="1"/>
    <col min="262" max="262" width="12.33203125" style="3" hidden="1" customWidth="1"/>
    <col min="263" max="508" width="0" style="3" hidden="1"/>
    <col min="509" max="509" width="19" style="3" hidden="1" customWidth="1"/>
    <col min="510" max="510" width="12.6640625" style="3" hidden="1" customWidth="1"/>
    <col min="511" max="511" width="10.109375" style="3" hidden="1" customWidth="1"/>
    <col min="512" max="512" width="12.6640625" style="3" hidden="1" customWidth="1"/>
    <col min="513" max="513" width="10.109375" style="3" hidden="1" customWidth="1"/>
    <col min="514" max="514" width="10.88671875" style="3" hidden="1" customWidth="1"/>
    <col min="515" max="515" width="7.6640625" style="3" hidden="1" customWidth="1"/>
    <col min="516" max="516" width="8.88671875" style="3" hidden="1" customWidth="1"/>
    <col min="517" max="517" width="12.44140625" style="3" hidden="1" customWidth="1"/>
    <col min="518" max="518" width="12.33203125" style="3" hidden="1" customWidth="1"/>
    <col min="519" max="764" width="0" style="3" hidden="1"/>
    <col min="765" max="765" width="19" style="3" hidden="1" customWidth="1"/>
    <col min="766" max="766" width="12.6640625" style="3" hidden="1" customWidth="1"/>
    <col min="767" max="767" width="10.109375" style="3" hidden="1" customWidth="1"/>
    <col min="768" max="768" width="12.6640625" style="3" hidden="1" customWidth="1"/>
    <col min="769" max="769" width="10.109375" style="3" hidden="1" customWidth="1"/>
    <col min="770" max="770" width="10.88671875" style="3" hidden="1" customWidth="1"/>
    <col min="771" max="771" width="7.6640625" style="3" hidden="1" customWidth="1"/>
    <col min="772" max="772" width="8.88671875" style="3" hidden="1" customWidth="1"/>
    <col min="773" max="773" width="12.44140625" style="3" hidden="1" customWidth="1"/>
    <col min="774" max="774" width="12.33203125" style="3" hidden="1" customWidth="1"/>
    <col min="775" max="1020" width="0" style="3" hidden="1"/>
    <col min="1021" max="1021" width="19" style="3" hidden="1" customWidth="1"/>
    <col min="1022" max="1022" width="12.6640625" style="3" hidden="1" customWidth="1"/>
    <col min="1023" max="1023" width="10.109375" style="3" hidden="1" customWidth="1"/>
    <col min="1024" max="1024" width="12.6640625" style="3" hidden="1" customWidth="1"/>
    <col min="1025" max="1025" width="10.109375" style="3" hidden="1" customWidth="1"/>
    <col min="1026" max="1026" width="10.88671875" style="3" hidden="1" customWidth="1"/>
    <col min="1027" max="1027" width="7.6640625" style="3" hidden="1" customWidth="1"/>
    <col min="1028" max="1028" width="8.88671875" style="3" hidden="1" customWidth="1"/>
    <col min="1029" max="1029" width="12.44140625" style="3" hidden="1" customWidth="1"/>
    <col min="1030" max="1030" width="12.33203125" style="3" hidden="1" customWidth="1"/>
    <col min="1031" max="1276" width="0" style="3" hidden="1"/>
    <col min="1277" max="1277" width="19" style="3" hidden="1" customWidth="1"/>
    <col min="1278" max="1278" width="12.6640625" style="3" hidden="1" customWidth="1"/>
    <col min="1279" max="1279" width="10.109375" style="3" hidden="1" customWidth="1"/>
    <col min="1280" max="1280" width="12.6640625" style="3" hidden="1" customWidth="1"/>
    <col min="1281" max="1281" width="10.109375" style="3" hidden="1" customWidth="1"/>
    <col min="1282" max="1282" width="10.88671875" style="3" hidden="1" customWidth="1"/>
    <col min="1283" max="1283" width="7.6640625" style="3" hidden="1" customWidth="1"/>
    <col min="1284" max="1284" width="8.88671875" style="3" hidden="1" customWidth="1"/>
    <col min="1285" max="1285" width="12.44140625" style="3" hidden="1" customWidth="1"/>
    <col min="1286" max="1286" width="12.33203125" style="3" hidden="1" customWidth="1"/>
    <col min="1287" max="1532" width="0" style="3" hidden="1"/>
    <col min="1533" max="1533" width="19" style="3" hidden="1" customWidth="1"/>
    <col min="1534" max="1534" width="12.6640625" style="3" hidden="1" customWidth="1"/>
    <col min="1535" max="1535" width="10.109375" style="3" hidden="1" customWidth="1"/>
    <col min="1536" max="1536" width="12.6640625" style="3" hidden="1" customWidth="1"/>
    <col min="1537" max="1537" width="10.109375" style="3" hidden="1" customWidth="1"/>
    <col min="1538" max="1538" width="10.88671875" style="3" hidden="1" customWidth="1"/>
    <col min="1539" max="1539" width="7.6640625" style="3" hidden="1" customWidth="1"/>
    <col min="1540" max="1540" width="8.88671875" style="3" hidden="1" customWidth="1"/>
    <col min="1541" max="1541" width="12.44140625" style="3" hidden="1" customWidth="1"/>
    <col min="1542" max="1542" width="12.33203125" style="3" hidden="1" customWidth="1"/>
    <col min="1543" max="1788" width="0" style="3" hidden="1"/>
    <col min="1789" max="1789" width="19" style="3" hidden="1" customWidth="1"/>
    <col min="1790" max="1790" width="12.6640625" style="3" hidden="1" customWidth="1"/>
    <col min="1791" max="1791" width="10.109375" style="3" hidden="1" customWidth="1"/>
    <col min="1792" max="1792" width="12.6640625" style="3" hidden="1" customWidth="1"/>
    <col min="1793" max="1793" width="10.109375" style="3" hidden="1" customWidth="1"/>
    <col min="1794" max="1794" width="10.88671875" style="3" hidden="1" customWidth="1"/>
    <col min="1795" max="1795" width="7.6640625" style="3" hidden="1" customWidth="1"/>
    <col min="1796" max="1796" width="8.88671875" style="3" hidden="1" customWidth="1"/>
    <col min="1797" max="1797" width="12.44140625" style="3" hidden="1" customWidth="1"/>
    <col min="1798" max="1798" width="12.33203125" style="3" hidden="1" customWidth="1"/>
    <col min="1799" max="2044" width="0" style="3" hidden="1"/>
    <col min="2045" max="2045" width="19" style="3" hidden="1" customWidth="1"/>
    <col min="2046" max="2046" width="12.6640625" style="3" hidden="1" customWidth="1"/>
    <col min="2047" max="2047" width="10.109375" style="3" hidden="1" customWidth="1"/>
    <col min="2048" max="2048" width="12.6640625" style="3" hidden="1" customWidth="1"/>
    <col min="2049" max="2049" width="10.109375" style="3" hidden="1" customWidth="1"/>
    <col min="2050" max="2050" width="10.88671875" style="3" hidden="1" customWidth="1"/>
    <col min="2051" max="2051" width="7.6640625" style="3" hidden="1" customWidth="1"/>
    <col min="2052" max="2052" width="8.88671875" style="3" hidden="1" customWidth="1"/>
    <col min="2053" max="2053" width="12.44140625" style="3" hidden="1" customWidth="1"/>
    <col min="2054" max="2054" width="12.33203125" style="3" hidden="1" customWidth="1"/>
    <col min="2055" max="2300" width="0" style="3" hidden="1"/>
    <col min="2301" max="2301" width="19" style="3" hidden="1" customWidth="1"/>
    <col min="2302" max="2302" width="12.6640625" style="3" hidden="1" customWidth="1"/>
    <col min="2303" max="2303" width="10.109375" style="3" hidden="1" customWidth="1"/>
    <col min="2304" max="2304" width="12.6640625" style="3" hidden="1" customWidth="1"/>
    <col min="2305" max="2305" width="10.109375" style="3" hidden="1" customWidth="1"/>
    <col min="2306" max="2306" width="10.88671875" style="3" hidden="1" customWidth="1"/>
    <col min="2307" max="2307" width="7.6640625" style="3" hidden="1" customWidth="1"/>
    <col min="2308" max="2308" width="8.88671875" style="3" hidden="1" customWidth="1"/>
    <col min="2309" max="2309" width="12.44140625" style="3" hidden="1" customWidth="1"/>
    <col min="2310" max="2310" width="12.33203125" style="3" hidden="1" customWidth="1"/>
    <col min="2311" max="2556" width="0" style="3" hidden="1"/>
    <col min="2557" max="2557" width="19" style="3" hidden="1" customWidth="1"/>
    <col min="2558" max="2558" width="12.6640625" style="3" hidden="1" customWidth="1"/>
    <col min="2559" max="2559" width="10.109375" style="3" hidden="1" customWidth="1"/>
    <col min="2560" max="2560" width="12.6640625" style="3" hidden="1" customWidth="1"/>
    <col min="2561" max="2561" width="10.109375" style="3" hidden="1" customWidth="1"/>
    <col min="2562" max="2562" width="10.88671875" style="3" hidden="1" customWidth="1"/>
    <col min="2563" max="2563" width="7.6640625" style="3" hidden="1" customWidth="1"/>
    <col min="2564" max="2564" width="8.88671875" style="3" hidden="1" customWidth="1"/>
    <col min="2565" max="2565" width="12.44140625" style="3" hidden="1" customWidth="1"/>
    <col min="2566" max="2566" width="12.33203125" style="3" hidden="1" customWidth="1"/>
    <col min="2567" max="2812" width="0" style="3" hidden="1"/>
    <col min="2813" max="2813" width="19" style="3" hidden="1" customWidth="1"/>
    <col min="2814" max="2814" width="12.6640625" style="3" hidden="1" customWidth="1"/>
    <col min="2815" max="2815" width="10.109375" style="3" hidden="1" customWidth="1"/>
    <col min="2816" max="2816" width="12.6640625" style="3" hidden="1" customWidth="1"/>
    <col min="2817" max="2817" width="10.109375" style="3" hidden="1" customWidth="1"/>
    <col min="2818" max="2818" width="10.88671875" style="3" hidden="1" customWidth="1"/>
    <col min="2819" max="2819" width="7.6640625" style="3" hidden="1" customWidth="1"/>
    <col min="2820" max="2820" width="8.88671875" style="3" hidden="1" customWidth="1"/>
    <col min="2821" max="2821" width="12.44140625" style="3" hidden="1" customWidth="1"/>
    <col min="2822" max="2822" width="12.33203125" style="3" hidden="1" customWidth="1"/>
    <col min="2823" max="3068" width="0" style="3" hidden="1"/>
    <col min="3069" max="3069" width="19" style="3" hidden="1" customWidth="1"/>
    <col min="3070" max="3070" width="12.6640625" style="3" hidden="1" customWidth="1"/>
    <col min="3071" max="3071" width="10.109375" style="3" hidden="1" customWidth="1"/>
    <col min="3072" max="3072" width="12.6640625" style="3" hidden="1" customWidth="1"/>
    <col min="3073" max="3073" width="10.109375" style="3" hidden="1" customWidth="1"/>
    <col min="3074" max="3074" width="10.88671875" style="3" hidden="1" customWidth="1"/>
    <col min="3075" max="3075" width="7.6640625" style="3" hidden="1" customWidth="1"/>
    <col min="3076" max="3076" width="8.88671875" style="3" hidden="1" customWidth="1"/>
    <col min="3077" max="3077" width="12.44140625" style="3" hidden="1" customWidth="1"/>
    <col min="3078" max="3078" width="12.33203125" style="3" hidden="1" customWidth="1"/>
    <col min="3079" max="3324" width="0" style="3" hidden="1"/>
    <col min="3325" max="3325" width="19" style="3" hidden="1" customWidth="1"/>
    <col min="3326" max="3326" width="12.6640625" style="3" hidden="1" customWidth="1"/>
    <col min="3327" max="3327" width="10.109375" style="3" hidden="1" customWidth="1"/>
    <col min="3328" max="3328" width="12.6640625" style="3" hidden="1" customWidth="1"/>
    <col min="3329" max="3329" width="10.109375" style="3" hidden="1" customWidth="1"/>
    <col min="3330" max="3330" width="10.88671875" style="3" hidden="1" customWidth="1"/>
    <col min="3331" max="3331" width="7.6640625" style="3" hidden="1" customWidth="1"/>
    <col min="3332" max="3332" width="8.88671875" style="3" hidden="1" customWidth="1"/>
    <col min="3333" max="3333" width="12.44140625" style="3" hidden="1" customWidth="1"/>
    <col min="3334" max="3334" width="12.33203125" style="3" hidden="1" customWidth="1"/>
    <col min="3335" max="3580" width="0" style="3" hidden="1"/>
    <col min="3581" max="3581" width="19" style="3" hidden="1" customWidth="1"/>
    <col min="3582" max="3582" width="12.6640625" style="3" hidden="1" customWidth="1"/>
    <col min="3583" max="3583" width="10.109375" style="3" hidden="1" customWidth="1"/>
    <col min="3584" max="3584" width="12.6640625" style="3" hidden="1" customWidth="1"/>
    <col min="3585" max="3585" width="10.109375" style="3" hidden="1" customWidth="1"/>
    <col min="3586" max="3586" width="10.88671875" style="3" hidden="1" customWidth="1"/>
    <col min="3587" max="3587" width="7.6640625" style="3" hidden="1" customWidth="1"/>
    <col min="3588" max="3588" width="8.88671875" style="3" hidden="1" customWidth="1"/>
    <col min="3589" max="3589" width="12.44140625" style="3" hidden="1" customWidth="1"/>
    <col min="3590" max="3590" width="12.33203125" style="3" hidden="1" customWidth="1"/>
    <col min="3591" max="3836" width="0" style="3" hidden="1"/>
    <col min="3837" max="3837" width="19" style="3" hidden="1" customWidth="1"/>
    <col min="3838" max="3838" width="12.6640625" style="3" hidden="1" customWidth="1"/>
    <col min="3839" max="3839" width="10.109375" style="3" hidden="1" customWidth="1"/>
    <col min="3840" max="3840" width="12.6640625" style="3" hidden="1" customWidth="1"/>
    <col min="3841" max="3841" width="10.109375" style="3" hidden="1" customWidth="1"/>
    <col min="3842" max="3842" width="10.88671875" style="3" hidden="1" customWidth="1"/>
    <col min="3843" max="3843" width="7.6640625" style="3" hidden="1" customWidth="1"/>
    <col min="3844" max="3844" width="8.88671875" style="3" hidden="1" customWidth="1"/>
    <col min="3845" max="3845" width="12.44140625" style="3" hidden="1" customWidth="1"/>
    <col min="3846" max="3846" width="12.33203125" style="3" hidden="1" customWidth="1"/>
    <col min="3847" max="4092" width="0" style="3" hidden="1"/>
    <col min="4093" max="4093" width="19" style="3" hidden="1" customWidth="1"/>
    <col min="4094" max="4094" width="12.6640625" style="3" hidden="1" customWidth="1"/>
    <col min="4095" max="4095" width="10.109375" style="3" hidden="1" customWidth="1"/>
    <col min="4096" max="4096" width="12.6640625" style="3" hidden="1" customWidth="1"/>
    <col min="4097" max="4097" width="10.109375" style="3" hidden="1" customWidth="1"/>
    <col min="4098" max="4098" width="10.88671875" style="3" hidden="1" customWidth="1"/>
    <col min="4099" max="4099" width="7.6640625" style="3" hidden="1" customWidth="1"/>
    <col min="4100" max="4100" width="8.88671875" style="3" hidden="1" customWidth="1"/>
    <col min="4101" max="4101" width="12.44140625" style="3" hidden="1" customWidth="1"/>
    <col min="4102" max="4102" width="12.33203125" style="3" hidden="1" customWidth="1"/>
    <col min="4103" max="4348" width="0" style="3" hidden="1"/>
    <col min="4349" max="4349" width="19" style="3" hidden="1" customWidth="1"/>
    <col min="4350" max="4350" width="12.6640625" style="3" hidden="1" customWidth="1"/>
    <col min="4351" max="4351" width="10.109375" style="3" hidden="1" customWidth="1"/>
    <col min="4352" max="4352" width="12.6640625" style="3" hidden="1" customWidth="1"/>
    <col min="4353" max="4353" width="10.109375" style="3" hidden="1" customWidth="1"/>
    <col min="4354" max="4354" width="10.88671875" style="3" hidden="1" customWidth="1"/>
    <col min="4355" max="4355" width="7.6640625" style="3" hidden="1" customWidth="1"/>
    <col min="4356" max="4356" width="8.88671875" style="3" hidden="1" customWidth="1"/>
    <col min="4357" max="4357" width="12.44140625" style="3" hidden="1" customWidth="1"/>
    <col min="4358" max="4358" width="12.33203125" style="3" hidden="1" customWidth="1"/>
    <col min="4359" max="4604" width="0" style="3" hidden="1"/>
    <col min="4605" max="4605" width="19" style="3" hidden="1" customWidth="1"/>
    <col min="4606" max="4606" width="12.6640625" style="3" hidden="1" customWidth="1"/>
    <col min="4607" max="4607" width="10.109375" style="3" hidden="1" customWidth="1"/>
    <col min="4608" max="4608" width="12.6640625" style="3" hidden="1" customWidth="1"/>
    <col min="4609" max="4609" width="10.109375" style="3" hidden="1" customWidth="1"/>
    <col min="4610" max="4610" width="10.88671875" style="3" hidden="1" customWidth="1"/>
    <col min="4611" max="4611" width="7.6640625" style="3" hidden="1" customWidth="1"/>
    <col min="4612" max="4612" width="8.88671875" style="3" hidden="1" customWidth="1"/>
    <col min="4613" max="4613" width="12.44140625" style="3" hidden="1" customWidth="1"/>
    <col min="4614" max="4614" width="12.33203125" style="3" hidden="1" customWidth="1"/>
    <col min="4615" max="4860" width="0" style="3" hidden="1"/>
    <col min="4861" max="4861" width="19" style="3" hidden="1" customWidth="1"/>
    <col min="4862" max="4862" width="12.6640625" style="3" hidden="1" customWidth="1"/>
    <col min="4863" max="4863" width="10.109375" style="3" hidden="1" customWidth="1"/>
    <col min="4864" max="4864" width="12.6640625" style="3" hidden="1" customWidth="1"/>
    <col min="4865" max="4865" width="10.109375" style="3" hidden="1" customWidth="1"/>
    <col min="4866" max="4866" width="10.88671875" style="3" hidden="1" customWidth="1"/>
    <col min="4867" max="4867" width="7.6640625" style="3" hidden="1" customWidth="1"/>
    <col min="4868" max="4868" width="8.88671875" style="3" hidden="1" customWidth="1"/>
    <col min="4869" max="4869" width="12.44140625" style="3" hidden="1" customWidth="1"/>
    <col min="4870" max="4870" width="12.33203125" style="3" hidden="1" customWidth="1"/>
    <col min="4871" max="5116" width="0" style="3" hidden="1"/>
    <col min="5117" max="5117" width="19" style="3" hidden="1" customWidth="1"/>
    <col min="5118" max="5118" width="12.6640625" style="3" hidden="1" customWidth="1"/>
    <col min="5119" max="5119" width="10.109375" style="3" hidden="1" customWidth="1"/>
    <col min="5120" max="5120" width="12.6640625" style="3" hidden="1" customWidth="1"/>
    <col min="5121" max="5121" width="10.109375" style="3" hidden="1" customWidth="1"/>
    <col min="5122" max="5122" width="10.88671875" style="3" hidden="1" customWidth="1"/>
    <col min="5123" max="5123" width="7.6640625" style="3" hidden="1" customWidth="1"/>
    <col min="5124" max="5124" width="8.88671875" style="3" hidden="1" customWidth="1"/>
    <col min="5125" max="5125" width="12.44140625" style="3" hidden="1" customWidth="1"/>
    <col min="5126" max="5126" width="12.33203125" style="3" hidden="1" customWidth="1"/>
    <col min="5127" max="5372" width="0" style="3" hidden="1"/>
    <col min="5373" max="5373" width="19" style="3" hidden="1" customWidth="1"/>
    <col min="5374" max="5374" width="12.6640625" style="3" hidden="1" customWidth="1"/>
    <col min="5375" max="5375" width="10.109375" style="3" hidden="1" customWidth="1"/>
    <col min="5376" max="5376" width="12.6640625" style="3" hidden="1" customWidth="1"/>
    <col min="5377" max="5377" width="10.109375" style="3" hidden="1" customWidth="1"/>
    <col min="5378" max="5378" width="10.88671875" style="3" hidden="1" customWidth="1"/>
    <col min="5379" max="5379" width="7.6640625" style="3" hidden="1" customWidth="1"/>
    <col min="5380" max="5380" width="8.88671875" style="3" hidden="1" customWidth="1"/>
    <col min="5381" max="5381" width="12.44140625" style="3" hidden="1" customWidth="1"/>
    <col min="5382" max="5382" width="12.33203125" style="3" hidden="1" customWidth="1"/>
    <col min="5383" max="5628" width="0" style="3" hidden="1"/>
    <col min="5629" max="5629" width="19" style="3" hidden="1" customWidth="1"/>
    <col min="5630" max="5630" width="12.6640625" style="3" hidden="1" customWidth="1"/>
    <col min="5631" max="5631" width="10.109375" style="3" hidden="1" customWidth="1"/>
    <col min="5632" max="5632" width="12.6640625" style="3" hidden="1" customWidth="1"/>
    <col min="5633" max="5633" width="10.109375" style="3" hidden="1" customWidth="1"/>
    <col min="5634" max="5634" width="10.88671875" style="3" hidden="1" customWidth="1"/>
    <col min="5635" max="5635" width="7.6640625" style="3" hidden="1" customWidth="1"/>
    <col min="5636" max="5636" width="8.88671875" style="3" hidden="1" customWidth="1"/>
    <col min="5637" max="5637" width="12.44140625" style="3" hidden="1" customWidth="1"/>
    <col min="5638" max="5638" width="12.33203125" style="3" hidden="1" customWidth="1"/>
    <col min="5639" max="5884" width="0" style="3" hidden="1"/>
    <col min="5885" max="5885" width="19" style="3" hidden="1" customWidth="1"/>
    <col min="5886" max="5886" width="12.6640625" style="3" hidden="1" customWidth="1"/>
    <col min="5887" max="5887" width="10.109375" style="3" hidden="1" customWidth="1"/>
    <col min="5888" max="5888" width="12.6640625" style="3" hidden="1" customWidth="1"/>
    <col min="5889" max="5889" width="10.109375" style="3" hidden="1" customWidth="1"/>
    <col min="5890" max="5890" width="10.88671875" style="3" hidden="1" customWidth="1"/>
    <col min="5891" max="5891" width="7.6640625" style="3" hidden="1" customWidth="1"/>
    <col min="5892" max="5892" width="8.88671875" style="3" hidden="1" customWidth="1"/>
    <col min="5893" max="5893" width="12.44140625" style="3" hidden="1" customWidth="1"/>
    <col min="5894" max="5894" width="12.33203125" style="3" hidden="1" customWidth="1"/>
    <col min="5895" max="6140" width="0" style="3" hidden="1"/>
    <col min="6141" max="6141" width="19" style="3" hidden="1" customWidth="1"/>
    <col min="6142" max="6142" width="12.6640625" style="3" hidden="1" customWidth="1"/>
    <col min="6143" max="6143" width="10.109375" style="3" hidden="1" customWidth="1"/>
    <col min="6144" max="6144" width="12.6640625" style="3" hidden="1" customWidth="1"/>
    <col min="6145" max="6145" width="10.109375" style="3" hidden="1" customWidth="1"/>
    <col min="6146" max="6146" width="10.88671875" style="3" hidden="1" customWidth="1"/>
    <col min="6147" max="6147" width="7.6640625" style="3" hidden="1" customWidth="1"/>
    <col min="6148" max="6148" width="8.88671875" style="3" hidden="1" customWidth="1"/>
    <col min="6149" max="6149" width="12.44140625" style="3" hidden="1" customWidth="1"/>
    <col min="6150" max="6150" width="12.33203125" style="3" hidden="1" customWidth="1"/>
    <col min="6151" max="6396" width="0" style="3" hidden="1"/>
    <col min="6397" max="6397" width="19" style="3" hidden="1" customWidth="1"/>
    <col min="6398" max="6398" width="12.6640625" style="3" hidden="1" customWidth="1"/>
    <col min="6399" max="6399" width="10.109375" style="3" hidden="1" customWidth="1"/>
    <col min="6400" max="6400" width="12.6640625" style="3" hidden="1" customWidth="1"/>
    <col min="6401" max="6401" width="10.109375" style="3" hidden="1" customWidth="1"/>
    <col min="6402" max="6402" width="10.88671875" style="3" hidden="1" customWidth="1"/>
    <col min="6403" max="6403" width="7.6640625" style="3" hidden="1" customWidth="1"/>
    <col min="6404" max="6404" width="8.88671875" style="3" hidden="1" customWidth="1"/>
    <col min="6405" max="6405" width="12.44140625" style="3" hidden="1" customWidth="1"/>
    <col min="6406" max="6406" width="12.33203125" style="3" hidden="1" customWidth="1"/>
    <col min="6407" max="6652" width="0" style="3" hidden="1"/>
    <col min="6653" max="6653" width="19" style="3" hidden="1" customWidth="1"/>
    <col min="6654" max="6654" width="12.6640625" style="3" hidden="1" customWidth="1"/>
    <col min="6655" max="6655" width="10.109375" style="3" hidden="1" customWidth="1"/>
    <col min="6656" max="6656" width="12.6640625" style="3" hidden="1" customWidth="1"/>
    <col min="6657" max="6657" width="10.109375" style="3" hidden="1" customWidth="1"/>
    <col min="6658" max="6658" width="10.88671875" style="3" hidden="1" customWidth="1"/>
    <col min="6659" max="6659" width="7.6640625" style="3" hidden="1" customWidth="1"/>
    <col min="6660" max="6660" width="8.88671875" style="3" hidden="1" customWidth="1"/>
    <col min="6661" max="6661" width="12.44140625" style="3" hidden="1" customWidth="1"/>
    <col min="6662" max="6662" width="12.33203125" style="3" hidden="1" customWidth="1"/>
    <col min="6663" max="6908" width="0" style="3" hidden="1"/>
    <col min="6909" max="6909" width="19" style="3" hidden="1" customWidth="1"/>
    <col min="6910" max="6910" width="12.6640625" style="3" hidden="1" customWidth="1"/>
    <col min="6911" max="6911" width="10.109375" style="3" hidden="1" customWidth="1"/>
    <col min="6912" max="6912" width="12.6640625" style="3" hidden="1" customWidth="1"/>
    <col min="6913" max="6913" width="10.109375" style="3" hidden="1" customWidth="1"/>
    <col min="6914" max="6914" width="10.88671875" style="3" hidden="1" customWidth="1"/>
    <col min="6915" max="6915" width="7.6640625" style="3" hidden="1" customWidth="1"/>
    <col min="6916" max="6916" width="8.88671875" style="3" hidden="1" customWidth="1"/>
    <col min="6917" max="6917" width="12.44140625" style="3" hidden="1" customWidth="1"/>
    <col min="6918" max="6918" width="12.33203125" style="3" hidden="1" customWidth="1"/>
    <col min="6919" max="7164" width="0" style="3" hidden="1"/>
    <col min="7165" max="7165" width="19" style="3" hidden="1" customWidth="1"/>
    <col min="7166" max="7166" width="12.6640625" style="3" hidden="1" customWidth="1"/>
    <col min="7167" max="7167" width="10.109375" style="3" hidden="1" customWidth="1"/>
    <col min="7168" max="7168" width="12.6640625" style="3" hidden="1" customWidth="1"/>
    <col min="7169" max="7169" width="10.109375" style="3" hidden="1" customWidth="1"/>
    <col min="7170" max="7170" width="10.88671875" style="3" hidden="1" customWidth="1"/>
    <col min="7171" max="7171" width="7.6640625" style="3" hidden="1" customWidth="1"/>
    <col min="7172" max="7172" width="8.88671875" style="3" hidden="1" customWidth="1"/>
    <col min="7173" max="7173" width="12.44140625" style="3" hidden="1" customWidth="1"/>
    <col min="7174" max="7174" width="12.33203125" style="3" hidden="1" customWidth="1"/>
    <col min="7175" max="7420" width="0" style="3" hidden="1"/>
    <col min="7421" max="7421" width="19" style="3" hidden="1" customWidth="1"/>
    <col min="7422" max="7422" width="12.6640625" style="3" hidden="1" customWidth="1"/>
    <col min="7423" max="7423" width="10.109375" style="3" hidden="1" customWidth="1"/>
    <col min="7424" max="7424" width="12.6640625" style="3" hidden="1" customWidth="1"/>
    <col min="7425" max="7425" width="10.109375" style="3" hidden="1" customWidth="1"/>
    <col min="7426" max="7426" width="10.88671875" style="3" hidden="1" customWidth="1"/>
    <col min="7427" max="7427" width="7.6640625" style="3" hidden="1" customWidth="1"/>
    <col min="7428" max="7428" width="8.88671875" style="3" hidden="1" customWidth="1"/>
    <col min="7429" max="7429" width="12.44140625" style="3" hidden="1" customWidth="1"/>
    <col min="7430" max="7430" width="12.33203125" style="3" hidden="1" customWidth="1"/>
    <col min="7431" max="7676" width="0" style="3" hidden="1"/>
    <col min="7677" max="7677" width="19" style="3" hidden="1" customWidth="1"/>
    <col min="7678" max="7678" width="12.6640625" style="3" hidden="1" customWidth="1"/>
    <col min="7679" max="7679" width="10.109375" style="3" hidden="1" customWidth="1"/>
    <col min="7680" max="7680" width="12.6640625" style="3" hidden="1" customWidth="1"/>
    <col min="7681" max="7681" width="10.109375" style="3" hidden="1" customWidth="1"/>
    <col min="7682" max="7682" width="10.88671875" style="3" hidden="1" customWidth="1"/>
    <col min="7683" max="7683" width="7.6640625" style="3" hidden="1" customWidth="1"/>
    <col min="7684" max="7684" width="8.88671875" style="3" hidden="1" customWidth="1"/>
    <col min="7685" max="7685" width="12.44140625" style="3" hidden="1" customWidth="1"/>
    <col min="7686" max="7686" width="12.33203125" style="3" hidden="1" customWidth="1"/>
    <col min="7687" max="7932" width="0" style="3" hidden="1"/>
    <col min="7933" max="7933" width="19" style="3" hidden="1" customWidth="1"/>
    <col min="7934" max="7934" width="12.6640625" style="3" hidden="1" customWidth="1"/>
    <col min="7935" max="7935" width="10.109375" style="3" hidden="1" customWidth="1"/>
    <col min="7936" max="7936" width="12.6640625" style="3" hidden="1" customWidth="1"/>
    <col min="7937" max="7937" width="10.109375" style="3" hidden="1" customWidth="1"/>
    <col min="7938" max="7938" width="10.88671875" style="3" hidden="1" customWidth="1"/>
    <col min="7939" max="7939" width="7.6640625" style="3" hidden="1" customWidth="1"/>
    <col min="7940" max="7940" width="8.88671875" style="3" hidden="1" customWidth="1"/>
    <col min="7941" max="7941" width="12.44140625" style="3" hidden="1" customWidth="1"/>
    <col min="7942" max="7942" width="12.33203125" style="3" hidden="1" customWidth="1"/>
    <col min="7943" max="8188" width="0" style="3" hidden="1"/>
    <col min="8189" max="8189" width="19" style="3" hidden="1" customWidth="1"/>
    <col min="8190" max="8190" width="12.6640625" style="3" hidden="1" customWidth="1"/>
    <col min="8191" max="8191" width="10.109375" style="3" hidden="1" customWidth="1"/>
    <col min="8192" max="8192" width="12.6640625" style="3" hidden="1" customWidth="1"/>
    <col min="8193" max="8193" width="10.109375" style="3" hidden="1" customWidth="1"/>
    <col min="8194" max="8194" width="10.88671875" style="3" hidden="1" customWidth="1"/>
    <col min="8195" max="8195" width="7.6640625" style="3" hidden="1" customWidth="1"/>
    <col min="8196" max="8196" width="8.88671875" style="3" hidden="1" customWidth="1"/>
    <col min="8197" max="8197" width="12.44140625" style="3" hidden="1" customWidth="1"/>
    <col min="8198" max="8198" width="12.33203125" style="3" hidden="1" customWidth="1"/>
    <col min="8199" max="8444" width="0" style="3" hidden="1"/>
    <col min="8445" max="8445" width="19" style="3" hidden="1" customWidth="1"/>
    <col min="8446" max="8446" width="12.6640625" style="3" hidden="1" customWidth="1"/>
    <col min="8447" max="8447" width="10.109375" style="3" hidden="1" customWidth="1"/>
    <col min="8448" max="8448" width="12.6640625" style="3" hidden="1" customWidth="1"/>
    <col min="8449" max="8449" width="10.109375" style="3" hidden="1" customWidth="1"/>
    <col min="8450" max="8450" width="10.88671875" style="3" hidden="1" customWidth="1"/>
    <col min="8451" max="8451" width="7.6640625" style="3" hidden="1" customWidth="1"/>
    <col min="8452" max="8452" width="8.88671875" style="3" hidden="1" customWidth="1"/>
    <col min="8453" max="8453" width="12.44140625" style="3" hidden="1" customWidth="1"/>
    <col min="8454" max="8454" width="12.33203125" style="3" hidden="1" customWidth="1"/>
    <col min="8455" max="8700" width="0" style="3" hidden="1"/>
    <col min="8701" max="8701" width="19" style="3" hidden="1" customWidth="1"/>
    <col min="8702" max="8702" width="12.6640625" style="3" hidden="1" customWidth="1"/>
    <col min="8703" max="8703" width="10.109375" style="3" hidden="1" customWidth="1"/>
    <col min="8704" max="8704" width="12.6640625" style="3" hidden="1" customWidth="1"/>
    <col min="8705" max="8705" width="10.109375" style="3" hidden="1" customWidth="1"/>
    <col min="8706" max="8706" width="10.88671875" style="3" hidden="1" customWidth="1"/>
    <col min="8707" max="8707" width="7.6640625" style="3" hidden="1" customWidth="1"/>
    <col min="8708" max="8708" width="8.88671875" style="3" hidden="1" customWidth="1"/>
    <col min="8709" max="8709" width="12.44140625" style="3" hidden="1" customWidth="1"/>
    <col min="8710" max="8710" width="12.33203125" style="3" hidden="1" customWidth="1"/>
    <col min="8711" max="8956" width="0" style="3" hidden="1"/>
    <col min="8957" max="8957" width="19" style="3" hidden="1" customWidth="1"/>
    <col min="8958" max="8958" width="12.6640625" style="3" hidden="1" customWidth="1"/>
    <col min="8959" max="8959" width="10.109375" style="3" hidden="1" customWidth="1"/>
    <col min="8960" max="8960" width="12.6640625" style="3" hidden="1" customWidth="1"/>
    <col min="8961" max="8961" width="10.109375" style="3" hidden="1" customWidth="1"/>
    <col min="8962" max="8962" width="10.88671875" style="3" hidden="1" customWidth="1"/>
    <col min="8963" max="8963" width="7.6640625" style="3" hidden="1" customWidth="1"/>
    <col min="8964" max="8964" width="8.88671875" style="3" hidden="1" customWidth="1"/>
    <col min="8965" max="8965" width="12.44140625" style="3" hidden="1" customWidth="1"/>
    <col min="8966" max="8966" width="12.33203125" style="3" hidden="1" customWidth="1"/>
    <col min="8967" max="9212" width="0" style="3" hidden="1"/>
    <col min="9213" max="9213" width="19" style="3" hidden="1" customWidth="1"/>
    <col min="9214" max="9214" width="12.6640625" style="3" hidden="1" customWidth="1"/>
    <col min="9215" max="9215" width="10.109375" style="3" hidden="1" customWidth="1"/>
    <col min="9216" max="9216" width="12.6640625" style="3" hidden="1" customWidth="1"/>
    <col min="9217" max="9217" width="10.109375" style="3" hidden="1" customWidth="1"/>
    <col min="9218" max="9218" width="10.88671875" style="3" hidden="1" customWidth="1"/>
    <col min="9219" max="9219" width="7.6640625" style="3" hidden="1" customWidth="1"/>
    <col min="9220" max="9220" width="8.88671875" style="3" hidden="1" customWidth="1"/>
    <col min="9221" max="9221" width="12.44140625" style="3" hidden="1" customWidth="1"/>
    <col min="9222" max="9222" width="12.33203125" style="3" hidden="1" customWidth="1"/>
    <col min="9223" max="9468" width="0" style="3" hidden="1"/>
    <col min="9469" max="9469" width="19" style="3" hidden="1" customWidth="1"/>
    <col min="9470" max="9470" width="12.6640625" style="3" hidden="1" customWidth="1"/>
    <col min="9471" max="9471" width="10.109375" style="3" hidden="1" customWidth="1"/>
    <col min="9472" max="9472" width="12.6640625" style="3" hidden="1" customWidth="1"/>
    <col min="9473" max="9473" width="10.109375" style="3" hidden="1" customWidth="1"/>
    <col min="9474" max="9474" width="10.88671875" style="3" hidden="1" customWidth="1"/>
    <col min="9475" max="9475" width="7.6640625" style="3" hidden="1" customWidth="1"/>
    <col min="9476" max="9476" width="8.88671875" style="3" hidden="1" customWidth="1"/>
    <col min="9477" max="9477" width="12.44140625" style="3" hidden="1" customWidth="1"/>
    <col min="9478" max="9478" width="12.33203125" style="3" hidden="1" customWidth="1"/>
    <col min="9479" max="9724" width="0" style="3" hidden="1"/>
    <col min="9725" max="9725" width="19" style="3" hidden="1" customWidth="1"/>
    <col min="9726" max="9726" width="12.6640625" style="3" hidden="1" customWidth="1"/>
    <col min="9727" max="9727" width="10.109375" style="3" hidden="1" customWidth="1"/>
    <col min="9728" max="9728" width="12.6640625" style="3" hidden="1" customWidth="1"/>
    <col min="9729" max="9729" width="10.109375" style="3" hidden="1" customWidth="1"/>
    <col min="9730" max="9730" width="10.88671875" style="3" hidden="1" customWidth="1"/>
    <col min="9731" max="9731" width="7.6640625" style="3" hidden="1" customWidth="1"/>
    <col min="9732" max="9732" width="8.88671875" style="3" hidden="1" customWidth="1"/>
    <col min="9733" max="9733" width="12.44140625" style="3" hidden="1" customWidth="1"/>
    <col min="9734" max="9734" width="12.33203125" style="3" hidden="1" customWidth="1"/>
    <col min="9735" max="9980" width="0" style="3" hidden="1"/>
    <col min="9981" max="9981" width="19" style="3" hidden="1" customWidth="1"/>
    <col min="9982" max="9982" width="12.6640625" style="3" hidden="1" customWidth="1"/>
    <col min="9983" max="9983" width="10.109375" style="3" hidden="1" customWidth="1"/>
    <col min="9984" max="9984" width="12.6640625" style="3" hidden="1" customWidth="1"/>
    <col min="9985" max="9985" width="10.109375" style="3" hidden="1" customWidth="1"/>
    <col min="9986" max="9986" width="10.88671875" style="3" hidden="1" customWidth="1"/>
    <col min="9987" max="9987" width="7.6640625" style="3" hidden="1" customWidth="1"/>
    <col min="9988" max="9988" width="8.88671875" style="3" hidden="1" customWidth="1"/>
    <col min="9989" max="9989" width="12.44140625" style="3" hidden="1" customWidth="1"/>
    <col min="9990" max="9990" width="12.33203125" style="3" hidden="1" customWidth="1"/>
    <col min="9991" max="10236" width="0" style="3" hidden="1"/>
    <col min="10237" max="10237" width="19" style="3" hidden="1" customWidth="1"/>
    <col min="10238" max="10238" width="12.6640625" style="3" hidden="1" customWidth="1"/>
    <col min="10239" max="10239" width="10.109375" style="3" hidden="1" customWidth="1"/>
    <col min="10240" max="10240" width="12.6640625" style="3" hidden="1" customWidth="1"/>
    <col min="10241" max="10241" width="10.109375" style="3" hidden="1" customWidth="1"/>
    <col min="10242" max="10242" width="10.88671875" style="3" hidden="1" customWidth="1"/>
    <col min="10243" max="10243" width="7.6640625" style="3" hidden="1" customWidth="1"/>
    <col min="10244" max="10244" width="8.88671875" style="3" hidden="1" customWidth="1"/>
    <col min="10245" max="10245" width="12.44140625" style="3" hidden="1" customWidth="1"/>
    <col min="10246" max="10246" width="12.33203125" style="3" hidden="1" customWidth="1"/>
    <col min="10247" max="10492" width="0" style="3" hidden="1"/>
    <col min="10493" max="10493" width="19" style="3" hidden="1" customWidth="1"/>
    <col min="10494" max="10494" width="12.6640625" style="3" hidden="1" customWidth="1"/>
    <col min="10495" max="10495" width="10.109375" style="3" hidden="1" customWidth="1"/>
    <col min="10496" max="10496" width="12.6640625" style="3" hidden="1" customWidth="1"/>
    <col min="10497" max="10497" width="10.109375" style="3" hidden="1" customWidth="1"/>
    <col min="10498" max="10498" width="10.88671875" style="3" hidden="1" customWidth="1"/>
    <col min="10499" max="10499" width="7.6640625" style="3" hidden="1" customWidth="1"/>
    <col min="10500" max="10500" width="8.88671875" style="3" hidden="1" customWidth="1"/>
    <col min="10501" max="10501" width="12.44140625" style="3" hidden="1" customWidth="1"/>
    <col min="10502" max="10502" width="12.33203125" style="3" hidden="1" customWidth="1"/>
    <col min="10503" max="10748" width="0" style="3" hidden="1"/>
    <col min="10749" max="10749" width="19" style="3" hidden="1" customWidth="1"/>
    <col min="10750" max="10750" width="12.6640625" style="3" hidden="1" customWidth="1"/>
    <col min="10751" max="10751" width="10.109375" style="3" hidden="1" customWidth="1"/>
    <col min="10752" max="10752" width="12.6640625" style="3" hidden="1" customWidth="1"/>
    <col min="10753" max="10753" width="10.109375" style="3" hidden="1" customWidth="1"/>
    <col min="10754" max="10754" width="10.88671875" style="3" hidden="1" customWidth="1"/>
    <col min="10755" max="10755" width="7.6640625" style="3" hidden="1" customWidth="1"/>
    <col min="10756" max="10756" width="8.88671875" style="3" hidden="1" customWidth="1"/>
    <col min="10757" max="10757" width="12.44140625" style="3" hidden="1" customWidth="1"/>
    <col min="10758" max="10758" width="12.33203125" style="3" hidden="1" customWidth="1"/>
    <col min="10759" max="11004" width="0" style="3" hidden="1"/>
    <col min="11005" max="11005" width="19" style="3" hidden="1" customWidth="1"/>
    <col min="11006" max="11006" width="12.6640625" style="3" hidden="1" customWidth="1"/>
    <col min="11007" max="11007" width="10.109375" style="3" hidden="1" customWidth="1"/>
    <col min="11008" max="11008" width="12.6640625" style="3" hidden="1" customWidth="1"/>
    <col min="11009" max="11009" width="10.109375" style="3" hidden="1" customWidth="1"/>
    <col min="11010" max="11010" width="10.88671875" style="3" hidden="1" customWidth="1"/>
    <col min="11011" max="11011" width="7.6640625" style="3" hidden="1" customWidth="1"/>
    <col min="11012" max="11012" width="8.88671875" style="3" hidden="1" customWidth="1"/>
    <col min="11013" max="11013" width="12.44140625" style="3" hidden="1" customWidth="1"/>
    <col min="11014" max="11014" width="12.33203125" style="3" hidden="1" customWidth="1"/>
    <col min="11015" max="11260" width="0" style="3" hidden="1"/>
    <col min="11261" max="11261" width="19" style="3" hidden="1" customWidth="1"/>
    <col min="11262" max="11262" width="12.6640625" style="3" hidden="1" customWidth="1"/>
    <col min="11263" max="11263" width="10.109375" style="3" hidden="1" customWidth="1"/>
    <col min="11264" max="11264" width="12.6640625" style="3" hidden="1" customWidth="1"/>
    <col min="11265" max="11265" width="10.109375" style="3" hidden="1" customWidth="1"/>
    <col min="11266" max="11266" width="10.88671875" style="3" hidden="1" customWidth="1"/>
    <col min="11267" max="11267" width="7.6640625" style="3" hidden="1" customWidth="1"/>
    <col min="11268" max="11268" width="8.88671875" style="3" hidden="1" customWidth="1"/>
    <col min="11269" max="11269" width="12.44140625" style="3" hidden="1" customWidth="1"/>
    <col min="11270" max="11270" width="12.33203125" style="3" hidden="1" customWidth="1"/>
    <col min="11271" max="11516" width="0" style="3" hidden="1"/>
    <col min="11517" max="11517" width="19" style="3" hidden="1" customWidth="1"/>
    <col min="11518" max="11518" width="12.6640625" style="3" hidden="1" customWidth="1"/>
    <col min="11519" max="11519" width="10.109375" style="3" hidden="1" customWidth="1"/>
    <col min="11520" max="11520" width="12.6640625" style="3" hidden="1" customWidth="1"/>
    <col min="11521" max="11521" width="10.109375" style="3" hidden="1" customWidth="1"/>
    <col min="11522" max="11522" width="10.88671875" style="3" hidden="1" customWidth="1"/>
    <col min="11523" max="11523" width="7.6640625" style="3" hidden="1" customWidth="1"/>
    <col min="11524" max="11524" width="8.88671875" style="3" hidden="1" customWidth="1"/>
    <col min="11525" max="11525" width="12.44140625" style="3" hidden="1" customWidth="1"/>
    <col min="11526" max="11526" width="12.33203125" style="3" hidden="1" customWidth="1"/>
    <col min="11527" max="11772" width="0" style="3" hidden="1"/>
    <col min="11773" max="11773" width="19" style="3" hidden="1" customWidth="1"/>
    <col min="11774" max="11774" width="12.6640625" style="3" hidden="1" customWidth="1"/>
    <col min="11775" max="11775" width="10.109375" style="3" hidden="1" customWidth="1"/>
    <col min="11776" max="11776" width="12.6640625" style="3" hidden="1" customWidth="1"/>
    <col min="11777" max="11777" width="10.109375" style="3" hidden="1" customWidth="1"/>
    <col min="11778" max="11778" width="10.88671875" style="3" hidden="1" customWidth="1"/>
    <col min="11779" max="11779" width="7.6640625" style="3" hidden="1" customWidth="1"/>
    <col min="11780" max="11780" width="8.88671875" style="3" hidden="1" customWidth="1"/>
    <col min="11781" max="11781" width="12.44140625" style="3" hidden="1" customWidth="1"/>
    <col min="11782" max="11782" width="12.33203125" style="3" hidden="1" customWidth="1"/>
    <col min="11783" max="12028" width="0" style="3" hidden="1"/>
    <col min="12029" max="12029" width="19" style="3" hidden="1" customWidth="1"/>
    <col min="12030" max="12030" width="12.6640625" style="3" hidden="1" customWidth="1"/>
    <col min="12031" max="12031" width="10.109375" style="3" hidden="1" customWidth="1"/>
    <col min="12032" max="12032" width="12.6640625" style="3" hidden="1" customWidth="1"/>
    <col min="12033" max="12033" width="10.109375" style="3" hidden="1" customWidth="1"/>
    <col min="12034" max="12034" width="10.88671875" style="3" hidden="1" customWidth="1"/>
    <col min="12035" max="12035" width="7.6640625" style="3" hidden="1" customWidth="1"/>
    <col min="12036" max="12036" width="8.88671875" style="3" hidden="1" customWidth="1"/>
    <col min="12037" max="12037" width="12.44140625" style="3" hidden="1" customWidth="1"/>
    <col min="12038" max="12038" width="12.33203125" style="3" hidden="1" customWidth="1"/>
    <col min="12039" max="12284" width="0" style="3" hidden="1"/>
    <col min="12285" max="12285" width="19" style="3" hidden="1" customWidth="1"/>
    <col min="12286" max="12286" width="12.6640625" style="3" hidden="1" customWidth="1"/>
    <col min="12287" max="12287" width="10.109375" style="3" hidden="1" customWidth="1"/>
    <col min="12288" max="12288" width="12.6640625" style="3" hidden="1" customWidth="1"/>
    <col min="12289" max="12289" width="10.109375" style="3" hidden="1" customWidth="1"/>
    <col min="12290" max="12290" width="10.88671875" style="3" hidden="1" customWidth="1"/>
    <col min="12291" max="12291" width="7.6640625" style="3" hidden="1" customWidth="1"/>
    <col min="12292" max="12292" width="8.88671875" style="3" hidden="1" customWidth="1"/>
    <col min="12293" max="12293" width="12.44140625" style="3" hidden="1" customWidth="1"/>
    <col min="12294" max="12294" width="12.33203125" style="3" hidden="1" customWidth="1"/>
    <col min="12295" max="12540" width="0" style="3" hidden="1"/>
    <col min="12541" max="12541" width="19" style="3" hidden="1" customWidth="1"/>
    <col min="12542" max="12542" width="12.6640625" style="3" hidden="1" customWidth="1"/>
    <col min="12543" max="12543" width="10.109375" style="3" hidden="1" customWidth="1"/>
    <col min="12544" max="12544" width="12.6640625" style="3" hidden="1" customWidth="1"/>
    <col min="12545" max="12545" width="10.109375" style="3" hidden="1" customWidth="1"/>
    <col min="12546" max="12546" width="10.88671875" style="3" hidden="1" customWidth="1"/>
    <col min="12547" max="12547" width="7.6640625" style="3" hidden="1" customWidth="1"/>
    <col min="12548" max="12548" width="8.88671875" style="3" hidden="1" customWidth="1"/>
    <col min="12549" max="12549" width="12.44140625" style="3" hidden="1" customWidth="1"/>
    <col min="12550" max="12550" width="12.33203125" style="3" hidden="1" customWidth="1"/>
    <col min="12551" max="12796" width="0" style="3" hidden="1"/>
    <col min="12797" max="12797" width="19" style="3" hidden="1" customWidth="1"/>
    <col min="12798" max="12798" width="12.6640625" style="3" hidden="1" customWidth="1"/>
    <col min="12799" max="12799" width="10.109375" style="3" hidden="1" customWidth="1"/>
    <col min="12800" max="12800" width="12.6640625" style="3" hidden="1" customWidth="1"/>
    <col min="12801" max="12801" width="10.109375" style="3" hidden="1" customWidth="1"/>
    <col min="12802" max="12802" width="10.88671875" style="3" hidden="1" customWidth="1"/>
    <col min="12803" max="12803" width="7.6640625" style="3" hidden="1" customWidth="1"/>
    <col min="12804" max="12804" width="8.88671875" style="3" hidden="1" customWidth="1"/>
    <col min="12805" max="12805" width="12.44140625" style="3" hidden="1" customWidth="1"/>
    <col min="12806" max="12806" width="12.33203125" style="3" hidden="1" customWidth="1"/>
    <col min="12807" max="13052" width="0" style="3" hidden="1"/>
    <col min="13053" max="13053" width="19" style="3" hidden="1" customWidth="1"/>
    <col min="13054" max="13054" width="12.6640625" style="3" hidden="1" customWidth="1"/>
    <col min="13055" max="13055" width="10.109375" style="3" hidden="1" customWidth="1"/>
    <col min="13056" max="13056" width="12.6640625" style="3" hidden="1" customWidth="1"/>
    <col min="13057" max="13057" width="10.109375" style="3" hidden="1" customWidth="1"/>
    <col min="13058" max="13058" width="10.88671875" style="3" hidden="1" customWidth="1"/>
    <col min="13059" max="13059" width="7.6640625" style="3" hidden="1" customWidth="1"/>
    <col min="13060" max="13060" width="8.88671875" style="3" hidden="1" customWidth="1"/>
    <col min="13061" max="13061" width="12.44140625" style="3" hidden="1" customWidth="1"/>
    <col min="13062" max="13062" width="12.33203125" style="3" hidden="1" customWidth="1"/>
    <col min="13063" max="13308" width="0" style="3" hidden="1"/>
    <col min="13309" max="13309" width="19" style="3" hidden="1" customWidth="1"/>
    <col min="13310" max="13310" width="12.6640625" style="3" hidden="1" customWidth="1"/>
    <col min="13311" max="13311" width="10.109375" style="3" hidden="1" customWidth="1"/>
    <col min="13312" max="13312" width="12.6640625" style="3" hidden="1" customWidth="1"/>
    <col min="13313" max="13313" width="10.109375" style="3" hidden="1" customWidth="1"/>
    <col min="13314" max="13314" width="10.88671875" style="3" hidden="1" customWidth="1"/>
    <col min="13315" max="13315" width="7.6640625" style="3" hidden="1" customWidth="1"/>
    <col min="13316" max="13316" width="8.88671875" style="3" hidden="1" customWidth="1"/>
    <col min="13317" max="13317" width="12.44140625" style="3" hidden="1" customWidth="1"/>
    <col min="13318" max="13318" width="12.33203125" style="3" hidden="1" customWidth="1"/>
    <col min="13319" max="13564" width="0" style="3" hidden="1"/>
    <col min="13565" max="13565" width="19" style="3" hidden="1" customWidth="1"/>
    <col min="13566" max="13566" width="12.6640625" style="3" hidden="1" customWidth="1"/>
    <col min="13567" max="13567" width="10.109375" style="3" hidden="1" customWidth="1"/>
    <col min="13568" max="13568" width="12.6640625" style="3" hidden="1" customWidth="1"/>
    <col min="13569" max="13569" width="10.109375" style="3" hidden="1" customWidth="1"/>
    <col min="13570" max="13570" width="10.88671875" style="3" hidden="1" customWidth="1"/>
    <col min="13571" max="13571" width="7.6640625" style="3" hidden="1" customWidth="1"/>
    <col min="13572" max="13572" width="8.88671875" style="3" hidden="1" customWidth="1"/>
    <col min="13573" max="13573" width="12.44140625" style="3" hidden="1" customWidth="1"/>
    <col min="13574" max="13574" width="12.33203125" style="3" hidden="1" customWidth="1"/>
    <col min="13575" max="13820" width="0" style="3" hidden="1"/>
    <col min="13821" max="13821" width="19" style="3" hidden="1" customWidth="1"/>
    <col min="13822" max="13822" width="12.6640625" style="3" hidden="1" customWidth="1"/>
    <col min="13823" max="13823" width="10.109375" style="3" hidden="1" customWidth="1"/>
    <col min="13824" max="13824" width="12.6640625" style="3" hidden="1" customWidth="1"/>
    <col min="13825" max="13825" width="10.109375" style="3" hidden="1" customWidth="1"/>
    <col min="13826" max="13826" width="10.88671875" style="3" hidden="1" customWidth="1"/>
    <col min="13827" max="13827" width="7.6640625" style="3" hidden="1" customWidth="1"/>
    <col min="13828" max="13828" width="8.88671875" style="3" hidden="1" customWidth="1"/>
    <col min="13829" max="13829" width="12.44140625" style="3" hidden="1" customWidth="1"/>
    <col min="13830" max="13830" width="12.33203125" style="3" hidden="1" customWidth="1"/>
    <col min="13831" max="14076" width="0" style="3" hidden="1"/>
    <col min="14077" max="14077" width="19" style="3" hidden="1" customWidth="1"/>
    <col min="14078" max="14078" width="12.6640625" style="3" hidden="1" customWidth="1"/>
    <col min="14079" max="14079" width="10.109375" style="3" hidden="1" customWidth="1"/>
    <col min="14080" max="14080" width="12.6640625" style="3" hidden="1" customWidth="1"/>
    <col min="14081" max="14081" width="10.109375" style="3" hidden="1" customWidth="1"/>
    <col min="14082" max="14082" width="10.88671875" style="3" hidden="1" customWidth="1"/>
    <col min="14083" max="14083" width="7.6640625" style="3" hidden="1" customWidth="1"/>
    <col min="14084" max="14084" width="8.88671875" style="3" hidden="1" customWidth="1"/>
    <col min="14085" max="14085" width="12.44140625" style="3" hidden="1" customWidth="1"/>
    <col min="14086" max="14086" width="12.33203125" style="3" hidden="1" customWidth="1"/>
    <col min="14087" max="14332" width="0" style="3" hidden="1"/>
    <col min="14333" max="14333" width="19" style="3" hidden="1" customWidth="1"/>
    <col min="14334" max="14334" width="12.6640625" style="3" hidden="1" customWidth="1"/>
    <col min="14335" max="14335" width="10.109375" style="3" hidden="1" customWidth="1"/>
    <col min="14336" max="14336" width="12.6640625" style="3" hidden="1" customWidth="1"/>
    <col min="14337" max="14337" width="10.109375" style="3" hidden="1" customWidth="1"/>
    <col min="14338" max="14338" width="10.88671875" style="3" hidden="1" customWidth="1"/>
    <col min="14339" max="14339" width="7.6640625" style="3" hidden="1" customWidth="1"/>
    <col min="14340" max="14340" width="8.88671875" style="3" hidden="1" customWidth="1"/>
    <col min="14341" max="14341" width="12.44140625" style="3" hidden="1" customWidth="1"/>
    <col min="14342" max="14342" width="12.33203125" style="3" hidden="1" customWidth="1"/>
    <col min="14343" max="14588" width="0" style="3" hidden="1"/>
    <col min="14589" max="14589" width="19" style="3" hidden="1" customWidth="1"/>
    <col min="14590" max="14590" width="12.6640625" style="3" hidden="1" customWidth="1"/>
    <col min="14591" max="14591" width="10.109375" style="3" hidden="1" customWidth="1"/>
    <col min="14592" max="14592" width="12.6640625" style="3" hidden="1" customWidth="1"/>
    <col min="14593" max="14593" width="10.109375" style="3" hidden="1" customWidth="1"/>
    <col min="14594" max="14594" width="10.88671875" style="3" hidden="1" customWidth="1"/>
    <col min="14595" max="14595" width="7.6640625" style="3" hidden="1" customWidth="1"/>
    <col min="14596" max="14596" width="8.88671875" style="3" hidden="1" customWidth="1"/>
    <col min="14597" max="14597" width="12.44140625" style="3" hidden="1" customWidth="1"/>
    <col min="14598" max="14598" width="12.33203125" style="3" hidden="1" customWidth="1"/>
    <col min="14599" max="14844" width="0" style="3" hidden="1"/>
    <col min="14845" max="14845" width="19" style="3" hidden="1" customWidth="1"/>
    <col min="14846" max="14846" width="12.6640625" style="3" hidden="1" customWidth="1"/>
    <col min="14847" max="14847" width="10.109375" style="3" hidden="1" customWidth="1"/>
    <col min="14848" max="14848" width="12.6640625" style="3" hidden="1" customWidth="1"/>
    <col min="14849" max="14849" width="10.109375" style="3" hidden="1" customWidth="1"/>
    <col min="14850" max="14850" width="10.88671875" style="3" hidden="1" customWidth="1"/>
    <col min="14851" max="14851" width="7.6640625" style="3" hidden="1" customWidth="1"/>
    <col min="14852" max="14852" width="8.88671875" style="3" hidden="1" customWidth="1"/>
    <col min="14853" max="14853" width="12.44140625" style="3" hidden="1" customWidth="1"/>
    <col min="14854" max="14854" width="12.33203125" style="3" hidden="1" customWidth="1"/>
    <col min="14855" max="15100" width="0" style="3" hidden="1"/>
    <col min="15101" max="15101" width="19" style="3" hidden="1" customWidth="1"/>
    <col min="15102" max="15102" width="12.6640625" style="3" hidden="1" customWidth="1"/>
    <col min="15103" max="15103" width="10.109375" style="3" hidden="1" customWidth="1"/>
    <col min="15104" max="15104" width="12.6640625" style="3" hidden="1" customWidth="1"/>
    <col min="15105" max="15105" width="10.109375" style="3" hidden="1" customWidth="1"/>
    <col min="15106" max="15106" width="10.88671875" style="3" hidden="1" customWidth="1"/>
    <col min="15107" max="15107" width="7.6640625" style="3" hidden="1" customWidth="1"/>
    <col min="15108" max="15108" width="8.88671875" style="3" hidden="1" customWidth="1"/>
    <col min="15109" max="15109" width="12.44140625" style="3" hidden="1" customWidth="1"/>
    <col min="15110" max="15110" width="12.33203125" style="3" hidden="1" customWidth="1"/>
    <col min="15111" max="15356" width="0" style="3" hidden="1"/>
    <col min="15357" max="15357" width="19" style="3" hidden="1" customWidth="1"/>
    <col min="15358" max="15358" width="12.6640625" style="3" hidden="1" customWidth="1"/>
    <col min="15359" max="15359" width="10.109375" style="3" hidden="1" customWidth="1"/>
    <col min="15360" max="15360" width="12.6640625" style="3" hidden="1" customWidth="1"/>
    <col min="15361" max="15361" width="10.109375" style="3" hidden="1" customWidth="1"/>
    <col min="15362" max="15362" width="10.88671875" style="3" hidden="1" customWidth="1"/>
    <col min="15363" max="15363" width="7.6640625" style="3" hidden="1" customWidth="1"/>
    <col min="15364" max="15364" width="8.88671875" style="3" hidden="1" customWidth="1"/>
    <col min="15365" max="15365" width="12.44140625" style="3" hidden="1" customWidth="1"/>
    <col min="15366" max="15366" width="12.33203125" style="3" hidden="1" customWidth="1"/>
    <col min="15367" max="15612" width="0" style="3" hidden="1"/>
    <col min="15613" max="15613" width="19" style="3" hidden="1" customWidth="1"/>
    <col min="15614" max="15614" width="12.6640625" style="3" hidden="1" customWidth="1"/>
    <col min="15615" max="15615" width="10.109375" style="3" hidden="1" customWidth="1"/>
    <col min="15616" max="15616" width="12.6640625" style="3" hidden="1" customWidth="1"/>
    <col min="15617" max="15617" width="10.109375" style="3" hidden="1" customWidth="1"/>
    <col min="15618" max="15618" width="10.88671875" style="3" hidden="1" customWidth="1"/>
    <col min="15619" max="15619" width="7.6640625" style="3" hidden="1" customWidth="1"/>
    <col min="15620" max="15620" width="8.88671875" style="3" hidden="1" customWidth="1"/>
    <col min="15621" max="15621" width="12.44140625" style="3" hidden="1" customWidth="1"/>
    <col min="15622" max="15622" width="12.33203125" style="3" hidden="1" customWidth="1"/>
    <col min="15623" max="15868" width="0" style="3" hidden="1"/>
    <col min="15869" max="15869" width="19" style="3" hidden="1" customWidth="1"/>
    <col min="15870" max="15870" width="12.6640625" style="3" hidden="1" customWidth="1"/>
    <col min="15871" max="15871" width="10.109375" style="3" hidden="1" customWidth="1"/>
    <col min="15872" max="15872" width="12.6640625" style="3" hidden="1" customWidth="1"/>
    <col min="15873" max="15873" width="10.109375" style="3" hidden="1" customWidth="1"/>
    <col min="15874" max="15874" width="10.88671875" style="3" hidden="1" customWidth="1"/>
    <col min="15875" max="15875" width="7.6640625" style="3" hidden="1" customWidth="1"/>
    <col min="15876" max="15876" width="8.88671875" style="3" hidden="1" customWidth="1"/>
    <col min="15877" max="15877" width="12.44140625" style="3" hidden="1" customWidth="1"/>
    <col min="15878" max="15878" width="12.33203125" style="3" hidden="1" customWidth="1"/>
    <col min="15879" max="16124" width="0" style="3" hidden="1"/>
    <col min="16125" max="16125" width="19" style="3" hidden="1" customWidth="1"/>
    <col min="16126" max="16126" width="12.6640625" style="3" hidden="1" customWidth="1"/>
    <col min="16127" max="16127" width="10.109375" style="3" hidden="1" customWidth="1"/>
    <col min="16128" max="16128" width="12.6640625" style="3" hidden="1" customWidth="1"/>
    <col min="16129" max="16129" width="10.109375" style="3" hidden="1" customWidth="1"/>
    <col min="16130" max="16130" width="10.88671875" style="3" hidden="1" customWidth="1"/>
    <col min="16131" max="16131" width="7.6640625" style="3" hidden="1" customWidth="1"/>
    <col min="16132" max="16132" width="8.88671875" style="3" hidden="1" customWidth="1"/>
    <col min="16133" max="16133" width="12.44140625" style="3" hidden="1" customWidth="1"/>
    <col min="16134" max="16134" width="12.33203125" style="3" hidden="1" customWidth="1"/>
    <col min="16135" max="16135" width="12.44140625" style="3" hidden="1"/>
    <col min="16136" max="16138" width="12.33203125" style="3" hidden="1"/>
    <col min="16139" max="16384" width="0" style="3" hidden="1"/>
  </cols>
  <sheetData>
    <row r="1" spans="1:9" customFormat="1" x14ac:dyDescent="0.25">
      <c r="A1" s="1"/>
      <c r="B1" s="1"/>
    </row>
    <row r="2" spans="1:9" s="110" customFormat="1" ht="16.2" thickBot="1" x14ac:dyDescent="0.35">
      <c r="A2" s="108" t="str">
        <f>"Tabell 3  Kostnadsutjämning "&amp;Innehåll!C32&amp;", kronor per invånare"</f>
        <v>Tabell 3  Kostnadsutjämning 2026, kronor per invånare</v>
      </c>
      <c r="B2" s="109"/>
      <c r="C2" s="109"/>
      <c r="D2" s="109"/>
      <c r="E2" s="109"/>
      <c r="F2" s="109"/>
    </row>
    <row r="3" spans="1:9" x14ac:dyDescent="0.25">
      <c r="A3" s="4" t="s">
        <v>152</v>
      </c>
      <c r="B3" s="112" t="s">
        <v>91</v>
      </c>
      <c r="C3" s="113"/>
      <c r="D3" s="113"/>
      <c r="E3" s="114" t="s">
        <v>81</v>
      </c>
      <c r="F3" s="114" t="s">
        <v>92</v>
      </c>
      <c r="G3" s="3"/>
    </row>
    <row r="4" spans="1:9" x14ac:dyDescent="0.25">
      <c r="A4" s="3"/>
      <c r="B4" s="116" t="s">
        <v>93</v>
      </c>
      <c r="C4" s="116" t="s">
        <v>94</v>
      </c>
      <c r="D4" s="116" t="s">
        <v>95</v>
      </c>
      <c r="E4" s="117" t="s">
        <v>96</v>
      </c>
      <c r="F4" s="117" t="s">
        <v>61</v>
      </c>
      <c r="G4" s="3"/>
    </row>
    <row r="5" spans="1:9" x14ac:dyDescent="0.25">
      <c r="A5" s="118" t="s">
        <v>22</v>
      </c>
      <c r="B5" s="116" t="s">
        <v>97</v>
      </c>
      <c r="C5" s="115" t="s">
        <v>98</v>
      </c>
      <c r="D5" s="116" t="s">
        <v>136</v>
      </c>
      <c r="E5" s="115"/>
      <c r="F5" s="117" t="s">
        <v>99</v>
      </c>
      <c r="G5" s="3"/>
    </row>
    <row r="6" spans="1:9" x14ac:dyDescent="0.25">
      <c r="A6" s="118" t="s">
        <v>153</v>
      </c>
      <c r="B6" s="119"/>
      <c r="C6" s="115"/>
      <c r="D6" s="119"/>
      <c r="E6" s="7"/>
      <c r="F6" s="117" t="s">
        <v>100</v>
      </c>
      <c r="G6" s="3"/>
    </row>
    <row r="7" spans="1:9" x14ac:dyDescent="0.25">
      <c r="A7" s="3"/>
      <c r="B7" s="120"/>
      <c r="C7" s="116"/>
      <c r="D7" s="119"/>
      <c r="E7" s="121" t="s">
        <v>101</v>
      </c>
      <c r="F7" s="117" t="s">
        <v>102</v>
      </c>
      <c r="G7" s="3"/>
    </row>
    <row r="8" spans="1:9" x14ac:dyDescent="0.25">
      <c r="A8" s="3"/>
      <c r="B8" s="119"/>
      <c r="C8" s="3"/>
      <c r="D8" s="119"/>
      <c r="E8" s="122" t="s">
        <v>103</v>
      </c>
      <c r="F8" s="123"/>
      <c r="G8" s="3"/>
    </row>
    <row r="9" spans="1:9" s="127" customFormat="1" x14ac:dyDescent="0.25">
      <c r="A9" s="124" t="s">
        <v>104</v>
      </c>
      <c r="B9" s="125">
        <v>33260.113361435098</v>
      </c>
      <c r="C9" s="125">
        <v>73.014388191592005</v>
      </c>
      <c r="D9" s="125">
        <v>1830.8561589805499</v>
      </c>
      <c r="E9" s="125">
        <v>35163.983908607202</v>
      </c>
      <c r="F9" s="126" t="s">
        <v>105</v>
      </c>
    </row>
    <row r="10" spans="1:9" customFormat="1" ht="18" customHeight="1" x14ac:dyDescent="0.25">
      <c r="A10" s="87" t="s">
        <v>181</v>
      </c>
      <c r="B10" s="35">
        <v>30233</v>
      </c>
      <c r="C10" s="36">
        <v>190</v>
      </c>
      <c r="D10" s="36">
        <v>3392</v>
      </c>
      <c r="E10" s="86">
        <v>33815</v>
      </c>
      <c r="F10" s="86">
        <v>-1349</v>
      </c>
      <c r="G10" s="67"/>
      <c r="H10" s="67"/>
      <c r="I10" s="36"/>
    </row>
    <row r="11" spans="1:9" customFormat="1" x14ac:dyDescent="0.25">
      <c r="A11" s="87" t="s">
        <v>182</v>
      </c>
      <c r="B11" s="35">
        <v>32450</v>
      </c>
      <c r="C11" s="36">
        <v>628</v>
      </c>
      <c r="D11" s="36">
        <v>1284</v>
      </c>
      <c r="E11" s="86">
        <v>34362</v>
      </c>
      <c r="F11" s="86">
        <v>-802</v>
      </c>
      <c r="G11" s="67"/>
      <c r="H11" s="67"/>
      <c r="I11" s="36"/>
    </row>
    <row r="12" spans="1:9" customFormat="1" x14ac:dyDescent="0.25">
      <c r="A12" s="87" t="s">
        <v>183</v>
      </c>
      <c r="B12" s="35">
        <v>35248</v>
      </c>
      <c r="C12" s="36">
        <v>0</v>
      </c>
      <c r="D12" s="36">
        <v>1149</v>
      </c>
      <c r="E12" s="86">
        <v>36397</v>
      </c>
      <c r="F12" s="86">
        <v>1233</v>
      </c>
      <c r="G12" s="67"/>
      <c r="H12" s="67"/>
      <c r="I12" s="36"/>
    </row>
    <row r="13" spans="1:9" customFormat="1" x14ac:dyDescent="0.25">
      <c r="A13" s="87" t="s">
        <v>184</v>
      </c>
      <c r="B13" s="35">
        <v>33697</v>
      </c>
      <c r="C13" s="36">
        <v>0</v>
      </c>
      <c r="D13" s="36">
        <v>1076</v>
      </c>
      <c r="E13" s="86">
        <v>34773</v>
      </c>
      <c r="F13" s="86">
        <v>-391</v>
      </c>
      <c r="G13" s="67"/>
      <c r="H13" s="67"/>
      <c r="I13" s="36"/>
    </row>
    <row r="14" spans="1:9" customFormat="1" x14ac:dyDescent="0.25">
      <c r="A14" s="87" t="s">
        <v>185</v>
      </c>
      <c r="B14" s="35">
        <v>34170</v>
      </c>
      <c r="C14" s="36">
        <v>0</v>
      </c>
      <c r="D14" s="36">
        <v>983</v>
      </c>
      <c r="E14" s="86">
        <v>35153</v>
      </c>
      <c r="F14" s="86">
        <v>-11</v>
      </c>
      <c r="G14" s="67"/>
      <c r="H14" s="67"/>
      <c r="I14" s="36"/>
    </row>
    <row r="15" spans="1:9" customFormat="1" ht="18" customHeight="1" x14ac:dyDescent="0.25">
      <c r="A15" s="87" t="s">
        <v>186</v>
      </c>
      <c r="B15" s="35">
        <v>34448</v>
      </c>
      <c r="C15" s="36">
        <v>0</v>
      </c>
      <c r="D15" s="36">
        <v>897</v>
      </c>
      <c r="E15" s="86">
        <v>35345</v>
      </c>
      <c r="F15" s="86">
        <v>181</v>
      </c>
      <c r="G15" s="67"/>
      <c r="H15" s="67"/>
      <c r="I15" s="36"/>
    </row>
    <row r="16" spans="1:9" customFormat="1" x14ac:dyDescent="0.25">
      <c r="A16" s="87" t="s">
        <v>187</v>
      </c>
      <c r="B16" s="35">
        <v>36909</v>
      </c>
      <c r="C16" s="36">
        <v>0</v>
      </c>
      <c r="D16" s="36">
        <v>1011</v>
      </c>
      <c r="E16" s="86">
        <v>37920</v>
      </c>
      <c r="F16" s="86">
        <v>2756</v>
      </c>
      <c r="G16" s="67"/>
      <c r="H16" s="67"/>
      <c r="I16" s="36"/>
    </row>
    <row r="17" spans="1:9" customFormat="1" x14ac:dyDescent="0.25">
      <c r="A17" s="87" t="s">
        <v>188</v>
      </c>
      <c r="B17" s="35">
        <v>38452</v>
      </c>
      <c r="C17" s="36">
        <v>0</v>
      </c>
      <c r="D17" s="36">
        <v>478</v>
      </c>
      <c r="E17" s="86">
        <v>38930</v>
      </c>
      <c r="F17" s="86">
        <v>3766</v>
      </c>
      <c r="G17" s="67"/>
      <c r="H17" s="67"/>
      <c r="I17" s="36"/>
    </row>
    <row r="18" spans="1:9" customFormat="1" x14ac:dyDescent="0.25">
      <c r="A18" s="87" t="s">
        <v>189</v>
      </c>
      <c r="B18" s="35">
        <v>35892</v>
      </c>
      <c r="C18" s="36">
        <v>0</v>
      </c>
      <c r="D18" s="36">
        <v>966</v>
      </c>
      <c r="E18" s="86">
        <v>36858</v>
      </c>
      <c r="F18" s="86">
        <v>1694</v>
      </c>
      <c r="G18" s="67"/>
      <c r="H18" s="67"/>
      <c r="I18" s="36"/>
    </row>
    <row r="19" spans="1:9" customFormat="1" x14ac:dyDescent="0.25">
      <c r="A19" s="87" t="s">
        <v>190</v>
      </c>
      <c r="B19" s="35">
        <v>32734</v>
      </c>
      <c r="C19" s="36">
        <v>22</v>
      </c>
      <c r="D19" s="36">
        <v>1847</v>
      </c>
      <c r="E19" s="86">
        <v>34603</v>
      </c>
      <c r="F19" s="86">
        <v>-561</v>
      </c>
      <c r="G19" s="67"/>
      <c r="H19" s="67"/>
      <c r="I19" s="36"/>
    </row>
    <row r="20" spans="1:9" customFormat="1" ht="18" customHeight="1" x14ac:dyDescent="0.25">
      <c r="A20" s="87" t="s">
        <v>191</v>
      </c>
      <c r="B20" s="35">
        <v>33861</v>
      </c>
      <c r="C20" s="36">
        <v>45</v>
      </c>
      <c r="D20" s="36">
        <v>1192</v>
      </c>
      <c r="E20" s="86">
        <v>35098</v>
      </c>
      <c r="F20" s="86">
        <v>-66</v>
      </c>
      <c r="G20" s="67"/>
      <c r="H20" s="67"/>
      <c r="I20" s="36"/>
    </row>
    <row r="21" spans="1:9" customFormat="1" x14ac:dyDescent="0.25">
      <c r="A21" s="87" t="s">
        <v>192</v>
      </c>
      <c r="B21" s="35">
        <v>32697</v>
      </c>
      <c r="C21" s="36">
        <v>0</v>
      </c>
      <c r="D21" s="36">
        <v>1834</v>
      </c>
      <c r="E21" s="86">
        <v>34531</v>
      </c>
      <c r="F21" s="86">
        <v>-633</v>
      </c>
      <c r="G21" s="67"/>
      <c r="H21" s="67"/>
      <c r="I21" s="36"/>
    </row>
    <row r="22" spans="1:9" customFormat="1" x14ac:dyDescent="0.25">
      <c r="A22" s="87" t="s">
        <v>193</v>
      </c>
      <c r="B22" s="35">
        <v>36291</v>
      </c>
      <c r="C22" s="36">
        <v>0</v>
      </c>
      <c r="D22" s="36">
        <v>1168</v>
      </c>
      <c r="E22" s="86">
        <v>37459</v>
      </c>
      <c r="F22" s="86">
        <v>2295</v>
      </c>
      <c r="G22" s="67"/>
      <c r="H22" s="67"/>
      <c r="I22" s="36"/>
    </row>
    <row r="23" spans="1:9" customFormat="1" x14ac:dyDescent="0.25">
      <c r="A23" s="87" t="s">
        <v>194</v>
      </c>
      <c r="B23" s="35">
        <v>34375</v>
      </c>
      <c r="C23" s="36">
        <v>0</v>
      </c>
      <c r="D23" s="36">
        <v>1090</v>
      </c>
      <c r="E23" s="86">
        <v>35465</v>
      </c>
      <c r="F23" s="86">
        <v>301</v>
      </c>
      <c r="G23" s="67"/>
      <c r="H23" s="67"/>
      <c r="I23" s="36"/>
    </row>
    <row r="24" spans="1:9" customFormat="1" x14ac:dyDescent="0.25">
      <c r="A24" s="87" t="s">
        <v>195</v>
      </c>
      <c r="B24" s="35">
        <v>34377</v>
      </c>
      <c r="C24" s="36">
        <v>0</v>
      </c>
      <c r="D24" s="36">
        <v>1102</v>
      </c>
      <c r="E24" s="86">
        <v>35479</v>
      </c>
      <c r="F24" s="86">
        <v>315</v>
      </c>
      <c r="G24" s="67"/>
      <c r="H24" s="67"/>
      <c r="I24" s="36"/>
    </row>
    <row r="25" spans="1:9" customFormat="1" ht="18" customHeight="1" x14ac:dyDescent="0.25">
      <c r="A25" s="87" t="s">
        <v>196</v>
      </c>
      <c r="B25" s="35">
        <v>37051</v>
      </c>
      <c r="C25" s="36">
        <v>0</v>
      </c>
      <c r="D25" s="36">
        <v>1136</v>
      </c>
      <c r="E25" s="86">
        <v>38187</v>
      </c>
      <c r="F25" s="86">
        <v>3023</v>
      </c>
      <c r="G25" s="67"/>
      <c r="H25" s="67"/>
      <c r="I25" s="36"/>
    </row>
    <row r="26" spans="1:9" customFormat="1" x14ac:dyDescent="0.25">
      <c r="A26" s="87" t="s">
        <v>197</v>
      </c>
      <c r="B26" s="35">
        <v>36497</v>
      </c>
      <c r="C26" s="36">
        <v>0</v>
      </c>
      <c r="D26" s="36">
        <v>937</v>
      </c>
      <c r="E26" s="86">
        <v>37434</v>
      </c>
      <c r="F26" s="86">
        <v>2270</v>
      </c>
      <c r="G26" s="67"/>
      <c r="H26" s="67"/>
      <c r="I26" s="36"/>
    </row>
    <row r="27" spans="1:9" customFormat="1" x14ac:dyDescent="0.25">
      <c r="A27" s="87" t="s">
        <v>198</v>
      </c>
      <c r="B27" s="35">
        <v>36604</v>
      </c>
      <c r="C27" s="36">
        <v>0</v>
      </c>
      <c r="D27" s="36">
        <v>808</v>
      </c>
      <c r="E27" s="86">
        <v>37412</v>
      </c>
      <c r="F27" s="86">
        <v>2248</v>
      </c>
      <c r="G27" s="67"/>
      <c r="H27" s="67"/>
      <c r="I27" s="36"/>
    </row>
    <row r="28" spans="1:9" customFormat="1" x14ac:dyDescent="0.25">
      <c r="A28" s="87" t="s">
        <v>199</v>
      </c>
      <c r="B28" s="35">
        <v>36849</v>
      </c>
      <c r="C28" s="36">
        <v>0</v>
      </c>
      <c r="D28" s="36">
        <v>1017</v>
      </c>
      <c r="E28" s="86">
        <v>37866</v>
      </c>
      <c r="F28" s="86">
        <v>2702</v>
      </c>
      <c r="G28" s="67"/>
      <c r="H28" s="67"/>
      <c r="I28" s="36"/>
    </row>
    <row r="29" spans="1:9" customFormat="1" x14ac:dyDescent="0.25">
      <c r="A29" s="87" t="s">
        <v>200</v>
      </c>
      <c r="B29" s="35">
        <v>34745</v>
      </c>
      <c r="C29" s="36">
        <v>0</v>
      </c>
      <c r="D29" s="36">
        <v>768</v>
      </c>
      <c r="E29" s="86">
        <v>35513</v>
      </c>
      <c r="F29" s="86">
        <v>349</v>
      </c>
      <c r="G29" s="67"/>
      <c r="H29" s="67"/>
      <c r="I29" s="36"/>
    </row>
    <row r="30" spans="1:9" customFormat="1" ht="18" customHeight="1" thickBot="1" x14ac:dyDescent="0.3">
      <c r="A30" s="87" t="s">
        <v>201</v>
      </c>
      <c r="B30" s="133">
        <v>37769</v>
      </c>
      <c r="C30" s="36">
        <v>0</v>
      </c>
      <c r="D30" s="36">
        <v>900</v>
      </c>
      <c r="E30" s="86">
        <v>38669</v>
      </c>
      <c r="F30" s="86">
        <v>3505</v>
      </c>
      <c r="G30" s="67"/>
      <c r="H30" s="68"/>
      <c r="I30" s="37"/>
    </row>
    <row r="31" spans="1:9" s="8" customFormat="1" ht="4.5" customHeight="1" thickBot="1" x14ac:dyDescent="0.3">
      <c r="A31" s="129"/>
      <c r="B31" s="130"/>
      <c r="C31" s="130"/>
      <c r="D31" s="130"/>
      <c r="E31" s="130"/>
      <c r="F31" s="131"/>
    </row>
    <row r="32" spans="1:9" s="8" customFormat="1" ht="12.75" customHeight="1" x14ac:dyDescent="0.25">
      <c r="A32" s="132"/>
      <c r="B32" s="120"/>
      <c r="C32" s="120"/>
      <c r="D32" s="120"/>
      <c r="E32" s="120"/>
      <c r="F32" s="128"/>
    </row>
    <row r="33" spans="7:7" x14ac:dyDescent="0.25">
      <c r="G33" s="3"/>
    </row>
  </sheetData>
  <conditionalFormatting sqref="C10:F30">
    <cfRule type="cellIs" dxfId="32" priority="4" stopIfTrue="1" operator="lessThan">
      <formula>0</formula>
    </cfRule>
  </conditionalFormatting>
  <conditionalFormatting sqref="G10:G30">
    <cfRule type="expression" dxfId="31" priority="11" stopIfTrue="1">
      <formula>IF($F10&gt;=0,TRUE,FALSE)</formula>
    </cfRule>
  </conditionalFormatting>
  <conditionalFormatting sqref="H10:H30">
    <cfRule type="expression" dxfId="30" priority="68" stopIfTrue="1">
      <formula>IF(F10&lt;0,TRUE,FALSE)</formula>
    </cfRule>
  </conditionalFormatting>
  <conditionalFormatting sqref="I10:I30">
    <cfRule type="cellIs" dxfId="29" priority="13" stopIfTrue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K33"/>
  <sheetViews>
    <sheetView showGridLines="0" zoomScaleNormal="100" workbookViewId="0"/>
  </sheetViews>
  <sheetFormatPr defaultColWidth="0" defaultRowHeight="13.2" zeroHeight="1" x14ac:dyDescent="0.25"/>
  <cols>
    <col min="1" max="1" width="16.88671875" style="8" customWidth="1"/>
    <col min="2" max="2" width="11.33203125" style="8" customWidth="1"/>
    <col min="3" max="3" width="10.109375" style="8" customWidth="1"/>
    <col min="4" max="4" width="12.6640625" style="8" customWidth="1"/>
    <col min="5" max="5" width="10.88671875" style="8" customWidth="1"/>
    <col min="6" max="6" width="7.5546875" style="8" bestFit="1" customWidth="1"/>
    <col min="7" max="7" width="5.33203125" style="3" customWidth="1"/>
    <col min="8" max="8" width="9.109375" style="3" hidden="1" customWidth="1"/>
    <col min="9" max="9" width="9.109375" hidden="1" customWidth="1"/>
    <col min="10" max="11" width="0" hidden="1" customWidth="1"/>
    <col min="12" max="16384" width="9.109375" hidden="1"/>
  </cols>
  <sheetData>
    <row r="1" spans="1:9" x14ac:dyDescent="0.25">
      <c r="A1" s="1"/>
      <c r="B1" s="1"/>
      <c r="C1" s="1"/>
      <c r="D1"/>
      <c r="E1"/>
      <c r="F1"/>
      <c r="G1"/>
      <c r="H1"/>
    </row>
    <row r="2" spans="1:9" s="110" customFormat="1" ht="16.2" thickBot="1" x14ac:dyDescent="0.35">
      <c r="A2" s="108" t="str">
        <f>"Tabell 4  Hälso- och sjukvård, utjämningsåret "&amp;Innehåll!C32</f>
        <v>Tabell 4  Hälso- och sjukvård, utjämningsåret 2026</v>
      </c>
      <c r="B2" s="108"/>
      <c r="C2" s="109"/>
      <c r="D2" s="109"/>
      <c r="E2" s="109"/>
      <c r="F2" s="109"/>
      <c r="G2" s="109"/>
    </row>
    <row r="3" spans="1:9" s="3" customFormat="1" x14ac:dyDescent="0.25">
      <c r="A3" s="4" t="s">
        <v>152</v>
      </c>
      <c r="B3" s="5" t="s">
        <v>106</v>
      </c>
      <c r="C3" s="111" t="s">
        <v>137</v>
      </c>
      <c r="D3" s="111" t="s">
        <v>138</v>
      </c>
      <c r="E3" s="111" t="s">
        <v>140</v>
      </c>
      <c r="F3" s="111" t="s">
        <v>141</v>
      </c>
      <c r="G3" s="8"/>
    </row>
    <row r="4" spans="1:9" s="3" customFormat="1" x14ac:dyDescent="0.25">
      <c r="B4" s="6" t="s">
        <v>96</v>
      </c>
      <c r="C4" s="115" t="s">
        <v>38</v>
      </c>
      <c r="D4" s="115" t="s">
        <v>139</v>
      </c>
      <c r="E4" s="115" t="s">
        <v>139</v>
      </c>
      <c r="F4" s="115" t="s">
        <v>38</v>
      </c>
      <c r="G4" s="8"/>
    </row>
    <row r="5" spans="1:9" s="3" customFormat="1" x14ac:dyDescent="0.25">
      <c r="A5" s="118" t="s">
        <v>22</v>
      </c>
      <c r="B5" s="115" t="s">
        <v>38</v>
      </c>
      <c r="C5" s="135"/>
      <c r="D5" s="115" t="s">
        <v>38</v>
      </c>
      <c r="E5" s="115" t="s">
        <v>38</v>
      </c>
      <c r="G5" s="8"/>
    </row>
    <row r="6" spans="1:9" s="3" customFormat="1" x14ac:dyDescent="0.25">
      <c r="A6" s="118" t="s">
        <v>153</v>
      </c>
      <c r="B6" s="142"/>
      <c r="C6" s="135"/>
      <c r="D6" s="115"/>
      <c r="E6" s="115"/>
      <c r="F6" s="115"/>
      <c r="G6" s="8"/>
    </row>
    <row r="7" spans="1:9" s="3" customFormat="1" x14ac:dyDescent="0.25">
      <c r="B7" s="134"/>
      <c r="C7" s="119"/>
      <c r="D7" s="126"/>
      <c r="E7" s="126"/>
      <c r="F7" s="115"/>
      <c r="G7" s="8"/>
    </row>
    <row r="8" spans="1:9" s="3" customFormat="1" x14ac:dyDescent="0.25">
      <c r="A8" s="136"/>
      <c r="B8" s="138" t="s">
        <v>63</v>
      </c>
      <c r="C8" s="137" t="s">
        <v>64</v>
      </c>
      <c r="D8" s="137" t="s">
        <v>65</v>
      </c>
      <c r="E8" s="137" t="s">
        <v>66</v>
      </c>
      <c r="F8" s="137" t="s">
        <v>108</v>
      </c>
      <c r="G8" s="8"/>
    </row>
    <row r="9" spans="1:9" s="10" customFormat="1" x14ac:dyDescent="0.25">
      <c r="B9" s="139" t="s">
        <v>147</v>
      </c>
      <c r="C9" s="126"/>
      <c r="D9" s="126"/>
      <c r="E9" s="139"/>
      <c r="F9" s="139"/>
      <c r="G9" s="8"/>
    </row>
    <row r="10" spans="1:9" ht="18" customHeight="1" x14ac:dyDescent="0.25">
      <c r="A10" s="87" t="s">
        <v>181</v>
      </c>
      <c r="B10" s="35">
        <v>29060</v>
      </c>
      <c r="C10" s="35">
        <v>29355</v>
      </c>
      <c r="D10" s="35">
        <v>-391</v>
      </c>
      <c r="E10" s="35">
        <v>-229</v>
      </c>
      <c r="F10" s="35">
        <v>325</v>
      </c>
      <c r="G10" s="67"/>
      <c r="H10" s="67"/>
      <c r="I10" s="36"/>
    </row>
    <row r="11" spans="1:9" x14ac:dyDescent="0.25">
      <c r="A11" s="87" t="s">
        <v>182</v>
      </c>
      <c r="B11" s="35">
        <v>31191</v>
      </c>
      <c r="C11" s="35">
        <v>30833</v>
      </c>
      <c r="D11" s="35">
        <v>270</v>
      </c>
      <c r="E11" s="35">
        <v>68</v>
      </c>
      <c r="F11" s="35">
        <v>19</v>
      </c>
      <c r="G11" s="67"/>
      <c r="H11" s="67"/>
      <c r="I11" s="36"/>
    </row>
    <row r="12" spans="1:9" x14ac:dyDescent="0.25">
      <c r="A12" s="87" t="s">
        <v>183</v>
      </c>
      <c r="B12" s="35">
        <v>33881</v>
      </c>
      <c r="C12" s="35">
        <v>33813</v>
      </c>
      <c r="D12" s="35">
        <v>126</v>
      </c>
      <c r="E12" s="35">
        <v>54</v>
      </c>
      <c r="F12" s="35">
        <v>-113</v>
      </c>
      <c r="G12" s="67"/>
      <c r="H12" s="67"/>
      <c r="I12" s="36"/>
    </row>
    <row r="13" spans="1:9" x14ac:dyDescent="0.25">
      <c r="A13" s="87" t="s">
        <v>184</v>
      </c>
      <c r="B13" s="35">
        <v>32390</v>
      </c>
      <c r="C13" s="35">
        <v>32557</v>
      </c>
      <c r="D13" s="35">
        <v>-112</v>
      </c>
      <c r="E13" s="35">
        <v>58</v>
      </c>
      <c r="F13" s="35">
        <v>-113</v>
      </c>
      <c r="G13" s="67"/>
      <c r="H13" s="67"/>
      <c r="I13" s="36"/>
    </row>
    <row r="14" spans="1:9" x14ac:dyDescent="0.25">
      <c r="A14" s="87" t="s">
        <v>185</v>
      </c>
      <c r="B14" s="35">
        <v>32845</v>
      </c>
      <c r="C14" s="35">
        <v>32747</v>
      </c>
      <c r="D14" s="35">
        <v>126</v>
      </c>
      <c r="E14" s="35">
        <v>85</v>
      </c>
      <c r="F14" s="35">
        <v>-113</v>
      </c>
      <c r="G14" s="67"/>
      <c r="H14" s="67"/>
      <c r="I14" s="36"/>
    </row>
    <row r="15" spans="1:9" ht="18" customHeight="1" x14ac:dyDescent="0.25">
      <c r="A15" s="87" t="s">
        <v>186</v>
      </c>
      <c r="B15" s="35">
        <v>33112</v>
      </c>
      <c r="C15" s="35">
        <v>32983</v>
      </c>
      <c r="D15" s="35">
        <v>100</v>
      </c>
      <c r="E15" s="35">
        <v>142</v>
      </c>
      <c r="F15" s="35">
        <v>-113</v>
      </c>
      <c r="G15" s="67"/>
      <c r="H15" s="67"/>
      <c r="I15" s="36"/>
    </row>
    <row r="16" spans="1:9" x14ac:dyDescent="0.25">
      <c r="A16" s="87" t="s">
        <v>187</v>
      </c>
      <c r="B16" s="35">
        <v>35477</v>
      </c>
      <c r="C16" s="35">
        <v>35211</v>
      </c>
      <c r="D16" s="35">
        <v>230</v>
      </c>
      <c r="E16" s="35">
        <v>148</v>
      </c>
      <c r="F16" s="35">
        <v>-113</v>
      </c>
      <c r="G16" s="67"/>
      <c r="H16" s="67"/>
      <c r="I16" s="36"/>
    </row>
    <row r="17" spans="1:9" x14ac:dyDescent="0.25">
      <c r="A17" s="87" t="s">
        <v>188</v>
      </c>
      <c r="B17" s="35">
        <v>36961</v>
      </c>
      <c r="C17" s="35">
        <v>35592</v>
      </c>
      <c r="D17" s="35">
        <v>1261</v>
      </c>
      <c r="E17" s="35">
        <v>220</v>
      </c>
      <c r="F17" s="35">
        <v>-113</v>
      </c>
      <c r="G17" s="67"/>
      <c r="H17" s="67"/>
      <c r="I17" s="36"/>
    </row>
    <row r="18" spans="1:9" x14ac:dyDescent="0.25">
      <c r="A18" s="87" t="s">
        <v>189</v>
      </c>
      <c r="B18" s="35">
        <v>34500</v>
      </c>
      <c r="C18" s="35">
        <v>34460</v>
      </c>
      <c r="D18" s="35">
        <v>108</v>
      </c>
      <c r="E18" s="35">
        <v>44</v>
      </c>
      <c r="F18" s="35">
        <v>-113</v>
      </c>
      <c r="G18" s="67"/>
      <c r="H18" s="67"/>
      <c r="I18" s="36"/>
    </row>
    <row r="19" spans="1:9" x14ac:dyDescent="0.25">
      <c r="A19" s="87" t="s">
        <v>190</v>
      </c>
      <c r="B19" s="35">
        <v>31464</v>
      </c>
      <c r="C19" s="35">
        <v>31865</v>
      </c>
      <c r="D19" s="35">
        <v>-218</v>
      </c>
      <c r="E19" s="35">
        <v>-70</v>
      </c>
      <c r="F19" s="35">
        <v>-113</v>
      </c>
      <c r="G19" s="67"/>
      <c r="H19" s="67"/>
      <c r="I19" s="36"/>
    </row>
    <row r="20" spans="1:9" ht="18" customHeight="1" x14ac:dyDescent="0.25">
      <c r="A20" s="87" t="s">
        <v>191</v>
      </c>
      <c r="B20" s="35">
        <v>32548</v>
      </c>
      <c r="C20" s="35">
        <v>32669</v>
      </c>
      <c r="D20" s="35">
        <v>-139</v>
      </c>
      <c r="E20" s="35">
        <v>32</v>
      </c>
      <c r="F20" s="35">
        <v>-15</v>
      </c>
      <c r="G20" s="67"/>
      <c r="H20" s="67"/>
      <c r="I20" s="36"/>
    </row>
    <row r="21" spans="1:9" x14ac:dyDescent="0.25">
      <c r="A21" s="87" t="s">
        <v>192</v>
      </c>
      <c r="B21" s="35">
        <v>31429</v>
      </c>
      <c r="C21" s="35">
        <v>31613</v>
      </c>
      <c r="D21" s="35">
        <v>-77</v>
      </c>
      <c r="E21" s="35">
        <v>6</v>
      </c>
      <c r="F21" s="35">
        <v>-113</v>
      </c>
      <c r="G21" s="67"/>
      <c r="H21" s="67"/>
      <c r="I21" s="36"/>
    </row>
    <row r="22" spans="1:9" x14ac:dyDescent="0.25">
      <c r="A22" s="87" t="s">
        <v>193</v>
      </c>
      <c r="B22" s="35">
        <v>34883</v>
      </c>
      <c r="C22" s="35">
        <v>34513</v>
      </c>
      <c r="D22" s="35">
        <v>298</v>
      </c>
      <c r="E22" s="35">
        <v>184</v>
      </c>
      <c r="F22" s="35">
        <v>-113</v>
      </c>
      <c r="G22" s="67"/>
      <c r="H22" s="67"/>
      <c r="I22" s="36"/>
    </row>
    <row r="23" spans="1:9" x14ac:dyDescent="0.25">
      <c r="A23" s="87" t="s">
        <v>194</v>
      </c>
      <c r="B23" s="35">
        <v>33042</v>
      </c>
      <c r="C23" s="35">
        <v>33177</v>
      </c>
      <c r="D23" s="35">
        <v>-105</v>
      </c>
      <c r="E23" s="35">
        <v>82</v>
      </c>
      <c r="F23" s="35">
        <v>-113</v>
      </c>
      <c r="G23" s="67"/>
      <c r="H23" s="67"/>
      <c r="I23" s="36"/>
    </row>
    <row r="24" spans="1:9" x14ac:dyDescent="0.25">
      <c r="A24" s="87" t="s">
        <v>195</v>
      </c>
      <c r="B24" s="35">
        <v>33044</v>
      </c>
      <c r="C24" s="35">
        <v>33228</v>
      </c>
      <c r="D24" s="35">
        <v>-175</v>
      </c>
      <c r="E24" s="35">
        <v>26</v>
      </c>
      <c r="F24" s="35">
        <v>-35</v>
      </c>
      <c r="G24" s="67"/>
      <c r="H24" s="67"/>
      <c r="I24" s="36"/>
    </row>
    <row r="25" spans="1:9" ht="18" customHeight="1" x14ac:dyDescent="0.25">
      <c r="A25" s="87" t="s">
        <v>196</v>
      </c>
      <c r="B25" s="35">
        <v>35614</v>
      </c>
      <c r="C25" s="35">
        <v>34940</v>
      </c>
      <c r="D25" s="35">
        <v>578</v>
      </c>
      <c r="E25" s="35">
        <v>209</v>
      </c>
      <c r="F25" s="35">
        <v>-113</v>
      </c>
      <c r="G25" s="67"/>
      <c r="H25" s="67"/>
      <c r="I25" s="36"/>
    </row>
    <row r="26" spans="1:9" x14ac:dyDescent="0.25">
      <c r="A26" s="87" t="s">
        <v>197</v>
      </c>
      <c r="B26" s="35">
        <v>35081</v>
      </c>
      <c r="C26" s="35">
        <v>34896</v>
      </c>
      <c r="D26" s="35">
        <v>123</v>
      </c>
      <c r="E26" s="35">
        <v>175</v>
      </c>
      <c r="F26" s="35">
        <v>-113</v>
      </c>
      <c r="G26" s="67"/>
      <c r="H26" s="67"/>
      <c r="I26" s="36"/>
    </row>
    <row r="27" spans="1:9" x14ac:dyDescent="0.25">
      <c r="A27" s="87" t="s">
        <v>198</v>
      </c>
      <c r="B27" s="35">
        <v>35184</v>
      </c>
      <c r="C27" s="35">
        <v>34680</v>
      </c>
      <c r="D27" s="35">
        <v>407</v>
      </c>
      <c r="E27" s="35">
        <v>210</v>
      </c>
      <c r="F27" s="35">
        <v>-113</v>
      </c>
      <c r="G27" s="67"/>
      <c r="H27" s="67"/>
      <c r="I27" s="36"/>
    </row>
    <row r="28" spans="1:9" x14ac:dyDescent="0.25">
      <c r="A28" s="87" t="s">
        <v>199</v>
      </c>
      <c r="B28" s="35">
        <v>35420</v>
      </c>
      <c r="C28" s="35">
        <v>34106</v>
      </c>
      <c r="D28" s="35">
        <v>1079</v>
      </c>
      <c r="E28" s="35">
        <v>348</v>
      </c>
      <c r="F28" s="35">
        <v>-113</v>
      </c>
      <c r="G28" s="67"/>
      <c r="H28" s="67"/>
      <c r="I28" s="36"/>
    </row>
    <row r="29" spans="1:9" x14ac:dyDescent="0.25">
      <c r="A29" s="87" t="s">
        <v>200</v>
      </c>
      <c r="B29" s="35">
        <v>33397</v>
      </c>
      <c r="C29" s="35">
        <v>32339</v>
      </c>
      <c r="D29" s="35">
        <v>888</v>
      </c>
      <c r="E29" s="35">
        <v>282</v>
      </c>
      <c r="F29" s="35">
        <v>-113</v>
      </c>
      <c r="G29" s="67"/>
      <c r="H29" s="67"/>
      <c r="I29" s="36"/>
    </row>
    <row r="30" spans="1:9" ht="18" customHeight="1" thickBot="1" x14ac:dyDescent="0.3">
      <c r="A30" s="87" t="s">
        <v>201</v>
      </c>
      <c r="B30" s="35">
        <v>36304</v>
      </c>
      <c r="C30" s="35">
        <v>34242</v>
      </c>
      <c r="D30" s="35">
        <v>1837</v>
      </c>
      <c r="E30" s="35">
        <v>338</v>
      </c>
      <c r="F30" s="35">
        <v>-113</v>
      </c>
      <c r="G30" s="67"/>
      <c r="H30" s="68"/>
      <c r="I30" s="86"/>
    </row>
    <row r="31" spans="1:9" s="8" customFormat="1" ht="4.5" customHeight="1" thickBot="1" x14ac:dyDescent="0.3">
      <c r="A31" s="129"/>
      <c r="B31" s="129"/>
      <c r="C31" s="130"/>
      <c r="D31" s="130"/>
      <c r="E31" s="130"/>
      <c r="F31" s="130"/>
    </row>
    <row r="32" spans="1:9" s="8" customFormat="1" ht="12.75" customHeight="1" x14ac:dyDescent="0.25">
      <c r="A32" s="132"/>
      <c r="B32" s="132"/>
      <c r="C32" s="120"/>
      <c r="D32" s="120"/>
      <c r="E32" s="120"/>
      <c r="F32" s="120"/>
    </row>
    <row r="33" customFormat="1" x14ac:dyDescent="0.25"/>
  </sheetData>
  <conditionalFormatting sqref="B10:F30">
    <cfRule type="cellIs" dxfId="28" priority="2" operator="lessThan">
      <formula>0</formula>
    </cfRule>
  </conditionalFormatting>
  <conditionalFormatting sqref="G10:H10 G16:H19 G21:H24 G26:H29">
    <cfRule type="expression" dxfId="27" priority="31" stopIfTrue="1">
      <formula>IF(#REF!&lt;0,TRUE,FALSE)</formula>
    </cfRule>
  </conditionalFormatting>
  <conditionalFormatting sqref="G11:H14">
    <cfRule type="expression" dxfId="26" priority="29" stopIfTrue="1">
      <formula>IF(#REF!&lt;0,TRUE,FALSE)</formula>
    </cfRule>
  </conditionalFormatting>
  <conditionalFormatting sqref="G15:H15">
    <cfRule type="expression" dxfId="25" priority="24" stopIfTrue="1">
      <formula>IF(#REF!&lt;0,TRUE,FALSE)</formula>
    </cfRule>
  </conditionalFormatting>
  <conditionalFormatting sqref="G20:H20">
    <cfRule type="expression" dxfId="24" priority="19" stopIfTrue="1">
      <formula>IF(#REF!&lt;0,TRUE,FALSE)</formula>
    </cfRule>
  </conditionalFormatting>
  <conditionalFormatting sqref="G25:H25">
    <cfRule type="expression" dxfId="23" priority="14" stopIfTrue="1">
      <formula>IF(#REF!&lt;0,TRUE,FALSE)</formula>
    </cfRule>
  </conditionalFormatting>
  <conditionalFormatting sqref="G30:H30">
    <cfRule type="expression" dxfId="22" priority="9" stopIfTrue="1">
      <formula>IF(#REF!&lt;0,TRUE,FALSE)</formula>
    </cfRule>
  </conditionalFormatting>
  <conditionalFormatting sqref="I10:I30">
    <cfRule type="cellIs" dxfId="21" priority="10" stopIfTrue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>
    <pageSetUpPr fitToPage="1"/>
  </sheetPr>
  <dimension ref="A1:U36"/>
  <sheetViews>
    <sheetView showGridLines="0" zoomScaleNormal="100" workbookViewId="0">
      <selection activeCell="I7" sqref="I7"/>
    </sheetView>
  </sheetViews>
  <sheetFormatPr defaultColWidth="0" defaultRowHeight="13.2" zeroHeight="1" x14ac:dyDescent="0.25"/>
  <cols>
    <col min="1" max="1" width="16.88671875" style="8" customWidth="1"/>
    <col min="2" max="3" width="10.6640625" customWidth="1"/>
    <col min="4" max="5" width="12.88671875" customWidth="1"/>
    <col min="6" max="6" width="9.5546875" style="8" customWidth="1"/>
    <col min="7" max="7" width="10.33203125" style="8" bestFit="1" customWidth="1"/>
    <col min="8" max="8" width="2.88671875" style="8" customWidth="1"/>
    <col min="9" max="9" width="10.109375" style="8" customWidth="1"/>
    <col min="10" max="12" width="10" style="8" customWidth="1"/>
    <col min="13" max="13" width="3.109375" style="8" customWidth="1"/>
    <col min="14" max="21" width="0" hidden="1" customWidth="1"/>
    <col min="22" max="16384" width="9.109375" hidden="1"/>
  </cols>
  <sheetData>
    <row r="1" spans="1:13" x14ac:dyDescent="0.25">
      <c r="A1" s="1"/>
      <c r="F1" s="1"/>
      <c r="G1" s="1"/>
      <c r="H1" s="1"/>
      <c r="I1"/>
      <c r="J1"/>
      <c r="K1"/>
      <c r="L1" s="66"/>
      <c r="M1" s="66"/>
    </row>
    <row r="2" spans="1:13" s="110" customFormat="1" ht="16.2" thickBot="1" x14ac:dyDescent="0.35">
      <c r="A2" s="108" t="str">
        <f>"Tabell 5  Befolkningsförändringar, utjämningsåret "&amp;Innehåll!C32</f>
        <v>Tabell 5  Befolkningsförändringar, utjämningsåret 2026</v>
      </c>
      <c r="B2" s="140"/>
      <c r="C2" s="140"/>
      <c r="D2" s="140"/>
      <c r="E2" s="140"/>
      <c r="F2" s="140"/>
      <c r="G2" s="109"/>
      <c r="H2" s="109"/>
      <c r="I2" s="109"/>
      <c r="J2" s="109"/>
      <c r="K2" s="109"/>
      <c r="L2" s="140"/>
      <c r="M2" s="140"/>
    </row>
    <row r="3" spans="1:13" s="3" customFormat="1" x14ac:dyDescent="0.25">
      <c r="A3" s="4" t="s">
        <v>152</v>
      </c>
      <c r="B3" s="7" t="s">
        <v>106</v>
      </c>
      <c r="C3" s="7" t="s">
        <v>142</v>
      </c>
      <c r="D3" s="190" t="s">
        <v>143</v>
      </c>
      <c r="E3" s="5" t="s">
        <v>114</v>
      </c>
      <c r="F3" s="5" t="s">
        <v>111</v>
      </c>
      <c r="G3" s="5" t="s">
        <v>114</v>
      </c>
      <c r="H3" s="5"/>
      <c r="I3" s="279"/>
      <c r="J3" s="279"/>
      <c r="K3" s="111"/>
      <c r="L3" s="143"/>
      <c r="M3" s="143"/>
    </row>
    <row r="4" spans="1:13" s="3" customFormat="1" x14ac:dyDescent="0.25">
      <c r="B4" s="6" t="s">
        <v>135</v>
      </c>
      <c r="C4" s="6" t="s">
        <v>146</v>
      </c>
      <c r="D4" s="191" t="s">
        <v>144</v>
      </c>
      <c r="E4" s="7" t="s">
        <v>112</v>
      </c>
      <c r="F4" s="7" t="s">
        <v>110</v>
      </c>
      <c r="G4" s="7" t="s">
        <v>112</v>
      </c>
      <c r="H4" s="7"/>
      <c r="I4" s="280" t="s">
        <v>116</v>
      </c>
      <c r="J4" s="280"/>
      <c r="K4" s="280"/>
      <c r="L4" s="280"/>
      <c r="M4" s="6"/>
    </row>
    <row r="5" spans="1:13" s="3" customFormat="1" x14ac:dyDescent="0.25">
      <c r="A5" s="118" t="s">
        <v>22</v>
      </c>
      <c r="B5" s="115" t="s">
        <v>38</v>
      </c>
      <c r="C5" s="6" t="s">
        <v>148</v>
      </c>
      <c r="D5" s="115" t="s">
        <v>145</v>
      </c>
      <c r="E5" s="115" t="str">
        <f>"31/12-"&amp;Innehåll!C32-12</f>
        <v>31/12-2014</v>
      </c>
      <c r="F5" s="115" t="s">
        <v>109</v>
      </c>
      <c r="G5" s="115" t="s">
        <v>208</v>
      </c>
      <c r="H5" s="115"/>
      <c r="I5" s="116" t="s">
        <v>204</v>
      </c>
      <c r="J5" s="116" t="s">
        <v>205</v>
      </c>
      <c r="K5" s="116" t="s">
        <v>206</v>
      </c>
      <c r="L5" s="116" t="s">
        <v>207</v>
      </c>
      <c r="M5" s="6"/>
    </row>
    <row r="6" spans="1:13" s="3" customFormat="1" x14ac:dyDescent="0.25">
      <c r="A6" s="118" t="s">
        <v>153</v>
      </c>
      <c r="C6" s="6" t="s">
        <v>112</v>
      </c>
      <c r="E6" s="6" t="s">
        <v>115</v>
      </c>
      <c r="F6" s="115" t="s">
        <v>113</v>
      </c>
      <c r="G6" s="6" t="s">
        <v>115</v>
      </c>
      <c r="H6" s="6"/>
      <c r="I6" s="115" t="s">
        <v>115</v>
      </c>
      <c r="J6" s="115" t="s">
        <v>115</v>
      </c>
      <c r="K6" s="115" t="s">
        <v>115</v>
      </c>
      <c r="L6" s="115" t="s">
        <v>115</v>
      </c>
      <c r="M6" s="115"/>
    </row>
    <row r="7" spans="1:13" s="3" customFormat="1" x14ac:dyDescent="0.25">
      <c r="A7" s="118"/>
      <c r="E7" s="115" t="str">
        <f>"31/12-"&amp;Innehåll!C32-2</f>
        <v>31/12-2024</v>
      </c>
      <c r="F7" s="115" t="s">
        <v>112</v>
      </c>
      <c r="G7" s="115" t="s">
        <v>211</v>
      </c>
      <c r="H7" s="115"/>
      <c r="I7" s="116" t="s">
        <v>205</v>
      </c>
      <c r="J7" s="116" t="s">
        <v>206</v>
      </c>
      <c r="K7" s="116" t="s">
        <v>207</v>
      </c>
      <c r="L7" s="116" t="s">
        <v>208</v>
      </c>
      <c r="M7" s="115"/>
    </row>
    <row r="8" spans="1:13" s="3" customFormat="1" x14ac:dyDescent="0.25">
      <c r="B8" s="147"/>
      <c r="C8" s="147"/>
      <c r="D8" s="147"/>
      <c r="E8" s="147"/>
      <c r="F8" s="115" t="str">
        <f>"år "&amp;Innehåll!C32-2006&amp;" - "&amp;Innehåll!C32-2002</f>
        <v>år 20 - 24</v>
      </c>
      <c r="G8" s="147"/>
      <c r="H8" s="147"/>
      <c r="I8" s="115"/>
      <c r="J8" s="115"/>
      <c r="K8" s="115"/>
      <c r="L8" s="115"/>
      <c r="M8" s="115"/>
    </row>
    <row r="9" spans="1:13" s="3" customFormat="1" x14ac:dyDescent="0.25">
      <c r="A9" s="136"/>
      <c r="B9" s="148"/>
      <c r="C9" s="148"/>
      <c r="D9" s="148"/>
      <c r="E9" s="148"/>
      <c r="F9" s="137" t="s">
        <v>117</v>
      </c>
      <c r="G9" s="137" t="s">
        <v>117</v>
      </c>
      <c r="H9" s="148"/>
      <c r="I9" s="137"/>
      <c r="J9" s="137"/>
      <c r="K9" s="137"/>
      <c r="L9" s="137"/>
      <c r="M9" s="137"/>
    </row>
    <row r="10" spans="1:13" s="10" customFormat="1" ht="12" customHeight="1" x14ac:dyDescent="0.25">
      <c r="E10" s="139" t="s">
        <v>165</v>
      </c>
      <c r="F10" s="146" t="s">
        <v>127</v>
      </c>
      <c r="G10" s="146" t="s">
        <v>128</v>
      </c>
      <c r="H10" s="126"/>
      <c r="I10" s="126" t="s">
        <v>165</v>
      </c>
      <c r="J10" s="139" t="s">
        <v>165</v>
      </c>
      <c r="K10" s="139" t="s">
        <v>165</v>
      </c>
      <c r="L10" s="126" t="s">
        <v>165</v>
      </c>
      <c r="M10" s="126"/>
    </row>
    <row r="11" spans="1:13" s="183" customFormat="1" x14ac:dyDescent="0.25">
      <c r="A11" s="183" t="s">
        <v>180</v>
      </c>
      <c r="B11" s="187"/>
      <c r="C11" s="187"/>
      <c r="D11" s="187"/>
      <c r="E11" s="184">
        <v>8.6199999999999992</v>
      </c>
      <c r="F11" s="184">
        <v>0.5</v>
      </c>
      <c r="G11" s="184">
        <v>0.05</v>
      </c>
      <c r="H11" s="188"/>
      <c r="I11" s="184">
        <v>0.62</v>
      </c>
      <c r="J11" s="184">
        <v>0.69</v>
      </c>
      <c r="K11" s="184">
        <v>0.41000000000000003</v>
      </c>
      <c r="L11" s="184">
        <v>0.27999999999999997</v>
      </c>
      <c r="M11" s="184"/>
    </row>
    <row r="12" spans="1:13" ht="18" customHeight="1" x14ac:dyDescent="0.25">
      <c r="A12" s="8" t="s">
        <v>181</v>
      </c>
      <c r="B12" s="120">
        <v>190</v>
      </c>
      <c r="C12" s="189">
        <v>190</v>
      </c>
      <c r="D12" s="189">
        <v>0</v>
      </c>
      <c r="E12" s="193">
        <v>12.52</v>
      </c>
      <c r="F12" s="12">
        <v>0.83</v>
      </c>
      <c r="G12" s="193">
        <v>0.33999999999999997</v>
      </c>
      <c r="H12" s="144"/>
      <c r="I12" s="12">
        <v>0.84</v>
      </c>
      <c r="J12" s="12">
        <v>1.05</v>
      </c>
      <c r="K12" s="12">
        <v>0.77</v>
      </c>
      <c r="L12" s="12">
        <v>0.65</v>
      </c>
      <c r="M12" s="12"/>
    </row>
    <row r="13" spans="1:13" x14ac:dyDescent="0.25">
      <c r="A13" s="8" t="s">
        <v>182</v>
      </c>
      <c r="B13" s="120">
        <v>628</v>
      </c>
      <c r="C13" s="189">
        <v>628</v>
      </c>
      <c r="D13" s="189">
        <v>0</v>
      </c>
      <c r="E13" s="193">
        <v>16.899999999999999</v>
      </c>
      <c r="F13" s="12">
        <v>1.24</v>
      </c>
      <c r="G13" s="193">
        <v>0</v>
      </c>
      <c r="H13" s="144"/>
      <c r="I13" s="12">
        <v>1.5699999999999998</v>
      </c>
      <c r="J13" s="12">
        <v>1.5</v>
      </c>
      <c r="K13" s="12">
        <v>1.1599999999999999</v>
      </c>
      <c r="L13" s="12">
        <v>0.74</v>
      </c>
      <c r="M13" s="12"/>
    </row>
    <row r="14" spans="1:13" x14ac:dyDescent="0.25">
      <c r="A14" s="8" t="s">
        <v>183</v>
      </c>
      <c r="B14" s="120">
        <v>0</v>
      </c>
      <c r="C14" s="189">
        <v>0</v>
      </c>
      <c r="D14" s="189">
        <v>0</v>
      </c>
      <c r="E14" s="193">
        <v>7.44</v>
      </c>
      <c r="F14" s="12">
        <v>0.2</v>
      </c>
      <c r="G14" s="193">
        <v>-0.06</v>
      </c>
      <c r="H14" s="144"/>
      <c r="I14" s="12">
        <v>0.69</v>
      </c>
      <c r="J14" s="12">
        <v>0.36</v>
      </c>
      <c r="K14" s="12">
        <v>-0.05</v>
      </c>
      <c r="L14" s="12">
        <v>-0.19</v>
      </c>
      <c r="M14" s="12"/>
    </row>
    <row r="15" spans="1:13" x14ac:dyDescent="0.25">
      <c r="A15" s="8" t="s">
        <v>184</v>
      </c>
      <c r="B15" s="120">
        <v>0</v>
      </c>
      <c r="C15" s="189">
        <v>0</v>
      </c>
      <c r="D15" s="189">
        <v>0</v>
      </c>
      <c r="E15" s="193">
        <v>6.86</v>
      </c>
      <c r="F15" s="12">
        <v>0.28999999999999998</v>
      </c>
      <c r="G15" s="193">
        <v>-0.21</v>
      </c>
      <c r="H15" s="144"/>
      <c r="I15" s="12">
        <v>0.45999999999999996</v>
      </c>
      <c r="J15" s="12">
        <v>0.5</v>
      </c>
      <c r="K15" s="12">
        <v>0.18</v>
      </c>
      <c r="L15" s="12">
        <v>0.01</v>
      </c>
      <c r="M15" s="12"/>
    </row>
    <row r="16" spans="1:13" x14ac:dyDescent="0.25">
      <c r="A16" s="8" t="s">
        <v>185</v>
      </c>
      <c r="B16" s="120">
        <v>0</v>
      </c>
      <c r="C16" s="189">
        <v>0</v>
      </c>
      <c r="D16" s="189">
        <v>0</v>
      </c>
      <c r="E16" s="193">
        <v>7.48</v>
      </c>
      <c r="F16" s="12">
        <v>0.33</v>
      </c>
      <c r="G16" s="193">
        <v>-0.06</v>
      </c>
      <c r="H16" s="144"/>
      <c r="I16" s="12">
        <v>0.52</v>
      </c>
      <c r="J16" s="12">
        <v>0.57999999999999996</v>
      </c>
      <c r="K16" s="12">
        <v>0.06</v>
      </c>
      <c r="L16" s="12">
        <v>0.18</v>
      </c>
      <c r="M16" s="12"/>
    </row>
    <row r="17" spans="1:13" ht="18" customHeight="1" x14ac:dyDescent="0.25">
      <c r="A17" s="8" t="s">
        <v>186</v>
      </c>
      <c r="B17" s="120">
        <v>0</v>
      </c>
      <c r="C17" s="189">
        <v>0</v>
      </c>
      <c r="D17" s="189">
        <v>0</v>
      </c>
      <c r="E17" s="193">
        <v>7.52</v>
      </c>
      <c r="F17" s="12">
        <v>0.15</v>
      </c>
      <c r="G17" s="193">
        <v>-0.22999999999999998</v>
      </c>
      <c r="H17" s="144"/>
      <c r="I17" s="12">
        <v>0.49</v>
      </c>
      <c r="J17" s="12">
        <v>0.5</v>
      </c>
      <c r="K17" s="12">
        <v>-0.11</v>
      </c>
      <c r="L17" s="12">
        <v>-0.28999999999999998</v>
      </c>
      <c r="M17" s="12"/>
    </row>
    <row r="18" spans="1:13" x14ac:dyDescent="0.25">
      <c r="A18" s="8" t="s">
        <v>187</v>
      </c>
      <c r="B18" s="120">
        <v>0</v>
      </c>
      <c r="C18" s="189">
        <v>0</v>
      </c>
      <c r="D18" s="189">
        <v>0</v>
      </c>
      <c r="E18" s="193">
        <v>4.5599999999999996</v>
      </c>
      <c r="F18" s="12">
        <v>0.04</v>
      </c>
      <c r="G18" s="193">
        <v>-0.2</v>
      </c>
      <c r="H18" s="144"/>
      <c r="I18" s="12">
        <v>0.38999999999999996</v>
      </c>
      <c r="J18" s="12">
        <v>0.32</v>
      </c>
      <c r="K18" s="12">
        <v>-0.28999999999999998</v>
      </c>
      <c r="L18" s="12">
        <v>-0.27</v>
      </c>
      <c r="M18" s="12"/>
    </row>
    <row r="19" spans="1:13" x14ac:dyDescent="0.25">
      <c r="A19" s="8" t="s">
        <v>188</v>
      </c>
      <c r="B19" s="120">
        <v>0</v>
      </c>
      <c r="C19" s="189">
        <v>0</v>
      </c>
      <c r="D19" s="189">
        <v>0</v>
      </c>
      <c r="E19" s="193">
        <v>6.49</v>
      </c>
      <c r="F19" s="12">
        <v>0.38999999999999996</v>
      </c>
      <c r="G19" s="193">
        <v>-0.12</v>
      </c>
      <c r="H19" s="144"/>
      <c r="I19" s="12">
        <v>1.54</v>
      </c>
      <c r="J19" s="12">
        <v>0.32</v>
      </c>
      <c r="K19" s="12">
        <v>-0.12</v>
      </c>
      <c r="L19" s="12">
        <v>-0.15</v>
      </c>
      <c r="M19" s="12"/>
    </row>
    <row r="20" spans="1:13" x14ac:dyDescent="0.25">
      <c r="A20" s="8" t="s">
        <v>189</v>
      </c>
      <c r="B20" s="120">
        <v>0</v>
      </c>
      <c r="C20" s="189">
        <v>0</v>
      </c>
      <c r="D20" s="189">
        <v>0</v>
      </c>
      <c r="E20" s="193">
        <v>1.99</v>
      </c>
      <c r="F20" s="12">
        <v>-0.28999999999999998</v>
      </c>
      <c r="G20" s="193">
        <v>-0.25</v>
      </c>
      <c r="H20" s="144"/>
      <c r="I20" s="12">
        <v>-0.13999999999999999</v>
      </c>
      <c r="J20" s="12">
        <v>-0.08</v>
      </c>
      <c r="K20" s="12">
        <v>-0.41000000000000003</v>
      </c>
      <c r="L20" s="12">
        <v>-0.54</v>
      </c>
      <c r="M20" s="12"/>
    </row>
    <row r="21" spans="1:13" x14ac:dyDescent="0.25">
      <c r="A21" s="8" t="s">
        <v>190</v>
      </c>
      <c r="B21" s="120">
        <v>22</v>
      </c>
      <c r="C21" s="189">
        <v>22</v>
      </c>
      <c r="D21" s="189">
        <v>0</v>
      </c>
      <c r="E21" s="193">
        <v>10.84</v>
      </c>
      <c r="F21" s="12">
        <v>0.71000000000000008</v>
      </c>
      <c r="G21" s="193">
        <v>0.1</v>
      </c>
      <c r="H21" s="144"/>
      <c r="I21" s="12">
        <v>0.86999999999999988</v>
      </c>
      <c r="J21" s="12">
        <v>0.86</v>
      </c>
      <c r="K21" s="12">
        <v>0.65</v>
      </c>
      <c r="L21" s="12">
        <v>0.44</v>
      </c>
      <c r="M21" s="12"/>
    </row>
    <row r="22" spans="1:13" ht="18" customHeight="1" x14ac:dyDescent="0.25">
      <c r="A22" s="8" t="s">
        <v>191</v>
      </c>
      <c r="B22" s="120">
        <v>45</v>
      </c>
      <c r="C22" s="189">
        <v>45</v>
      </c>
      <c r="D22" s="189">
        <v>0</v>
      </c>
      <c r="E22" s="193">
        <v>11.08</v>
      </c>
      <c r="F22" s="12">
        <v>0.63</v>
      </c>
      <c r="G22" s="193">
        <v>0.25</v>
      </c>
      <c r="H22" s="144"/>
      <c r="I22" s="12">
        <v>1.03</v>
      </c>
      <c r="J22" s="12">
        <v>0.80999999999999994</v>
      </c>
      <c r="K22" s="12">
        <v>0.38999999999999996</v>
      </c>
      <c r="L22" s="12">
        <v>0.27</v>
      </c>
      <c r="M22" s="12"/>
    </row>
    <row r="23" spans="1:13" x14ac:dyDescent="0.25">
      <c r="A23" s="8" t="s">
        <v>192</v>
      </c>
      <c r="B23" s="120">
        <v>0</v>
      </c>
      <c r="C23" s="189">
        <v>0</v>
      </c>
      <c r="D23" s="189">
        <v>0</v>
      </c>
      <c r="E23" s="193">
        <v>8.6300000000000008</v>
      </c>
      <c r="F23" s="12">
        <v>0.54999999999999993</v>
      </c>
      <c r="G23" s="193">
        <v>0.09</v>
      </c>
      <c r="H23" s="144"/>
      <c r="I23" s="12">
        <v>0.52</v>
      </c>
      <c r="J23" s="12">
        <v>0.8</v>
      </c>
      <c r="K23" s="12">
        <v>0.59</v>
      </c>
      <c r="L23" s="12">
        <v>0.3</v>
      </c>
      <c r="M23" s="12"/>
    </row>
    <row r="24" spans="1:13" x14ac:dyDescent="0.25">
      <c r="A24" s="8" t="s">
        <v>193</v>
      </c>
      <c r="B24" s="120">
        <v>0</v>
      </c>
      <c r="C24" s="189">
        <v>0</v>
      </c>
      <c r="D24" s="189">
        <v>0</v>
      </c>
      <c r="E24" s="193">
        <v>3.16</v>
      </c>
      <c r="F24" s="12">
        <v>0.05</v>
      </c>
      <c r="G24" s="193">
        <v>-0.24</v>
      </c>
      <c r="H24" s="144"/>
      <c r="I24" s="12">
        <v>0.09</v>
      </c>
      <c r="J24" s="12">
        <v>0.27999999999999997</v>
      </c>
      <c r="K24" s="12">
        <v>-0.1</v>
      </c>
      <c r="L24" s="12">
        <v>-0.06</v>
      </c>
      <c r="M24" s="12"/>
    </row>
    <row r="25" spans="1:13" x14ac:dyDescent="0.25">
      <c r="A25" s="8" t="s">
        <v>194</v>
      </c>
      <c r="B25" s="120">
        <v>0</v>
      </c>
      <c r="C25" s="189">
        <v>0</v>
      </c>
      <c r="D25" s="189">
        <v>0</v>
      </c>
      <c r="E25" s="193">
        <v>7.02</v>
      </c>
      <c r="F25" s="12">
        <v>0.22</v>
      </c>
      <c r="G25" s="193">
        <v>-0.13999999999999999</v>
      </c>
      <c r="H25" s="144"/>
      <c r="I25" s="12">
        <v>0.32</v>
      </c>
      <c r="J25" s="12">
        <v>0.32</v>
      </c>
      <c r="K25" s="12">
        <v>0.25</v>
      </c>
      <c r="L25" s="12">
        <v>0.02</v>
      </c>
      <c r="M25" s="12"/>
    </row>
    <row r="26" spans="1:13" x14ac:dyDescent="0.25">
      <c r="A26" s="8" t="s">
        <v>195</v>
      </c>
      <c r="B26" s="120">
        <v>0</v>
      </c>
      <c r="C26" s="189">
        <v>0</v>
      </c>
      <c r="D26" s="189">
        <v>0</v>
      </c>
      <c r="E26" s="193">
        <v>7.43</v>
      </c>
      <c r="F26" s="12">
        <v>0.37</v>
      </c>
      <c r="G26" s="193">
        <v>-0.11</v>
      </c>
      <c r="H26" s="144"/>
      <c r="I26" s="12">
        <v>0.54</v>
      </c>
      <c r="J26" s="12">
        <v>0.67</v>
      </c>
      <c r="K26" s="12">
        <v>0.13999999999999999</v>
      </c>
      <c r="L26" s="12">
        <v>0.13</v>
      </c>
      <c r="M26" s="12"/>
    </row>
    <row r="27" spans="1:13" ht="18" customHeight="1" x14ac:dyDescent="0.25">
      <c r="A27" s="8" t="s">
        <v>196</v>
      </c>
      <c r="B27" s="120">
        <v>0</v>
      </c>
      <c r="C27" s="189">
        <v>0</v>
      </c>
      <c r="D27" s="189">
        <v>0</v>
      </c>
      <c r="E27" s="193">
        <v>2.74</v>
      </c>
      <c r="F27" s="12">
        <v>-0.11</v>
      </c>
      <c r="G27" s="193">
        <v>0.05</v>
      </c>
      <c r="H27" s="144"/>
      <c r="I27" s="12">
        <v>0.16999999999999998</v>
      </c>
      <c r="J27" s="12">
        <v>0.06</v>
      </c>
      <c r="K27" s="12">
        <v>-0.31</v>
      </c>
      <c r="L27" s="12">
        <v>-0.38</v>
      </c>
      <c r="M27" s="12"/>
    </row>
    <row r="28" spans="1:13" x14ac:dyDescent="0.25">
      <c r="A28" s="8" t="s">
        <v>197</v>
      </c>
      <c r="B28" s="120">
        <v>0</v>
      </c>
      <c r="C28" s="189">
        <v>0</v>
      </c>
      <c r="D28" s="189">
        <v>0</v>
      </c>
      <c r="E28" s="193">
        <v>1.63</v>
      </c>
      <c r="F28" s="12">
        <v>-0.26</v>
      </c>
      <c r="G28" s="193">
        <v>-0.06</v>
      </c>
      <c r="H28" s="144"/>
      <c r="I28" s="12">
        <v>0.08</v>
      </c>
      <c r="J28" s="12">
        <v>-0.15</v>
      </c>
      <c r="K28" s="12">
        <v>-0.47000000000000003</v>
      </c>
      <c r="L28" s="12">
        <v>-0.5</v>
      </c>
      <c r="M28" s="12"/>
    </row>
    <row r="29" spans="1:13" x14ac:dyDescent="0.25">
      <c r="A29" s="8" t="s">
        <v>198</v>
      </c>
      <c r="B29" s="120">
        <v>0</v>
      </c>
      <c r="C29" s="189">
        <v>0</v>
      </c>
      <c r="D29" s="189">
        <v>0</v>
      </c>
      <c r="E29" s="193">
        <v>-0.66</v>
      </c>
      <c r="F29" s="12">
        <v>-0.31</v>
      </c>
      <c r="G29" s="193">
        <v>0</v>
      </c>
      <c r="H29" s="144"/>
      <c r="I29" s="12">
        <v>-0.18</v>
      </c>
      <c r="J29" s="12">
        <v>-0.36</v>
      </c>
      <c r="K29" s="12">
        <v>-0.41000000000000003</v>
      </c>
      <c r="L29" s="12">
        <v>-0.3</v>
      </c>
      <c r="M29" s="12"/>
    </row>
    <row r="30" spans="1:13" x14ac:dyDescent="0.25">
      <c r="A30" s="8" t="s">
        <v>199</v>
      </c>
      <c r="B30" s="120">
        <v>0</v>
      </c>
      <c r="C30" s="189">
        <v>0</v>
      </c>
      <c r="D30" s="189">
        <v>0</v>
      </c>
      <c r="E30" s="193">
        <v>4.79</v>
      </c>
      <c r="F30" s="12">
        <v>0.31</v>
      </c>
      <c r="G30" s="193">
        <v>-0.08</v>
      </c>
      <c r="H30" s="144"/>
      <c r="I30" s="12">
        <v>0.65</v>
      </c>
      <c r="J30" s="12">
        <v>0.43</v>
      </c>
      <c r="K30" s="12">
        <v>-0.01</v>
      </c>
      <c r="L30" s="12">
        <v>0.18</v>
      </c>
      <c r="M30" s="12"/>
    </row>
    <row r="31" spans="1:13" x14ac:dyDescent="0.25">
      <c r="A31" s="8" t="s">
        <v>200</v>
      </c>
      <c r="B31" s="120">
        <v>0</v>
      </c>
      <c r="C31" s="189">
        <v>0</v>
      </c>
      <c r="D31" s="189">
        <v>0</v>
      </c>
      <c r="E31" s="193">
        <v>7.16</v>
      </c>
      <c r="F31" s="12">
        <v>0.75</v>
      </c>
      <c r="G31" s="193">
        <v>-0.76</v>
      </c>
      <c r="H31" s="144"/>
      <c r="I31" s="12">
        <v>0.48</v>
      </c>
      <c r="J31" s="12">
        <v>0.57999999999999996</v>
      </c>
      <c r="K31" s="12">
        <v>0.86</v>
      </c>
      <c r="L31" s="12">
        <v>1.0699999999999998</v>
      </c>
      <c r="M31" s="12"/>
    </row>
    <row r="32" spans="1:13" ht="18" customHeight="1" x14ac:dyDescent="0.25">
      <c r="A32" s="8" t="s">
        <v>201</v>
      </c>
      <c r="B32" s="120">
        <v>0</v>
      </c>
      <c r="C32" s="189">
        <v>0</v>
      </c>
      <c r="D32" s="189">
        <v>0</v>
      </c>
      <c r="E32" s="193">
        <v>-0.55000000000000004</v>
      </c>
      <c r="F32" s="12">
        <v>-0.11</v>
      </c>
      <c r="G32" s="193">
        <v>-0.05</v>
      </c>
      <c r="H32" s="144"/>
      <c r="I32" s="12">
        <v>0.04</v>
      </c>
      <c r="J32" s="12">
        <v>-0.19</v>
      </c>
      <c r="K32" s="12">
        <v>-0.25</v>
      </c>
      <c r="L32" s="12">
        <v>-0.03</v>
      </c>
      <c r="M32" s="12"/>
    </row>
    <row r="33" spans="1:13" s="8" customFormat="1" ht="4.5" customHeight="1" thickBot="1" x14ac:dyDescent="0.3">
      <c r="A33" s="129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</row>
    <row r="34" spans="1:13" s="8" customFormat="1" ht="12.75" customHeight="1" x14ac:dyDescent="0.25">
      <c r="A34" s="38" t="s">
        <v>209</v>
      </c>
      <c r="F34" s="120"/>
      <c r="G34" s="120"/>
      <c r="H34" s="120"/>
      <c r="I34" s="120"/>
      <c r="J34" s="120"/>
      <c r="K34" s="120"/>
      <c r="L34" s="120"/>
      <c r="M34" s="120"/>
    </row>
    <row r="35" spans="1:13" x14ac:dyDescent="0.25">
      <c r="A35" s="38" t="s">
        <v>210</v>
      </c>
      <c r="F35"/>
      <c r="G35"/>
      <c r="H35"/>
      <c r="I35"/>
      <c r="J35"/>
      <c r="K35"/>
      <c r="L35"/>
      <c r="M35"/>
    </row>
    <row r="36" spans="1:13" x14ac:dyDescent="0.25"/>
  </sheetData>
  <mergeCells count="2">
    <mergeCell ref="I3:J3"/>
    <mergeCell ref="I4:L4"/>
  </mergeCells>
  <conditionalFormatting sqref="B11:M32">
    <cfRule type="cellIs" dxfId="20" priority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>
    <pageSetUpPr fitToPage="1"/>
  </sheetPr>
  <dimension ref="A1:Y35"/>
  <sheetViews>
    <sheetView showGridLines="0" zoomScaleNormal="100" workbookViewId="0"/>
  </sheetViews>
  <sheetFormatPr defaultColWidth="0" defaultRowHeight="13.2" zeroHeight="1" x14ac:dyDescent="0.25"/>
  <cols>
    <col min="1" max="1" width="16.88671875" style="8" customWidth="1"/>
    <col min="2" max="2" width="11.33203125" style="8" customWidth="1"/>
    <col min="3" max="3" width="11" style="8" customWidth="1"/>
    <col min="4" max="4" width="15.109375" style="8" customWidth="1"/>
    <col min="5" max="5" width="11.6640625" style="8" customWidth="1"/>
    <col min="6" max="6" width="10.44140625" style="8" customWidth="1"/>
    <col min="7" max="7" width="10.109375" style="8" customWidth="1"/>
    <col min="8" max="8" width="3.109375" style="8" customWidth="1"/>
    <col min="9" max="9" width="5.33203125" style="3" customWidth="1"/>
    <col min="10" max="10" width="9.109375" style="3" hidden="1" customWidth="1"/>
    <col min="11" max="11" width="9.109375" hidden="1" customWidth="1"/>
    <col min="12" max="25" width="0" hidden="1" customWidth="1"/>
    <col min="26" max="16384" width="9.109375" hidden="1"/>
  </cols>
  <sheetData>
    <row r="1" spans="1:11" x14ac:dyDescent="0.25">
      <c r="A1" s="1"/>
      <c r="B1" s="1"/>
      <c r="C1" s="1"/>
      <c r="D1" s="1"/>
      <c r="E1" s="1"/>
      <c r="F1" s="1"/>
      <c r="G1"/>
      <c r="H1"/>
      <c r="I1"/>
      <c r="J1"/>
    </row>
    <row r="2" spans="1:11" s="110" customFormat="1" ht="16.2" thickBot="1" x14ac:dyDescent="0.35">
      <c r="A2" s="108" t="str">
        <f>"Tabell 6 Kollektivtrafik, utjämningsåret "&amp;Innehåll!C32</f>
        <v>Tabell 6 Kollektivtrafik, utjämningsåret 2026</v>
      </c>
      <c r="B2" s="145"/>
      <c r="C2" s="140"/>
      <c r="D2" s="109"/>
      <c r="E2" s="109"/>
      <c r="F2" s="140"/>
      <c r="G2" s="109"/>
      <c r="H2" s="109"/>
      <c r="I2" s="109"/>
    </row>
    <row r="3" spans="1:11" s="3" customFormat="1" x14ac:dyDescent="0.25">
      <c r="A3" s="4" t="s">
        <v>152</v>
      </c>
      <c r="B3" s="7" t="s">
        <v>106</v>
      </c>
      <c r="C3" s="5" t="s">
        <v>120</v>
      </c>
      <c r="D3" s="5" t="s">
        <v>131</v>
      </c>
      <c r="E3" s="5" t="s">
        <v>151</v>
      </c>
      <c r="F3" s="115" t="s">
        <v>46</v>
      </c>
      <c r="G3" s="111" t="s">
        <v>149</v>
      </c>
      <c r="H3" s="111"/>
      <c r="I3" s="8"/>
    </row>
    <row r="4" spans="1:11" s="3" customFormat="1" x14ac:dyDescent="0.25">
      <c r="B4" s="6" t="s">
        <v>135</v>
      </c>
      <c r="C4" s="7" t="s">
        <v>121</v>
      </c>
      <c r="D4" s="7" t="s">
        <v>96</v>
      </c>
      <c r="E4" s="115" t="s">
        <v>124</v>
      </c>
      <c r="F4" s="7" t="s">
        <v>129</v>
      </c>
      <c r="G4" s="7" t="s">
        <v>150</v>
      </c>
      <c r="H4" s="7"/>
      <c r="I4" s="8"/>
    </row>
    <row r="5" spans="1:11" s="3" customFormat="1" x14ac:dyDescent="0.25">
      <c r="A5" s="118" t="s">
        <v>22</v>
      </c>
      <c r="B5" s="6" t="s">
        <v>38</v>
      </c>
      <c r="C5" s="115" t="s">
        <v>107</v>
      </c>
      <c r="D5" s="115" t="s">
        <v>132</v>
      </c>
      <c r="E5" s="6" t="s">
        <v>125</v>
      </c>
      <c r="F5" s="115" t="s">
        <v>52</v>
      </c>
      <c r="G5" s="115" t="s">
        <v>122</v>
      </c>
      <c r="H5" s="115"/>
      <c r="I5" s="8"/>
    </row>
    <row r="6" spans="1:11" s="3" customFormat="1" x14ac:dyDescent="0.25">
      <c r="A6" s="118" t="s">
        <v>153</v>
      </c>
      <c r="B6" s="134"/>
      <c r="C6" s="115"/>
      <c r="D6" s="115"/>
      <c r="E6" s="6" t="s">
        <v>126</v>
      </c>
      <c r="F6" s="115" t="s">
        <v>130</v>
      </c>
      <c r="G6" s="115" t="s">
        <v>123</v>
      </c>
      <c r="H6" s="115"/>
      <c r="I6" s="8"/>
    </row>
    <row r="7" spans="1:11" s="3" customFormat="1" x14ac:dyDescent="0.25">
      <c r="A7" s="118"/>
      <c r="B7" s="134"/>
      <c r="C7" s="115"/>
      <c r="D7" s="115"/>
      <c r="E7" s="115" t="s">
        <v>118</v>
      </c>
      <c r="F7" s="115" t="s">
        <v>166</v>
      </c>
      <c r="G7" s="116"/>
      <c r="H7" s="116"/>
      <c r="I7" s="8"/>
    </row>
    <row r="8" spans="1:11" s="3" customFormat="1" x14ac:dyDescent="0.25">
      <c r="A8" s="118"/>
      <c r="B8" s="134"/>
      <c r="C8" s="115"/>
      <c r="D8" s="115"/>
      <c r="E8" s="115"/>
      <c r="I8" s="8"/>
    </row>
    <row r="9" spans="1:11" s="3" customFormat="1" x14ac:dyDescent="0.25">
      <c r="A9" s="136"/>
      <c r="B9" s="138" t="s">
        <v>63</v>
      </c>
      <c r="C9" s="137" t="s">
        <v>64</v>
      </c>
      <c r="D9" s="137" t="s">
        <v>65</v>
      </c>
      <c r="E9" s="137" t="s">
        <v>66</v>
      </c>
      <c r="F9" s="137" t="s">
        <v>119</v>
      </c>
      <c r="G9" s="137" t="s">
        <v>67</v>
      </c>
      <c r="H9" s="137"/>
      <c r="I9" s="8"/>
    </row>
    <row r="10" spans="1:11" s="10" customFormat="1" ht="12" customHeight="1" x14ac:dyDescent="0.25">
      <c r="B10" s="139" t="s">
        <v>133</v>
      </c>
      <c r="C10" s="146"/>
      <c r="D10" s="146" t="s">
        <v>134</v>
      </c>
      <c r="E10" s="146"/>
      <c r="F10" s="126"/>
      <c r="G10" s="126"/>
      <c r="H10" s="126"/>
      <c r="I10" s="8"/>
    </row>
    <row r="11" spans="1:11" ht="18" customHeight="1" x14ac:dyDescent="0.25">
      <c r="A11" s="8" t="s">
        <v>181</v>
      </c>
      <c r="B11" s="120">
        <v>3260</v>
      </c>
      <c r="C11" s="194">
        <v>1.8</v>
      </c>
      <c r="D11" s="120">
        <v>2948</v>
      </c>
      <c r="E11" s="120">
        <v>2222796</v>
      </c>
      <c r="F11" s="194">
        <v>50.9</v>
      </c>
      <c r="G11" s="194">
        <v>7.4</v>
      </c>
      <c r="H11" s="12"/>
      <c r="I11" s="67"/>
      <c r="J11" s="67"/>
      <c r="K11" s="36"/>
    </row>
    <row r="12" spans="1:11" x14ac:dyDescent="0.25">
      <c r="A12" s="8" t="s">
        <v>182</v>
      </c>
      <c r="B12" s="120">
        <v>1234</v>
      </c>
      <c r="C12" s="194">
        <v>1.8</v>
      </c>
      <c r="D12" s="120">
        <v>1339</v>
      </c>
      <c r="E12" s="120">
        <v>217618</v>
      </c>
      <c r="F12" s="194">
        <v>34.700000000000003</v>
      </c>
      <c r="G12" s="194">
        <v>12.4</v>
      </c>
      <c r="H12" s="12"/>
      <c r="I12" s="67"/>
      <c r="J12" s="67"/>
      <c r="K12" s="36"/>
    </row>
    <row r="13" spans="1:11" x14ac:dyDescent="0.25">
      <c r="A13" s="8" t="s">
        <v>183</v>
      </c>
      <c r="B13" s="120">
        <v>1104</v>
      </c>
      <c r="C13" s="194">
        <v>1.8</v>
      </c>
      <c r="D13" s="120">
        <v>1199</v>
      </c>
      <c r="E13" s="120">
        <v>160574</v>
      </c>
      <c r="F13" s="194">
        <v>31</v>
      </c>
      <c r="G13" s="194">
        <v>12.4</v>
      </c>
      <c r="H13" s="12"/>
      <c r="I13" s="67"/>
      <c r="J13" s="67"/>
      <c r="K13" s="36"/>
    </row>
    <row r="14" spans="1:11" x14ac:dyDescent="0.25">
      <c r="A14" s="8" t="s">
        <v>184</v>
      </c>
      <c r="B14" s="120">
        <v>1034</v>
      </c>
      <c r="C14" s="194">
        <v>1.8</v>
      </c>
      <c r="D14" s="120">
        <v>1122</v>
      </c>
      <c r="E14" s="120">
        <v>275413</v>
      </c>
      <c r="F14" s="194">
        <v>25.6</v>
      </c>
      <c r="G14" s="194">
        <v>12.7</v>
      </c>
      <c r="H14" s="12"/>
      <c r="I14" s="67"/>
      <c r="J14" s="67"/>
      <c r="K14" s="36"/>
    </row>
    <row r="15" spans="1:11" x14ac:dyDescent="0.25">
      <c r="A15" s="8" t="s">
        <v>185</v>
      </c>
      <c r="B15" s="120">
        <v>945</v>
      </c>
      <c r="C15" s="194">
        <v>1.8</v>
      </c>
      <c r="D15" s="120">
        <v>1026</v>
      </c>
      <c r="E15" s="120">
        <v>180809</v>
      </c>
      <c r="F15" s="194">
        <v>23.8</v>
      </c>
      <c r="G15" s="194">
        <v>13.4</v>
      </c>
      <c r="H15" s="12"/>
      <c r="I15" s="67"/>
      <c r="J15" s="67"/>
      <c r="K15" s="36"/>
    </row>
    <row r="16" spans="1:11" ht="18" customHeight="1" x14ac:dyDescent="0.25">
      <c r="A16" s="8" t="s">
        <v>186</v>
      </c>
      <c r="B16" s="120">
        <v>862</v>
      </c>
      <c r="C16" s="194">
        <v>1.8</v>
      </c>
      <c r="D16" s="120">
        <v>935</v>
      </c>
      <c r="E16" s="120">
        <v>98912</v>
      </c>
      <c r="F16" s="194">
        <v>21.7</v>
      </c>
      <c r="G16" s="194">
        <v>14.8</v>
      </c>
      <c r="H16" s="12"/>
      <c r="I16" s="67"/>
      <c r="J16" s="67"/>
      <c r="K16" s="36"/>
    </row>
    <row r="17" spans="1:11" x14ac:dyDescent="0.25">
      <c r="A17" s="8" t="s">
        <v>187</v>
      </c>
      <c r="B17" s="120">
        <v>972</v>
      </c>
      <c r="C17" s="194">
        <v>1.8</v>
      </c>
      <c r="D17" s="120">
        <v>1054</v>
      </c>
      <c r="E17" s="120">
        <v>95977</v>
      </c>
      <c r="F17" s="194">
        <v>25.7</v>
      </c>
      <c r="G17" s="194">
        <v>15.1</v>
      </c>
      <c r="H17" s="12"/>
      <c r="I17" s="67"/>
      <c r="J17" s="67"/>
      <c r="K17" s="36"/>
    </row>
    <row r="18" spans="1:11" x14ac:dyDescent="0.25">
      <c r="A18" s="8" t="s">
        <v>188</v>
      </c>
      <c r="B18" s="120">
        <v>459</v>
      </c>
      <c r="C18" s="194">
        <v>1.8</v>
      </c>
      <c r="D18" s="120">
        <v>499</v>
      </c>
      <c r="E18" s="120">
        <v>25302</v>
      </c>
      <c r="F18" s="194">
        <v>7.4</v>
      </c>
      <c r="G18" s="194">
        <v>15.6</v>
      </c>
      <c r="H18" s="12"/>
      <c r="I18" s="67"/>
      <c r="J18" s="67"/>
      <c r="K18" s="36"/>
    </row>
    <row r="19" spans="1:11" x14ac:dyDescent="0.25">
      <c r="A19" s="8" t="s">
        <v>189</v>
      </c>
      <c r="B19" s="120">
        <v>929</v>
      </c>
      <c r="C19" s="194">
        <v>1.8</v>
      </c>
      <c r="D19" s="120">
        <v>1008</v>
      </c>
      <c r="E19" s="120">
        <v>69129</v>
      </c>
      <c r="F19" s="194">
        <v>26.4</v>
      </c>
      <c r="G19" s="194">
        <v>12.1</v>
      </c>
      <c r="H19" s="12"/>
      <c r="I19" s="67"/>
      <c r="J19" s="67"/>
      <c r="K19" s="36"/>
    </row>
    <row r="20" spans="1:11" x14ac:dyDescent="0.25">
      <c r="A20" s="8" t="s">
        <v>190</v>
      </c>
      <c r="B20" s="120">
        <v>1775</v>
      </c>
      <c r="C20" s="194">
        <v>1.8</v>
      </c>
      <c r="D20" s="120">
        <v>1926</v>
      </c>
      <c r="E20" s="120">
        <v>868570</v>
      </c>
      <c r="F20" s="194">
        <v>42.9</v>
      </c>
      <c r="G20" s="194">
        <v>9.6999999999999993</v>
      </c>
      <c r="H20" s="12"/>
      <c r="I20" s="67"/>
      <c r="J20" s="67"/>
      <c r="K20" s="36"/>
    </row>
    <row r="21" spans="1:11" ht="18" customHeight="1" x14ac:dyDescent="0.25">
      <c r="A21" s="8" t="s">
        <v>191</v>
      </c>
      <c r="B21" s="120">
        <v>1146</v>
      </c>
      <c r="C21" s="194">
        <v>1.8</v>
      </c>
      <c r="D21" s="120">
        <v>1244</v>
      </c>
      <c r="E21" s="120">
        <v>177259</v>
      </c>
      <c r="F21" s="194">
        <v>32.700000000000003</v>
      </c>
      <c r="G21" s="194">
        <v>11.6</v>
      </c>
      <c r="H21" s="12"/>
      <c r="I21" s="67"/>
      <c r="J21" s="67"/>
      <c r="K21" s="36"/>
    </row>
    <row r="22" spans="1:11" x14ac:dyDescent="0.25">
      <c r="A22" s="8" t="s">
        <v>192</v>
      </c>
      <c r="B22" s="120">
        <v>1763</v>
      </c>
      <c r="C22" s="194">
        <v>1.8</v>
      </c>
      <c r="D22" s="120">
        <v>1914</v>
      </c>
      <c r="E22" s="120">
        <v>1150634</v>
      </c>
      <c r="F22" s="194">
        <v>35.5</v>
      </c>
      <c r="G22" s="194">
        <v>11.2</v>
      </c>
      <c r="H22" s="12"/>
      <c r="I22" s="67"/>
      <c r="J22" s="67"/>
      <c r="K22" s="36"/>
    </row>
    <row r="23" spans="1:11" x14ac:dyDescent="0.25">
      <c r="A23" s="8" t="s">
        <v>193</v>
      </c>
      <c r="B23" s="120">
        <v>1123</v>
      </c>
      <c r="C23" s="194">
        <v>1.8</v>
      </c>
      <c r="D23" s="120">
        <v>1219</v>
      </c>
      <c r="E23" s="120">
        <v>114793</v>
      </c>
      <c r="F23" s="194">
        <v>30.4</v>
      </c>
      <c r="G23" s="194">
        <v>16.399999999999999</v>
      </c>
      <c r="H23" s="12"/>
      <c r="I23" s="67"/>
      <c r="J23" s="67"/>
      <c r="K23" s="36"/>
    </row>
    <row r="24" spans="1:11" x14ac:dyDescent="0.25">
      <c r="A24" s="8" t="s">
        <v>194</v>
      </c>
      <c r="B24" s="120">
        <v>1048</v>
      </c>
      <c r="C24" s="194">
        <v>1.8</v>
      </c>
      <c r="D24" s="120">
        <v>1137</v>
      </c>
      <c r="E24" s="120">
        <v>172759</v>
      </c>
      <c r="F24" s="194">
        <v>28</v>
      </c>
      <c r="G24" s="194">
        <v>13.4</v>
      </c>
      <c r="H24" s="12"/>
      <c r="I24" s="67"/>
      <c r="J24" s="67"/>
      <c r="K24" s="36"/>
    </row>
    <row r="25" spans="1:11" x14ac:dyDescent="0.25">
      <c r="A25" s="8" t="s">
        <v>195</v>
      </c>
      <c r="B25" s="120">
        <v>1059</v>
      </c>
      <c r="C25" s="194">
        <v>1.8</v>
      </c>
      <c r="D25" s="120">
        <v>1149</v>
      </c>
      <c r="E25" s="120">
        <v>175492</v>
      </c>
      <c r="F25" s="194">
        <v>29.1</v>
      </c>
      <c r="G25" s="194">
        <v>12.1</v>
      </c>
      <c r="H25" s="12"/>
      <c r="I25" s="67"/>
      <c r="J25" s="67"/>
      <c r="K25" s="36"/>
    </row>
    <row r="26" spans="1:11" ht="18" customHeight="1" x14ac:dyDescent="0.25">
      <c r="A26" s="8" t="s">
        <v>196</v>
      </c>
      <c r="B26" s="120">
        <v>1092</v>
      </c>
      <c r="C26" s="194">
        <v>1.8</v>
      </c>
      <c r="D26" s="120">
        <v>1185</v>
      </c>
      <c r="E26" s="120">
        <v>128619</v>
      </c>
      <c r="F26" s="194">
        <v>27.8</v>
      </c>
      <c r="G26" s="194">
        <v>18.399999999999999</v>
      </c>
      <c r="H26" s="12"/>
      <c r="I26" s="67"/>
      <c r="J26" s="67"/>
      <c r="K26" s="36"/>
    </row>
    <row r="27" spans="1:11" x14ac:dyDescent="0.25">
      <c r="A27" s="8" t="s">
        <v>197</v>
      </c>
      <c r="B27" s="120">
        <v>901</v>
      </c>
      <c r="C27" s="194">
        <v>1.8</v>
      </c>
      <c r="D27" s="120">
        <v>978</v>
      </c>
      <c r="E27" s="120">
        <v>145646</v>
      </c>
      <c r="F27" s="194">
        <v>21.2</v>
      </c>
      <c r="G27" s="194">
        <v>16.5</v>
      </c>
      <c r="H27" s="12"/>
      <c r="I27" s="67"/>
      <c r="J27" s="67"/>
      <c r="K27" s="36"/>
    </row>
    <row r="28" spans="1:11" x14ac:dyDescent="0.25">
      <c r="A28" s="8" t="s">
        <v>198</v>
      </c>
      <c r="B28" s="120">
        <v>777</v>
      </c>
      <c r="C28" s="194">
        <v>1.8</v>
      </c>
      <c r="D28" s="120">
        <v>844</v>
      </c>
      <c r="E28" s="120">
        <v>109268</v>
      </c>
      <c r="F28" s="194">
        <v>16.399999999999999</v>
      </c>
      <c r="G28" s="194">
        <v>17.899999999999999</v>
      </c>
      <c r="H28" s="12"/>
      <c r="I28" s="67"/>
      <c r="J28" s="67"/>
      <c r="K28" s="36"/>
    </row>
    <row r="29" spans="1:11" x14ac:dyDescent="0.25">
      <c r="A29" s="8" t="s">
        <v>199</v>
      </c>
      <c r="B29" s="120">
        <v>978</v>
      </c>
      <c r="C29" s="194">
        <v>1.8</v>
      </c>
      <c r="D29" s="120">
        <v>1062</v>
      </c>
      <c r="E29" s="120">
        <v>53660</v>
      </c>
      <c r="F29" s="194">
        <v>21</v>
      </c>
      <c r="G29" s="194">
        <v>25.6</v>
      </c>
      <c r="H29" s="12"/>
      <c r="I29" s="67"/>
      <c r="J29" s="67"/>
      <c r="K29" s="36"/>
    </row>
    <row r="30" spans="1:11" x14ac:dyDescent="0.25">
      <c r="A30" s="8" t="s">
        <v>200</v>
      </c>
      <c r="B30" s="120">
        <v>738</v>
      </c>
      <c r="C30" s="194">
        <v>1.8</v>
      </c>
      <c r="D30" s="120">
        <v>801</v>
      </c>
      <c r="E30" s="120">
        <v>132036</v>
      </c>
      <c r="F30" s="194">
        <v>12.2</v>
      </c>
      <c r="G30" s="194">
        <v>21.8</v>
      </c>
      <c r="H30" s="12"/>
      <c r="I30" s="67"/>
      <c r="J30" s="67"/>
      <c r="K30" s="36"/>
    </row>
    <row r="31" spans="1:11" ht="18" customHeight="1" thickBot="1" x14ac:dyDescent="0.3">
      <c r="A31" s="8" t="s">
        <v>201</v>
      </c>
      <c r="B31" s="120">
        <v>865</v>
      </c>
      <c r="C31" s="194">
        <v>1.8</v>
      </c>
      <c r="D31" s="120">
        <v>939</v>
      </c>
      <c r="E31" s="120">
        <v>106974</v>
      </c>
      <c r="F31" s="194">
        <v>15.3</v>
      </c>
      <c r="G31" s="194">
        <v>26</v>
      </c>
      <c r="H31" s="12"/>
      <c r="I31" s="67"/>
      <c r="J31" s="68"/>
      <c r="K31" s="86"/>
    </row>
    <row r="32" spans="1:11" s="8" customFormat="1" ht="4.5" customHeight="1" thickBot="1" x14ac:dyDescent="0.3">
      <c r="A32" s="129"/>
      <c r="B32" s="129"/>
      <c r="C32" s="141"/>
      <c r="D32" s="141"/>
      <c r="E32" s="141"/>
      <c r="F32" s="141"/>
      <c r="G32" s="141"/>
      <c r="H32" s="141"/>
    </row>
    <row r="33" spans="1:10" s="8" customFormat="1" ht="12.75" customHeight="1" x14ac:dyDescent="0.25">
      <c r="A33" s="38" t="s">
        <v>162</v>
      </c>
      <c r="B33" s="132"/>
      <c r="C33" s="120"/>
      <c r="D33" s="120"/>
      <c r="E33" s="120"/>
      <c r="F33" s="120"/>
      <c r="G33" s="120"/>
      <c r="H33" s="120"/>
    </row>
    <row r="34" spans="1:10" x14ac:dyDescent="0.25">
      <c r="A34"/>
      <c r="B34"/>
      <c r="C34"/>
      <c r="D34"/>
      <c r="E34"/>
      <c r="F34"/>
      <c r="G34"/>
      <c r="H34"/>
      <c r="I34"/>
      <c r="J34"/>
    </row>
    <row r="35" spans="1:10" x14ac:dyDescent="0.25"/>
  </sheetData>
  <conditionalFormatting sqref="B11:H31">
    <cfRule type="cellIs" dxfId="19" priority="1" operator="lessThan">
      <formula>0</formula>
    </cfRule>
  </conditionalFormatting>
  <conditionalFormatting sqref="I11:J11 I17:J20 I22:J25 I27:J30">
    <cfRule type="expression" dxfId="18" priority="19" stopIfTrue="1">
      <formula>IF(#REF!&lt;0,TRUE,FALSE)</formula>
    </cfRule>
  </conditionalFormatting>
  <conditionalFormatting sqref="I12:J15">
    <cfRule type="expression" dxfId="17" priority="18" stopIfTrue="1">
      <formula>IF(#REF!&lt;0,TRUE,FALSE)</formula>
    </cfRule>
  </conditionalFormatting>
  <conditionalFormatting sqref="I16:J16">
    <cfRule type="expression" dxfId="16" priority="14" stopIfTrue="1">
      <formula>IF(#REF!&lt;0,TRUE,FALSE)</formula>
    </cfRule>
  </conditionalFormatting>
  <conditionalFormatting sqref="I21:J21">
    <cfRule type="expression" dxfId="15" priority="10" stopIfTrue="1">
      <formula>IF(#REF!&lt;0,TRUE,FALSE)</formula>
    </cfRule>
  </conditionalFormatting>
  <conditionalFormatting sqref="I26:J26">
    <cfRule type="expression" dxfId="14" priority="6" stopIfTrue="1">
      <formula>IF(#REF!&lt;0,TRUE,FALSE)</formula>
    </cfRule>
  </conditionalFormatting>
  <conditionalFormatting sqref="I31:J31">
    <cfRule type="expression" dxfId="13" priority="2" stopIfTrue="1">
      <formula>IF(#REF!&lt;0,TRUE,FALSE)</formula>
    </cfRule>
  </conditionalFormatting>
  <conditionalFormatting sqref="K11:K31">
    <cfRule type="cellIs" dxfId="12" priority="3" stopIfTrue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0">
    <pageSetUpPr fitToPage="1"/>
  </sheetPr>
  <dimension ref="A1:XEZ35"/>
  <sheetViews>
    <sheetView showGridLines="0" zoomScaleNormal="100" workbookViewId="0">
      <selection activeCell="J2" sqref="J2:N2"/>
    </sheetView>
  </sheetViews>
  <sheetFormatPr defaultColWidth="0" defaultRowHeight="0" customHeight="1" zeroHeight="1" x14ac:dyDescent="0.25"/>
  <cols>
    <col min="1" max="1" width="16.109375" style="154" customWidth="1"/>
    <col min="2" max="2" width="9.5546875" style="154" customWidth="1"/>
    <col min="3" max="5" width="9.109375" style="154" customWidth="1"/>
    <col min="6" max="7" width="8.33203125" style="154" customWidth="1"/>
    <col min="8" max="11" width="9.109375" style="154" customWidth="1"/>
    <col min="12" max="12" width="2.6640625" style="154" customWidth="1"/>
    <col min="13" max="14" width="9.109375" style="154" customWidth="1"/>
    <col min="15" max="16384" width="9.109375" style="154" hidden="1"/>
  </cols>
  <sheetData>
    <row r="1" spans="1:16380" ht="16.2" thickBot="1" x14ac:dyDescent="0.35">
      <c r="A1" s="149" t="str">
        <f>"Tabell 7 Länsvisa skattesatser, utjämningsåret "&amp;Innehåll!C32&amp;", procent"</f>
        <v>Tabell 7 Länsvisa skattesatser, utjämningsåret 2026, procent</v>
      </c>
      <c r="B1" s="150"/>
      <c r="C1" s="150"/>
      <c r="D1" s="150"/>
      <c r="E1" s="150"/>
      <c r="F1" s="150"/>
      <c r="G1" s="151"/>
      <c r="H1" s="151"/>
      <c r="I1" s="151"/>
      <c r="J1" s="150"/>
      <c r="K1" s="150"/>
      <c r="L1" s="152"/>
      <c r="M1" s="152"/>
      <c r="N1" s="150"/>
    </row>
    <row r="2" spans="1:16380" ht="13.2" x14ac:dyDescent="0.25">
      <c r="A2" s="155" t="s">
        <v>16</v>
      </c>
      <c r="B2" s="156" t="s">
        <v>17</v>
      </c>
      <c r="C2" s="282" t="s">
        <v>18</v>
      </c>
      <c r="D2" s="282"/>
      <c r="E2" s="156" t="s">
        <v>163</v>
      </c>
      <c r="F2" s="282" t="s">
        <v>18</v>
      </c>
      <c r="G2" s="283"/>
      <c r="H2" s="157" t="s">
        <v>19</v>
      </c>
      <c r="I2" s="157" t="s">
        <v>19</v>
      </c>
      <c r="J2" s="284" t="str">
        <f>"Länsvis skattesats "&amp;Innehåll!C32&amp;" för"</f>
        <v>Länsvis skattesats 2026 för</v>
      </c>
      <c r="K2" s="285"/>
      <c r="L2" s="285"/>
      <c r="M2" s="285"/>
      <c r="N2" s="285"/>
    </row>
    <row r="3" spans="1:16380" ht="13.2" x14ac:dyDescent="0.25">
      <c r="A3" s="150"/>
      <c r="B3" s="158" t="s">
        <v>31</v>
      </c>
      <c r="C3" s="159" t="str">
        <f>Innehåll!C37&amp;"%"</f>
        <v>95%</v>
      </c>
      <c r="D3" s="159" t="str">
        <f>Innehåll!C38&amp;"%"</f>
        <v>85%</v>
      </c>
      <c r="E3" s="158" t="s">
        <v>23</v>
      </c>
      <c r="F3" s="159" t="str">
        <f>Innehåll!C40&amp;"%"</f>
        <v>90%</v>
      </c>
      <c r="G3" s="159" t="str">
        <f>Innehåll!C41&amp;"%"</f>
        <v>85%</v>
      </c>
      <c r="H3" s="160" t="s">
        <v>20</v>
      </c>
      <c r="I3" s="160" t="s">
        <v>20</v>
      </c>
      <c r="J3" s="286" t="s">
        <v>21</v>
      </c>
      <c r="K3" s="286"/>
      <c r="L3" s="161"/>
      <c r="M3" s="287" t="s">
        <v>21</v>
      </c>
      <c r="N3" s="287"/>
    </row>
    <row r="4" spans="1:16380" ht="13.2" x14ac:dyDescent="0.25">
      <c r="A4" s="150" t="s">
        <v>22</v>
      </c>
      <c r="B4" s="158" t="s">
        <v>23</v>
      </c>
      <c r="C4" s="150"/>
      <c r="D4" s="150"/>
      <c r="E4" s="158" t="s">
        <v>27</v>
      </c>
      <c r="F4" s="151"/>
      <c r="G4" s="151"/>
      <c r="H4" s="160" t="s">
        <v>24</v>
      </c>
      <c r="I4" s="160" t="s">
        <v>24</v>
      </c>
      <c r="J4" s="281" t="s">
        <v>25</v>
      </c>
      <c r="K4" s="281"/>
      <c r="L4" s="162"/>
      <c r="M4" s="281" t="s">
        <v>26</v>
      </c>
      <c r="N4" s="281"/>
    </row>
    <row r="5" spans="1:16380" ht="13.2" x14ac:dyDescent="0.25">
      <c r="A5" s="150" t="s">
        <v>153</v>
      </c>
      <c r="B5" s="158" t="s">
        <v>27</v>
      </c>
      <c r="C5" s="150"/>
      <c r="D5" s="150"/>
      <c r="E5" s="164" t="s">
        <v>20</v>
      </c>
      <c r="F5" s="151"/>
      <c r="G5" s="151"/>
      <c r="H5" s="160" t="s">
        <v>28</v>
      </c>
      <c r="I5" s="160" t="s">
        <v>28</v>
      </c>
      <c r="J5" s="158" t="s">
        <v>17</v>
      </c>
      <c r="K5" s="158"/>
      <c r="L5" s="162"/>
      <c r="M5" s="158" t="s">
        <v>17</v>
      </c>
      <c r="N5" s="158"/>
    </row>
    <row r="6" spans="1:16380" ht="15.6" x14ac:dyDescent="0.25">
      <c r="A6" s="163"/>
      <c r="B6" s="164" t="s">
        <v>20</v>
      </c>
      <c r="C6" s="165"/>
      <c r="D6" s="165"/>
      <c r="E6" s="164" t="s">
        <v>32</v>
      </c>
      <c r="F6" s="166"/>
      <c r="G6" s="166"/>
      <c r="H6" s="167" t="s">
        <v>29</v>
      </c>
      <c r="I6" s="168" t="str">
        <f>Innehåll!C34+1&amp;"-"</f>
        <v>2004-</v>
      </c>
      <c r="J6" s="158" t="s">
        <v>30</v>
      </c>
      <c r="K6" s="158" t="s">
        <v>164</v>
      </c>
      <c r="L6" s="162"/>
      <c r="M6" s="158" t="s">
        <v>30</v>
      </c>
      <c r="N6" s="158" t="s">
        <v>164</v>
      </c>
    </row>
    <row r="7" spans="1:16380" ht="15.6" x14ac:dyDescent="0.25">
      <c r="A7" s="165"/>
      <c r="B7" s="164" t="s">
        <v>32</v>
      </c>
      <c r="C7" s="165"/>
      <c r="D7" s="165"/>
      <c r="E7" s="164" t="str">
        <f>Innehåll!C34</f>
        <v>2003</v>
      </c>
      <c r="F7" s="166"/>
      <c r="G7" s="166"/>
      <c r="H7" s="168" t="str">
        <f>Innehåll!C34</f>
        <v>2003</v>
      </c>
      <c r="I7" s="169" t="str">
        <f>Innehåll!C32</f>
        <v>2026</v>
      </c>
      <c r="J7" s="170" t="str">
        <f>"("&amp;Innehåll!C37&amp;"%)"</f>
        <v>(95%)</v>
      </c>
      <c r="K7" s="170" t="str">
        <f>"("&amp;Innehåll!C40&amp;"%)"</f>
        <v>(90%)</v>
      </c>
      <c r="L7" s="161"/>
      <c r="M7" s="170" t="str">
        <f>"("&amp;Innehåll!C38&amp;"%)"</f>
        <v>(85%)</v>
      </c>
      <c r="N7" s="170" t="str">
        <f>"("&amp;Innehåll!C41&amp;"%)"</f>
        <v>(85%)</v>
      </c>
    </row>
    <row r="8" spans="1:16380" ht="13.2" x14ac:dyDescent="0.25">
      <c r="A8" s="171"/>
      <c r="B8" s="172" t="str">
        <f>Innehåll!C34</f>
        <v>2003</v>
      </c>
      <c r="C8" s="171"/>
      <c r="D8" s="171"/>
      <c r="E8" s="172"/>
      <c r="F8" s="173"/>
      <c r="G8" s="173"/>
      <c r="H8" s="173"/>
      <c r="I8" s="173"/>
      <c r="J8" s="11"/>
      <c r="K8" s="11"/>
      <c r="L8" s="174"/>
      <c r="M8" s="11"/>
      <c r="N8" s="11"/>
    </row>
    <row r="9" spans="1:16380" customFormat="1" ht="18" customHeight="1" x14ac:dyDescent="0.25">
      <c r="A9" s="8" t="s">
        <v>181</v>
      </c>
      <c r="B9" s="12">
        <v>20.6369336183777</v>
      </c>
      <c r="C9" s="12">
        <v>19.6050869374588</v>
      </c>
      <c r="D9" s="12">
        <v>17.541393575621001</v>
      </c>
      <c r="E9" s="12">
        <v>10.5292284344581</v>
      </c>
      <c r="F9" s="12">
        <v>9.4763055910122898</v>
      </c>
      <c r="G9" s="12">
        <v>8.9498441692893795</v>
      </c>
      <c r="H9" s="12">
        <v>3.58</v>
      </c>
      <c r="I9" s="12">
        <v>0.02</v>
      </c>
      <c r="J9" s="12">
        <v>19.05</v>
      </c>
      <c r="K9" s="12">
        <v>10.029999999999999</v>
      </c>
      <c r="L9" s="67"/>
      <c r="M9" s="67">
        <v>16.98</v>
      </c>
      <c r="N9" s="67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ht="13.2" x14ac:dyDescent="0.25">
      <c r="A10" s="8" t="s">
        <v>182</v>
      </c>
      <c r="B10" s="12">
        <v>20.6369336183777</v>
      </c>
      <c r="C10" s="12">
        <v>19.6050869374588</v>
      </c>
      <c r="D10" s="12">
        <v>17.541393575621001</v>
      </c>
      <c r="E10" s="12">
        <v>10.5292284344581</v>
      </c>
      <c r="F10" s="12">
        <v>9.4763055910122898</v>
      </c>
      <c r="G10" s="12">
        <v>8.9498441692893795</v>
      </c>
      <c r="H10" s="12">
        <v>4.18</v>
      </c>
      <c r="I10" s="12">
        <v>-0.49</v>
      </c>
      <c r="J10" s="12">
        <v>19.14</v>
      </c>
      <c r="K10" s="12">
        <v>9.94</v>
      </c>
      <c r="L10" s="67"/>
      <c r="M10" s="67">
        <v>17.07</v>
      </c>
      <c r="N10" s="67">
        <v>9.42</v>
      </c>
    </row>
    <row r="11" spans="1:16380" customFormat="1" ht="13.2" x14ac:dyDescent="0.25">
      <c r="A11" s="8" t="s">
        <v>183</v>
      </c>
      <c r="B11" s="12">
        <v>20.6369336183777</v>
      </c>
      <c r="C11" s="12">
        <v>19.6050869374588</v>
      </c>
      <c r="D11" s="12">
        <v>17.541393575621001</v>
      </c>
      <c r="E11" s="12">
        <v>10.5292284344581</v>
      </c>
      <c r="F11" s="12">
        <v>9.4763055910122898</v>
      </c>
      <c r="G11" s="12">
        <v>8.9498441692893795</v>
      </c>
      <c r="H11" s="12">
        <v>4.28</v>
      </c>
      <c r="I11" s="12">
        <v>0.14000000000000001</v>
      </c>
      <c r="J11" s="12">
        <v>19.87</v>
      </c>
      <c r="K11" s="12">
        <v>9.2100000000000009</v>
      </c>
      <c r="L11" s="67"/>
      <c r="M11" s="67">
        <v>17.8</v>
      </c>
      <c r="N11" s="67">
        <v>8.69</v>
      </c>
    </row>
    <row r="12" spans="1:16380" customFormat="1" ht="13.2" x14ac:dyDescent="0.25">
      <c r="A12" s="8" t="s">
        <v>184</v>
      </c>
      <c r="B12" s="12">
        <v>20.6369336183777</v>
      </c>
      <c r="C12" s="12">
        <v>19.6050869374588</v>
      </c>
      <c r="D12" s="12">
        <v>17.541393575621001</v>
      </c>
      <c r="E12" s="12">
        <v>10.5292284344581</v>
      </c>
      <c r="F12" s="12">
        <v>9.4763055910122898</v>
      </c>
      <c r="G12" s="12">
        <v>8.9498441692893795</v>
      </c>
      <c r="H12" s="12">
        <v>3.65</v>
      </c>
      <c r="I12" s="12">
        <v>-0.17</v>
      </c>
      <c r="J12" s="12">
        <v>18.93</v>
      </c>
      <c r="K12" s="12">
        <v>10.15</v>
      </c>
      <c r="L12" s="67"/>
      <c r="M12" s="67">
        <v>16.86</v>
      </c>
      <c r="N12" s="67">
        <v>9.6300000000000008</v>
      </c>
    </row>
    <row r="13" spans="1:16380" customFormat="1" ht="13.2" x14ac:dyDescent="0.25">
      <c r="A13" s="8" t="s">
        <v>185</v>
      </c>
      <c r="B13" s="12">
        <v>20.6369336183777</v>
      </c>
      <c r="C13" s="12">
        <v>19.6050869374588</v>
      </c>
      <c r="D13" s="12">
        <v>17.541393575621001</v>
      </c>
      <c r="E13" s="12">
        <v>10.5292284344581</v>
      </c>
      <c r="F13" s="12">
        <v>9.4763055910122898</v>
      </c>
      <c r="G13" s="12">
        <v>8.9498441692893795</v>
      </c>
      <c r="H13" s="12">
        <v>3.83</v>
      </c>
      <c r="I13" s="12">
        <v>-0.14000000000000001</v>
      </c>
      <c r="J13" s="12">
        <v>19.14</v>
      </c>
      <c r="K13" s="12">
        <v>9.94</v>
      </c>
      <c r="L13" s="67"/>
      <c r="M13" s="67">
        <v>17.07</v>
      </c>
      <c r="N13" s="67">
        <v>9.42</v>
      </c>
    </row>
    <row r="14" spans="1:16380" customFormat="1" ht="18" customHeight="1" x14ac:dyDescent="0.25">
      <c r="A14" s="8" t="s">
        <v>186</v>
      </c>
      <c r="B14" s="12">
        <v>20.6369336183777</v>
      </c>
      <c r="C14" s="12">
        <v>19.6050869374588</v>
      </c>
      <c r="D14" s="12">
        <v>17.541393575621001</v>
      </c>
      <c r="E14" s="12">
        <v>10.5292284344581</v>
      </c>
      <c r="F14" s="12">
        <v>9.4763055910122898</v>
      </c>
      <c r="G14" s="12">
        <v>8.9498441692893795</v>
      </c>
      <c r="H14" s="12">
        <v>4.71</v>
      </c>
      <c r="I14" s="12">
        <v>-0.39</v>
      </c>
      <c r="J14" s="12">
        <v>19.77</v>
      </c>
      <c r="K14" s="12">
        <v>9.31</v>
      </c>
      <c r="L14" s="67"/>
      <c r="M14" s="67">
        <v>17.7</v>
      </c>
      <c r="N14" s="67">
        <v>8.7899999999999991</v>
      </c>
    </row>
    <row r="15" spans="1:16380" customFormat="1" ht="13.2" x14ac:dyDescent="0.25">
      <c r="A15" s="8" t="s">
        <v>187</v>
      </c>
      <c r="B15" s="12">
        <v>20.6369336183777</v>
      </c>
      <c r="C15" s="12">
        <v>19.6050869374588</v>
      </c>
      <c r="D15" s="12">
        <v>17.541393575621001</v>
      </c>
      <c r="E15" s="12">
        <v>10.5292284344581</v>
      </c>
      <c r="F15" s="12">
        <v>9.4763055910122898</v>
      </c>
      <c r="G15" s="12">
        <v>8.9498441692893795</v>
      </c>
      <c r="H15" s="12">
        <v>5.0599999999999996</v>
      </c>
      <c r="I15" s="12">
        <v>-0.15</v>
      </c>
      <c r="J15" s="12">
        <v>20.36</v>
      </c>
      <c r="K15" s="12">
        <v>8.7200000000000006</v>
      </c>
      <c r="L15" s="67"/>
      <c r="M15" s="67">
        <v>18.29</v>
      </c>
      <c r="N15" s="67">
        <v>8.1999999999999993</v>
      </c>
    </row>
    <row r="16" spans="1:16380" customFormat="1" ht="13.2" x14ac:dyDescent="0.25">
      <c r="A16" s="8" t="s">
        <v>189</v>
      </c>
      <c r="B16" s="12">
        <v>20.6369336183777</v>
      </c>
      <c r="C16" s="12">
        <v>19.6050869374588</v>
      </c>
      <c r="D16" s="12">
        <v>17.541393575621001</v>
      </c>
      <c r="E16" s="12">
        <v>10.5292284344581</v>
      </c>
      <c r="F16" s="12">
        <v>9.4763055910122898</v>
      </c>
      <c r="G16" s="12">
        <v>8.9498441692893795</v>
      </c>
      <c r="H16" s="12">
        <v>3.79</v>
      </c>
      <c r="I16" s="12">
        <v>-0.13</v>
      </c>
      <c r="J16" s="12">
        <v>19.11</v>
      </c>
      <c r="K16" s="12">
        <v>9.9700000000000006</v>
      </c>
      <c r="L16" s="67"/>
      <c r="M16" s="67">
        <v>17.04</v>
      </c>
      <c r="N16" s="67">
        <v>9.4499999999999993</v>
      </c>
    </row>
    <row r="17" spans="1:14" customFormat="1" ht="13.2" x14ac:dyDescent="0.25">
      <c r="A17" s="8" t="s">
        <v>190</v>
      </c>
      <c r="B17" s="12">
        <v>20.6369336183777</v>
      </c>
      <c r="C17" s="12">
        <v>19.6050869374588</v>
      </c>
      <c r="D17" s="12">
        <v>17.541393575621001</v>
      </c>
      <c r="E17" s="12">
        <v>10.5292284344581</v>
      </c>
      <c r="F17" s="12">
        <v>9.4763055910122898</v>
      </c>
      <c r="G17" s="12">
        <v>8.9498441692893795</v>
      </c>
      <c r="H17" s="12">
        <v>4.25</v>
      </c>
      <c r="I17" s="12">
        <v>0</v>
      </c>
      <c r="J17" s="12">
        <v>19.7</v>
      </c>
      <c r="K17" s="12">
        <v>9.3800000000000008</v>
      </c>
      <c r="L17" s="67"/>
      <c r="M17" s="67">
        <v>17.63</v>
      </c>
      <c r="N17" s="67">
        <v>8.86</v>
      </c>
    </row>
    <row r="18" spans="1:14" customFormat="1" ht="13.2" x14ac:dyDescent="0.25">
      <c r="A18" s="8" t="s">
        <v>191</v>
      </c>
      <c r="B18" s="12">
        <v>20.6369336183777</v>
      </c>
      <c r="C18" s="12">
        <v>19.6050869374588</v>
      </c>
      <c r="D18" s="12">
        <v>17.541393575621001</v>
      </c>
      <c r="E18" s="12">
        <v>10.5292284344581</v>
      </c>
      <c r="F18" s="12">
        <v>9.4763055910122898</v>
      </c>
      <c r="G18" s="12">
        <v>8.9498441692893795</v>
      </c>
      <c r="H18" s="12">
        <v>4.03</v>
      </c>
      <c r="I18" s="12">
        <v>-0.2</v>
      </c>
      <c r="J18" s="12">
        <v>19.28</v>
      </c>
      <c r="K18" s="12">
        <v>9.8000000000000007</v>
      </c>
      <c r="L18" s="67"/>
      <c r="M18" s="67">
        <v>17.21</v>
      </c>
      <c r="N18" s="67">
        <v>9.2799999999999994</v>
      </c>
    </row>
    <row r="19" spans="1:14" customFormat="1" ht="18" customHeight="1" x14ac:dyDescent="0.25">
      <c r="A19" s="8" t="s">
        <v>192</v>
      </c>
      <c r="B19" s="12">
        <v>20.6369336183777</v>
      </c>
      <c r="C19" s="12">
        <v>19.6050869374588</v>
      </c>
      <c r="D19" s="12">
        <v>17.541393575621001</v>
      </c>
      <c r="E19" s="12">
        <v>10.5292284344581</v>
      </c>
      <c r="F19" s="12">
        <v>9.4763055910122898</v>
      </c>
      <c r="G19" s="12">
        <v>8.9498441692893795</v>
      </c>
      <c r="H19" s="12">
        <v>4.3899999999999997</v>
      </c>
      <c r="I19" s="12">
        <v>-0.43</v>
      </c>
      <c r="J19" s="12">
        <v>19.41</v>
      </c>
      <c r="K19" s="12">
        <v>9.67</v>
      </c>
      <c r="L19" s="67"/>
      <c r="M19" s="67">
        <v>17.34</v>
      </c>
      <c r="N19" s="67">
        <v>9.15</v>
      </c>
    </row>
    <row r="20" spans="1:14" customFormat="1" ht="13.2" x14ac:dyDescent="0.25">
      <c r="A20" s="8" t="s">
        <v>193</v>
      </c>
      <c r="B20" s="12">
        <v>20.6369336183777</v>
      </c>
      <c r="C20" s="12">
        <v>19.6050869374588</v>
      </c>
      <c r="D20" s="12">
        <v>17.541393575621001</v>
      </c>
      <c r="E20" s="12">
        <v>10.5292284344581</v>
      </c>
      <c r="F20" s="12">
        <v>9.4763055910122898</v>
      </c>
      <c r="G20" s="12">
        <v>8.9498441692893795</v>
      </c>
      <c r="H20" s="12">
        <v>5</v>
      </c>
      <c r="I20" s="12">
        <v>-0.48</v>
      </c>
      <c r="J20" s="12">
        <v>19.97</v>
      </c>
      <c r="K20" s="12">
        <v>9.11</v>
      </c>
      <c r="L20" s="67"/>
      <c r="M20" s="67">
        <v>17.899999999999999</v>
      </c>
      <c r="N20" s="67">
        <v>8.59</v>
      </c>
    </row>
    <row r="21" spans="1:14" customFormat="1" ht="13.2" x14ac:dyDescent="0.25">
      <c r="A21" s="8" t="s">
        <v>194</v>
      </c>
      <c r="B21" s="12">
        <v>20.6369336183777</v>
      </c>
      <c r="C21" s="12">
        <v>19.6050869374588</v>
      </c>
      <c r="D21" s="12">
        <v>17.541393575621001</v>
      </c>
      <c r="E21" s="12">
        <v>10.5292284344581</v>
      </c>
      <c r="F21" s="12">
        <v>9.4763055910122898</v>
      </c>
      <c r="G21" s="12">
        <v>8.9498441692893795</v>
      </c>
      <c r="H21" s="12">
        <v>3.92</v>
      </c>
      <c r="I21" s="12">
        <v>-0.37</v>
      </c>
      <c r="J21" s="12">
        <v>19</v>
      </c>
      <c r="K21" s="12">
        <v>10.08</v>
      </c>
      <c r="L21" s="67"/>
      <c r="M21" s="67">
        <v>16.93</v>
      </c>
      <c r="N21" s="67">
        <v>9.56</v>
      </c>
    </row>
    <row r="22" spans="1:14" customFormat="1" ht="13.2" x14ac:dyDescent="0.25">
      <c r="A22" s="8" t="s">
        <v>195</v>
      </c>
      <c r="B22" s="12">
        <v>20.6369336183777</v>
      </c>
      <c r="C22" s="12">
        <v>19.6050869374588</v>
      </c>
      <c r="D22" s="12">
        <v>17.541393575621001</v>
      </c>
      <c r="E22" s="12">
        <v>10.5292284344581</v>
      </c>
      <c r="F22" s="12">
        <v>9.4763055910122898</v>
      </c>
      <c r="G22" s="12">
        <v>8.9498441692893795</v>
      </c>
      <c r="H22" s="12">
        <v>4.62</v>
      </c>
      <c r="I22" s="12">
        <v>0.12</v>
      </c>
      <c r="J22" s="12">
        <v>20.190000000000001</v>
      </c>
      <c r="K22" s="12">
        <v>8.89</v>
      </c>
      <c r="L22" s="67"/>
      <c r="M22" s="67">
        <v>18.12</v>
      </c>
      <c r="N22" s="67">
        <v>8.3699999999999992</v>
      </c>
    </row>
    <row r="23" spans="1:14" customFormat="1" ht="13.2" x14ac:dyDescent="0.25">
      <c r="A23" s="8" t="s">
        <v>196</v>
      </c>
      <c r="B23" s="12">
        <v>20.6369336183777</v>
      </c>
      <c r="C23" s="12">
        <v>19.6050869374588</v>
      </c>
      <c r="D23" s="12">
        <v>17.541393575621001</v>
      </c>
      <c r="E23" s="12">
        <v>10.5292284344581</v>
      </c>
      <c r="F23" s="12">
        <v>9.4763055910122898</v>
      </c>
      <c r="G23" s="12">
        <v>8.9498441692893795</v>
      </c>
      <c r="H23" s="12">
        <v>4.3099999999999996</v>
      </c>
      <c r="I23" s="12">
        <v>-0.25</v>
      </c>
      <c r="J23" s="12">
        <v>19.510000000000002</v>
      </c>
      <c r="K23" s="12">
        <v>9.57</v>
      </c>
      <c r="L23" s="67"/>
      <c r="M23" s="67">
        <v>17.440000000000001</v>
      </c>
      <c r="N23" s="67">
        <v>9.0500000000000007</v>
      </c>
    </row>
    <row r="24" spans="1:14" customFormat="1" ht="18" customHeight="1" x14ac:dyDescent="0.25">
      <c r="A24" s="8" t="s">
        <v>197</v>
      </c>
      <c r="B24" s="12">
        <v>20.6369336183777</v>
      </c>
      <c r="C24" s="12">
        <v>19.6050869374588</v>
      </c>
      <c r="D24" s="12">
        <v>17.541393575621001</v>
      </c>
      <c r="E24" s="12">
        <v>10.5292284344581</v>
      </c>
      <c r="F24" s="12">
        <v>9.4763055910122898</v>
      </c>
      <c r="G24" s="12">
        <v>8.9498441692893795</v>
      </c>
      <c r="H24" s="12">
        <v>3.9</v>
      </c>
      <c r="I24" s="12">
        <v>-0.04</v>
      </c>
      <c r="J24" s="12">
        <v>19.309999999999999</v>
      </c>
      <c r="K24" s="12">
        <v>9.77</v>
      </c>
      <c r="L24" s="67"/>
      <c r="M24" s="67">
        <v>17.239999999999998</v>
      </c>
      <c r="N24" s="67">
        <v>9.25</v>
      </c>
    </row>
    <row r="25" spans="1:14" customFormat="1" ht="13.2" x14ac:dyDescent="0.25">
      <c r="A25" s="8" t="s">
        <v>198</v>
      </c>
      <c r="B25" s="12">
        <v>20.6369336183777</v>
      </c>
      <c r="C25" s="12">
        <v>19.6050869374588</v>
      </c>
      <c r="D25" s="12">
        <v>17.541393575621001</v>
      </c>
      <c r="E25" s="12">
        <v>10.5292284344581</v>
      </c>
      <c r="F25" s="12">
        <v>9.4763055910122898</v>
      </c>
      <c r="G25" s="12">
        <v>8.9498441692893795</v>
      </c>
      <c r="H25" s="12">
        <v>5.29</v>
      </c>
      <c r="I25" s="12">
        <v>0.3</v>
      </c>
      <c r="J25" s="12">
        <v>21.04</v>
      </c>
      <c r="K25" s="12">
        <v>8.0399999999999991</v>
      </c>
      <c r="L25" s="67"/>
      <c r="M25" s="67">
        <v>18.97</v>
      </c>
      <c r="N25" s="67">
        <v>7.52</v>
      </c>
    </row>
    <row r="26" spans="1:14" customFormat="1" ht="13.2" x14ac:dyDescent="0.25">
      <c r="A26" s="8" t="s">
        <v>199</v>
      </c>
      <c r="B26" s="12">
        <v>20.6369336183777</v>
      </c>
      <c r="C26" s="12">
        <v>19.6050869374588</v>
      </c>
      <c r="D26" s="12">
        <v>17.541393575621001</v>
      </c>
      <c r="E26" s="12">
        <v>10.5292284344581</v>
      </c>
      <c r="F26" s="12">
        <v>9.4763055910122898</v>
      </c>
      <c r="G26" s="12">
        <v>8.9498441692893795</v>
      </c>
      <c r="H26" s="12">
        <v>5.07</v>
      </c>
      <c r="I26" s="12">
        <v>-0.35</v>
      </c>
      <c r="J26" s="12">
        <v>20.170000000000002</v>
      </c>
      <c r="K26" s="12">
        <v>8.91</v>
      </c>
      <c r="L26" s="67"/>
      <c r="M26" s="67">
        <v>18.100000000000001</v>
      </c>
      <c r="N26" s="67">
        <v>8.39</v>
      </c>
    </row>
    <row r="27" spans="1:14" customFormat="1" ht="13.2" x14ac:dyDescent="0.25">
      <c r="A27" s="8" t="s">
        <v>200</v>
      </c>
      <c r="B27" s="12">
        <v>20.6369336183777</v>
      </c>
      <c r="C27" s="12">
        <v>19.6050869374588</v>
      </c>
      <c r="D27" s="12">
        <v>17.541393575621001</v>
      </c>
      <c r="E27" s="12">
        <v>10.5292284344581</v>
      </c>
      <c r="F27" s="12">
        <v>9.4763055910122898</v>
      </c>
      <c r="G27" s="12">
        <v>8.9498441692893795</v>
      </c>
      <c r="H27" s="12">
        <v>4.9000000000000004</v>
      </c>
      <c r="I27" s="12">
        <v>0.2</v>
      </c>
      <c r="J27" s="12">
        <v>20.55</v>
      </c>
      <c r="K27" s="12">
        <v>8.5299999999999994</v>
      </c>
      <c r="L27" s="67"/>
      <c r="M27" s="67">
        <v>18.48</v>
      </c>
      <c r="N27" s="67">
        <v>8.01</v>
      </c>
    </row>
    <row r="28" spans="1:14" customFormat="1" ht="13.2" x14ac:dyDescent="0.25">
      <c r="A28" s="8" t="s">
        <v>201</v>
      </c>
      <c r="B28" s="12">
        <v>20.6369336183777</v>
      </c>
      <c r="C28" s="12">
        <v>19.6050869374588</v>
      </c>
      <c r="D28" s="12">
        <v>17.541393575621001</v>
      </c>
      <c r="E28" s="12">
        <v>10.5292284344581</v>
      </c>
      <c r="F28" s="12">
        <v>9.4763055910122898</v>
      </c>
      <c r="G28" s="12">
        <v>8.9498441692893795</v>
      </c>
      <c r="H28" s="12">
        <v>4.78</v>
      </c>
      <c r="I28" s="12">
        <v>0.22</v>
      </c>
      <c r="J28" s="12">
        <v>20.45</v>
      </c>
      <c r="K28" s="12">
        <v>8.6300000000000008</v>
      </c>
      <c r="L28" s="67"/>
      <c r="M28" s="67">
        <v>18.38</v>
      </c>
      <c r="N28" s="67">
        <v>8.11</v>
      </c>
    </row>
    <row r="29" spans="1:14" s="186" customFormat="1" ht="18" customHeight="1" x14ac:dyDescent="0.25">
      <c r="A29" s="183" t="s">
        <v>19</v>
      </c>
      <c r="B29" s="184"/>
      <c r="C29" s="184"/>
      <c r="D29" s="184"/>
      <c r="E29" s="184"/>
      <c r="F29" s="184"/>
      <c r="G29" s="184"/>
      <c r="H29" s="184">
        <v>4.1581790004073103</v>
      </c>
      <c r="I29" s="184"/>
      <c r="J29" s="184"/>
      <c r="K29" s="184"/>
      <c r="L29" s="185"/>
      <c r="M29" s="185"/>
      <c r="N29" s="185"/>
    </row>
    <row r="30" spans="1:14" customFormat="1" ht="18" customHeight="1" x14ac:dyDescent="0.25">
      <c r="A30" s="8" t="s">
        <v>188</v>
      </c>
      <c r="B30" s="12">
        <v>20.6369336183777</v>
      </c>
      <c r="C30" s="12">
        <v>19.6050869374588</v>
      </c>
      <c r="D30" s="12">
        <v>17.541393575621001</v>
      </c>
      <c r="E30" s="12">
        <v>10.5292284344581</v>
      </c>
      <c r="F30" s="12">
        <v>9.4763055910122898</v>
      </c>
      <c r="G30" s="12">
        <v>8.9498441692893795</v>
      </c>
      <c r="H30" s="12"/>
      <c r="I30" s="12"/>
      <c r="J30" s="12">
        <v>19.600000000000001</v>
      </c>
      <c r="K30" s="12">
        <v>9.48</v>
      </c>
      <c r="L30" s="67"/>
      <c r="M30" s="67">
        <v>17.54</v>
      </c>
      <c r="N30" s="67">
        <v>8.9499999999999993</v>
      </c>
    </row>
    <row r="31" spans="1:14" ht="13.8" thickBot="1" x14ac:dyDescent="0.3">
      <c r="A31" s="153"/>
      <c r="B31" s="175"/>
      <c r="C31" s="176"/>
      <c r="D31" s="176"/>
      <c r="E31" s="176"/>
      <c r="F31" s="176"/>
      <c r="G31" s="176"/>
      <c r="H31" s="177"/>
      <c r="I31" s="177"/>
      <c r="J31" s="176"/>
      <c r="K31" s="176"/>
      <c r="L31" s="178"/>
      <c r="M31" s="176"/>
      <c r="N31" s="176"/>
    </row>
    <row r="32" spans="1:14" ht="13.2" x14ac:dyDescent="0.25">
      <c r="A32" s="179" t="s">
        <v>155</v>
      </c>
      <c r="B32" s="180"/>
      <c r="C32" s="166"/>
      <c r="D32" s="166"/>
      <c r="E32" s="180"/>
      <c r="F32" s="180"/>
      <c r="G32" s="166"/>
      <c r="H32" s="166"/>
      <c r="I32" s="166"/>
      <c r="J32" s="166"/>
      <c r="K32" s="166"/>
      <c r="L32" s="181"/>
      <c r="M32" s="166"/>
      <c r="N32" s="166"/>
    </row>
    <row r="33" spans="1:14" ht="13.2" x14ac:dyDescent="0.25">
      <c r="A33" s="179" t="str">
        <f>"2) Genomsnittlig skattesats "&amp;Innehåll!C34&amp;", därav "&amp;Innehåll!C37&amp;" respektive "&amp;Innehåll!C38&amp;" procent, ökad med länets avvikelse från genomsnittlig skatteväxlingsnivå."</f>
        <v>2) Genomsnittlig skattesats 2003, därav 95 respektive 85 procent, ökad med länets avvikelse från genomsnittlig skatteväxlingsnivå.</v>
      </c>
      <c r="B33" s="150"/>
      <c r="C33" s="150"/>
      <c r="D33" s="150"/>
      <c r="E33" s="150"/>
      <c r="F33" s="150"/>
      <c r="G33" s="151"/>
      <c r="H33" s="151"/>
      <c r="I33" s="151"/>
      <c r="J33" s="150"/>
      <c r="K33" s="150"/>
      <c r="L33" s="152"/>
      <c r="M33" s="152"/>
      <c r="N33" s="163"/>
    </row>
    <row r="34" spans="1:14" ht="13.2" x14ac:dyDescent="0.25">
      <c r="A34" s="179" t="str">
        <f>"3) Genomsnittlig skattesats "&amp;Innehåll!C34&amp;", därav "&amp;Innehåll!C40&amp;" respektive "&amp;Innehåll!C41&amp;" procent, minskad med länets avvikelse från genomsnittlig skatteväxlingsnivå."</f>
        <v>3) Genomsnittlig skattesats 2003, därav 90 respektive 85 procent, minskad med länets avvikelse från genomsnittlig skatteväxlingsnivå.</v>
      </c>
      <c r="B34" s="150"/>
      <c r="C34" s="150"/>
      <c r="D34" s="150"/>
      <c r="E34" s="150"/>
      <c r="F34" s="150"/>
      <c r="G34" s="151"/>
      <c r="H34" s="151"/>
      <c r="I34" s="151"/>
      <c r="J34" s="150"/>
      <c r="K34" s="150"/>
      <c r="L34" s="152"/>
      <c r="M34" s="152"/>
      <c r="N34" s="163"/>
    </row>
    <row r="35" spans="1:14" ht="13.2" x14ac:dyDescent="0.25"/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B9:N30">
    <cfRule type="cellIs" dxfId="11" priority="1" operator="lessThan">
      <formula>0</formula>
    </cfRule>
  </conditionalFormatting>
  <conditionalFormatting sqref="L9:M9 L15:M18 L20:M23 L25:M28 L30:M30">
    <cfRule type="expression" dxfId="10" priority="21" stopIfTrue="1">
      <formula>IF(#REF!&lt;0,TRUE,FALSE)</formula>
    </cfRule>
  </conditionalFormatting>
  <conditionalFormatting sqref="L10:M13">
    <cfRule type="expression" dxfId="9" priority="20" stopIfTrue="1">
      <formula>IF(#REF!&lt;0,TRUE,FALSE)</formula>
    </cfRule>
  </conditionalFormatting>
  <conditionalFormatting sqref="L14:M14">
    <cfRule type="expression" dxfId="8" priority="16" stopIfTrue="1">
      <formula>IF(#REF!&lt;0,TRUE,FALSE)</formula>
    </cfRule>
  </conditionalFormatting>
  <conditionalFormatting sqref="L19:M19">
    <cfRule type="expression" dxfId="7" priority="12" stopIfTrue="1">
      <formula>IF(#REF!&lt;0,TRUE,FALSE)</formula>
    </cfRule>
  </conditionalFormatting>
  <conditionalFormatting sqref="L24:M24">
    <cfRule type="expression" dxfId="6" priority="8" stopIfTrue="1">
      <formula>IF(#REF!&lt;0,TRUE,FALSE)</formula>
    </cfRule>
  </conditionalFormatting>
  <conditionalFormatting sqref="L29:M29">
    <cfRule type="expression" dxfId="5" priority="4" stopIfTrue="1">
      <formula>IF(#REF!&lt;0,TRUE,FALSE)</formula>
    </cfRule>
  </conditionalFormatting>
  <conditionalFormatting sqref="N9:N30">
    <cfRule type="expression" dxfId="4" priority="3" stopIfTrue="1">
      <formula>IF(#REF!&lt;0,TRUE,FALSE)</formula>
    </cfRule>
  </conditionalFormatting>
  <pageMargins left="0.7" right="0.7" top="0.75" bottom="0.75" header="0.3" footer="0.3"/>
  <pageSetup paperSize="9" scale="83" orientation="landscape" r:id="rId1"/>
  <headerFooter>
    <oddHeader>&amp;LStatistiska centralbyrån
Offentlig ekonomi och mikrosimuleringar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965E-0D94-4D6E-9598-9A3118E8700F}">
  <dimension ref="A1:WVS32"/>
  <sheetViews>
    <sheetView showGridLines="0" zoomScaleNormal="100" workbookViewId="0">
      <pane ySplit="8" topLeftCell="A9" activePane="bottomLeft" state="frozen"/>
      <selection activeCell="J2" sqref="J2:N2"/>
      <selection pane="bottomLeft" activeCell="J2" sqref="J2:N2"/>
    </sheetView>
  </sheetViews>
  <sheetFormatPr defaultColWidth="0" defaultRowHeight="0" customHeight="1" zeroHeight="1" x14ac:dyDescent="0.25"/>
  <cols>
    <col min="1" max="1" width="17.88671875" style="201" customWidth="1"/>
    <col min="2" max="3" width="9.33203125" style="201" customWidth="1"/>
    <col min="4" max="4" width="9.88671875" style="201" customWidth="1"/>
    <col min="5" max="5" width="8.33203125" style="201" customWidth="1"/>
    <col min="6" max="6" width="9.44140625" style="201" customWidth="1"/>
    <col min="7" max="7" width="7.6640625" style="201" customWidth="1"/>
    <col min="8" max="8" width="5.33203125" style="201" customWidth="1"/>
    <col min="9" max="252" width="9.109375" style="201" hidden="1"/>
    <col min="253" max="253" width="17.88671875" style="201" hidden="1"/>
    <col min="254" max="254" width="14.88671875" style="201" hidden="1"/>
    <col min="255" max="255" width="7.5546875" style="201" hidden="1"/>
    <col min="256" max="256" width="11.44140625" style="201" hidden="1"/>
    <col min="257" max="257" width="9.6640625" style="201" hidden="1"/>
    <col min="258" max="259" width="9.33203125" style="201" hidden="1"/>
    <col min="260" max="260" width="9.88671875" style="201" hidden="1"/>
    <col min="261" max="261" width="8.33203125" style="201" hidden="1"/>
    <col min="262" max="262" width="9.44140625" style="201" hidden="1"/>
    <col min="263" max="263" width="7.6640625" style="201" hidden="1"/>
    <col min="264" max="508" width="9.109375" style="201" hidden="1"/>
    <col min="509" max="509" width="17.88671875" style="201" hidden="1"/>
    <col min="510" max="510" width="14.88671875" style="201" hidden="1"/>
    <col min="511" max="511" width="7.5546875" style="201" hidden="1"/>
    <col min="512" max="512" width="11.44140625" style="201" hidden="1"/>
    <col min="513" max="513" width="9.6640625" style="201" hidden="1"/>
    <col min="514" max="515" width="9.33203125" style="201" hidden="1"/>
    <col min="516" max="516" width="9.88671875" style="201" hidden="1"/>
    <col min="517" max="517" width="8.33203125" style="201" hidden="1"/>
    <col min="518" max="518" width="9.44140625" style="201" hidden="1"/>
    <col min="519" max="519" width="7.6640625" style="201" hidden="1"/>
    <col min="520" max="764" width="9.109375" style="201" hidden="1"/>
    <col min="765" max="765" width="17.88671875" style="201" hidden="1"/>
    <col min="766" max="766" width="14.88671875" style="201" hidden="1"/>
    <col min="767" max="767" width="7.5546875" style="201" hidden="1"/>
    <col min="768" max="768" width="11.44140625" style="201" hidden="1"/>
    <col min="769" max="769" width="9.6640625" style="201" hidden="1"/>
    <col min="770" max="771" width="9.33203125" style="201" hidden="1"/>
    <col min="772" max="772" width="9.88671875" style="201" hidden="1"/>
    <col min="773" max="773" width="8.33203125" style="201" hidden="1"/>
    <col min="774" max="774" width="9.44140625" style="201" hidden="1"/>
    <col min="775" max="775" width="7.6640625" style="201" hidden="1"/>
    <col min="776" max="1020" width="9.109375" style="201" hidden="1"/>
    <col min="1021" max="1021" width="17.88671875" style="201" hidden="1"/>
    <col min="1022" max="1022" width="14.88671875" style="201" hidden="1"/>
    <col min="1023" max="1023" width="7.5546875" style="201" hidden="1"/>
    <col min="1024" max="1024" width="11.44140625" style="201" hidden="1"/>
    <col min="1025" max="1025" width="9.6640625" style="201" hidden="1"/>
    <col min="1026" max="1027" width="9.33203125" style="201" hidden="1"/>
    <col min="1028" max="1028" width="9.88671875" style="201" hidden="1"/>
    <col min="1029" max="1029" width="8.33203125" style="201" hidden="1"/>
    <col min="1030" max="1030" width="9.44140625" style="201" hidden="1"/>
    <col min="1031" max="1031" width="7.6640625" style="201" hidden="1"/>
    <col min="1032" max="1276" width="9.109375" style="201" hidden="1"/>
    <col min="1277" max="1277" width="17.88671875" style="201" hidden="1"/>
    <col min="1278" max="1278" width="14.88671875" style="201" hidden="1"/>
    <col min="1279" max="1279" width="7.5546875" style="201" hidden="1"/>
    <col min="1280" max="1280" width="11.44140625" style="201" hidden="1"/>
    <col min="1281" max="1281" width="9.6640625" style="201" hidden="1"/>
    <col min="1282" max="1283" width="9.33203125" style="201" hidden="1"/>
    <col min="1284" max="1284" width="9.88671875" style="201" hidden="1"/>
    <col min="1285" max="1285" width="8.33203125" style="201" hidden="1"/>
    <col min="1286" max="1286" width="9.44140625" style="201" hidden="1"/>
    <col min="1287" max="1287" width="7.6640625" style="201" hidden="1"/>
    <col min="1288" max="1532" width="9.109375" style="201" hidden="1"/>
    <col min="1533" max="1533" width="17.88671875" style="201" hidden="1"/>
    <col min="1534" max="1534" width="14.88671875" style="201" hidden="1"/>
    <col min="1535" max="1535" width="7.5546875" style="201" hidden="1"/>
    <col min="1536" max="1536" width="11.44140625" style="201" hidden="1"/>
    <col min="1537" max="1537" width="9.6640625" style="201" hidden="1"/>
    <col min="1538" max="1539" width="9.33203125" style="201" hidden="1"/>
    <col min="1540" max="1540" width="9.88671875" style="201" hidden="1"/>
    <col min="1541" max="1541" width="8.33203125" style="201" hidden="1"/>
    <col min="1542" max="1542" width="9.44140625" style="201" hidden="1"/>
    <col min="1543" max="1543" width="7.6640625" style="201" hidden="1"/>
    <col min="1544" max="1788" width="9.109375" style="201" hidden="1"/>
    <col min="1789" max="1789" width="17.88671875" style="201" hidden="1"/>
    <col min="1790" max="1790" width="14.88671875" style="201" hidden="1"/>
    <col min="1791" max="1791" width="7.5546875" style="201" hidden="1"/>
    <col min="1792" max="1792" width="11.44140625" style="201" hidden="1"/>
    <col min="1793" max="1793" width="9.6640625" style="201" hidden="1"/>
    <col min="1794" max="1795" width="9.33203125" style="201" hidden="1"/>
    <col min="1796" max="1796" width="9.88671875" style="201" hidden="1"/>
    <col min="1797" max="1797" width="8.33203125" style="201" hidden="1"/>
    <col min="1798" max="1798" width="9.44140625" style="201" hidden="1"/>
    <col min="1799" max="1799" width="7.6640625" style="201" hidden="1"/>
    <col min="1800" max="2044" width="9.109375" style="201" hidden="1"/>
    <col min="2045" max="2045" width="17.88671875" style="201" hidden="1"/>
    <col min="2046" max="2046" width="14.88671875" style="201" hidden="1"/>
    <col min="2047" max="2047" width="7.5546875" style="201" hidden="1"/>
    <col min="2048" max="2048" width="11.44140625" style="201" hidden="1"/>
    <col min="2049" max="2049" width="9.6640625" style="201" hidden="1"/>
    <col min="2050" max="2051" width="9.33203125" style="201" hidden="1"/>
    <col min="2052" max="2052" width="9.88671875" style="201" hidden="1"/>
    <col min="2053" max="2053" width="8.33203125" style="201" hidden="1"/>
    <col min="2054" max="2054" width="9.44140625" style="201" hidden="1"/>
    <col min="2055" max="2055" width="7.6640625" style="201" hidden="1"/>
    <col min="2056" max="2300" width="9.109375" style="201" hidden="1"/>
    <col min="2301" max="2301" width="17.88671875" style="201" hidden="1"/>
    <col min="2302" max="2302" width="14.88671875" style="201" hidden="1"/>
    <col min="2303" max="2303" width="7.5546875" style="201" hidden="1"/>
    <col min="2304" max="2304" width="11.44140625" style="201" hidden="1"/>
    <col min="2305" max="2305" width="9.6640625" style="201" hidden="1"/>
    <col min="2306" max="2307" width="9.33203125" style="201" hidden="1"/>
    <col min="2308" max="2308" width="9.88671875" style="201" hidden="1"/>
    <col min="2309" max="2309" width="8.33203125" style="201" hidden="1"/>
    <col min="2310" max="2310" width="9.44140625" style="201" hidden="1"/>
    <col min="2311" max="2311" width="7.6640625" style="201" hidden="1"/>
    <col min="2312" max="2556" width="9.109375" style="201" hidden="1"/>
    <col min="2557" max="2557" width="17.88671875" style="201" hidden="1"/>
    <col min="2558" max="2558" width="14.88671875" style="201" hidden="1"/>
    <col min="2559" max="2559" width="7.5546875" style="201" hidden="1"/>
    <col min="2560" max="2560" width="11.44140625" style="201" hidden="1"/>
    <col min="2561" max="2561" width="9.6640625" style="201" hidden="1"/>
    <col min="2562" max="2563" width="9.33203125" style="201" hidden="1"/>
    <col min="2564" max="2564" width="9.88671875" style="201" hidden="1"/>
    <col min="2565" max="2565" width="8.33203125" style="201" hidden="1"/>
    <col min="2566" max="2566" width="9.44140625" style="201" hidden="1"/>
    <col min="2567" max="2567" width="7.6640625" style="201" hidden="1"/>
    <col min="2568" max="2812" width="9.109375" style="201" hidden="1"/>
    <col min="2813" max="2813" width="17.88671875" style="201" hidden="1"/>
    <col min="2814" max="2814" width="14.88671875" style="201" hidden="1"/>
    <col min="2815" max="2815" width="7.5546875" style="201" hidden="1"/>
    <col min="2816" max="2816" width="11.44140625" style="201" hidden="1"/>
    <col min="2817" max="2817" width="9.6640625" style="201" hidden="1"/>
    <col min="2818" max="2819" width="9.33203125" style="201" hidden="1"/>
    <col min="2820" max="2820" width="9.88671875" style="201" hidden="1"/>
    <col min="2821" max="2821" width="8.33203125" style="201" hidden="1"/>
    <col min="2822" max="2822" width="9.44140625" style="201" hidden="1"/>
    <col min="2823" max="2823" width="7.6640625" style="201" hidden="1"/>
    <col min="2824" max="3068" width="9.109375" style="201" hidden="1"/>
    <col min="3069" max="3069" width="17.88671875" style="201" hidden="1"/>
    <col min="3070" max="3070" width="14.88671875" style="201" hidden="1"/>
    <col min="3071" max="3071" width="7.5546875" style="201" hidden="1"/>
    <col min="3072" max="3072" width="11.44140625" style="201" hidden="1"/>
    <col min="3073" max="3073" width="9.6640625" style="201" hidden="1"/>
    <col min="3074" max="3075" width="9.33203125" style="201" hidden="1"/>
    <col min="3076" max="3076" width="9.88671875" style="201" hidden="1"/>
    <col min="3077" max="3077" width="8.33203125" style="201" hidden="1"/>
    <col min="3078" max="3078" width="9.44140625" style="201" hidden="1"/>
    <col min="3079" max="3079" width="7.6640625" style="201" hidden="1"/>
    <col min="3080" max="3324" width="9.109375" style="201" hidden="1"/>
    <col min="3325" max="3325" width="17.88671875" style="201" hidden="1"/>
    <col min="3326" max="3326" width="14.88671875" style="201" hidden="1"/>
    <col min="3327" max="3327" width="7.5546875" style="201" hidden="1"/>
    <col min="3328" max="3328" width="11.44140625" style="201" hidden="1"/>
    <col min="3329" max="3329" width="9.6640625" style="201" hidden="1"/>
    <col min="3330" max="3331" width="9.33203125" style="201" hidden="1"/>
    <col min="3332" max="3332" width="9.88671875" style="201" hidden="1"/>
    <col min="3333" max="3333" width="8.33203125" style="201" hidden="1"/>
    <col min="3334" max="3334" width="9.44140625" style="201" hidden="1"/>
    <col min="3335" max="3335" width="7.6640625" style="201" hidden="1"/>
    <col min="3336" max="3580" width="9.109375" style="201" hidden="1"/>
    <col min="3581" max="3581" width="17.88671875" style="201" hidden="1"/>
    <col min="3582" max="3582" width="14.88671875" style="201" hidden="1"/>
    <col min="3583" max="3583" width="7.5546875" style="201" hidden="1"/>
    <col min="3584" max="3584" width="11.44140625" style="201" hidden="1"/>
    <col min="3585" max="3585" width="9.6640625" style="201" hidden="1"/>
    <col min="3586" max="3587" width="9.33203125" style="201" hidden="1"/>
    <col min="3588" max="3588" width="9.88671875" style="201" hidden="1"/>
    <col min="3589" max="3589" width="8.33203125" style="201" hidden="1"/>
    <col min="3590" max="3590" width="9.44140625" style="201" hidden="1"/>
    <col min="3591" max="3591" width="7.6640625" style="201" hidden="1"/>
    <col min="3592" max="3836" width="9.109375" style="201" hidden="1"/>
    <col min="3837" max="3837" width="17.88671875" style="201" hidden="1"/>
    <col min="3838" max="3838" width="14.88671875" style="201" hidden="1"/>
    <col min="3839" max="3839" width="7.5546875" style="201" hidden="1"/>
    <col min="3840" max="3840" width="11.44140625" style="201" hidden="1"/>
    <col min="3841" max="3841" width="9.6640625" style="201" hidden="1"/>
    <col min="3842" max="3843" width="9.33203125" style="201" hidden="1"/>
    <col min="3844" max="3844" width="9.88671875" style="201" hidden="1"/>
    <col min="3845" max="3845" width="8.33203125" style="201" hidden="1"/>
    <col min="3846" max="3846" width="9.44140625" style="201" hidden="1"/>
    <col min="3847" max="3847" width="7.6640625" style="201" hidden="1"/>
    <col min="3848" max="4092" width="9.109375" style="201" hidden="1"/>
    <col min="4093" max="4093" width="17.88671875" style="201" hidden="1"/>
    <col min="4094" max="4094" width="14.88671875" style="201" hidden="1"/>
    <col min="4095" max="4095" width="7.5546875" style="201" hidden="1"/>
    <col min="4096" max="4096" width="11.44140625" style="201" hidden="1"/>
    <col min="4097" max="4097" width="9.6640625" style="201" hidden="1"/>
    <col min="4098" max="4099" width="9.33203125" style="201" hidden="1"/>
    <col min="4100" max="4100" width="9.88671875" style="201" hidden="1"/>
    <col min="4101" max="4101" width="8.33203125" style="201" hidden="1"/>
    <col min="4102" max="4102" width="9.44140625" style="201" hidden="1"/>
    <col min="4103" max="4103" width="7.6640625" style="201" hidden="1"/>
    <col min="4104" max="4348" width="9.109375" style="201" hidden="1"/>
    <col min="4349" max="4349" width="17.88671875" style="201" hidden="1"/>
    <col min="4350" max="4350" width="14.88671875" style="201" hidden="1"/>
    <col min="4351" max="4351" width="7.5546875" style="201" hidden="1"/>
    <col min="4352" max="4352" width="11.44140625" style="201" hidden="1"/>
    <col min="4353" max="4353" width="9.6640625" style="201" hidden="1"/>
    <col min="4354" max="4355" width="9.33203125" style="201" hidden="1"/>
    <col min="4356" max="4356" width="9.88671875" style="201" hidden="1"/>
    <col min="4357" max="4357" width="8.33203125" style="201" hidden="1"/>
    <col min="4358" max="4358" width="9.44140625" style="201" hidden="1"/>
    <col min="4359" max="4359" width="7.6640625" style="201" hidden="1"/>
    <col min="4360" max="4604" width="9.109375" style="201" hidden="1"/>
    <col min="4605" max="4605" width="17.88671875" style="201" hidden="1"/>
    <col min="4606" max="4606" width="14.88671875" style="201" hidden="1"/>
    <col min="4607" max="4607" width="7.5546875" style="201" hidden="1"/>
    <col min="4608" max="4608" width="11.44140625" style="201" hidden="1"/>
    <col min="4609" max="4609" width="9.6640625" style="201" hidden="1"/>
    <col min="4610" max="4611" width="9.33203125" style="201" hidden="1"/>
    <col min="4612" max="4612" width="9.88671875" style="201" hidden="1"/>
    <col min="4613" max="4613" width="8.33203125" style="201" hidden="1"/>
    <col min="4614" max="4614" width="9.44140625" style="201" hidden="1"/>
    <col min="4615" max="4615" width="7.6640625" style="201" hidden="1"/>
    <col min="4616" max="4860" width="9.109375" style="201" hidden="1"/>
    <col min="4861" max="4861" width="17.88671875" style="201" hidden="1"/>
    <col min="4862" max="4862" width="14.88671875" style="201" hidden="1"/>
    <col min="4863" max="4863" width="7.5546875" style="201" hidden="1"/>
    <col min="4864" max="4864" width="11.44140625" style="201" hidden="1"/>
    <col min="4865" max="4865" width="9.6640625" style="201" hidden="1"/>
    <col min="4866" max="4867" width="9.33203125" style="201" hidden="1"/>
    <col min="4868" max="4868" width="9.88671875" style="201" hidden="1"/>
    <col min="4869" max="4869" width="8.33203125" style="201" hidden="1"/>
    <col min="4870" max="4870" width="9.44140625" style="201" hidden="1"/>
    <col min="4871" max="4871" width="7.6640625" style="201" hidden="1"/>
    <col min="4872" max="5116" width="9.109375" style="201" hidden="1"/>
    <col min="5117" max="5117" width="17.88671875" style="201" hidden="1"/>
    <col min="5118" max="5118" width="14.88671875" style="201" hidden="1"/>
    <col min="5119" max="5119" width="7.5546875" style="201" hidden="1"/>
    <col min="5120" max="5120" width="11.44140625" style="201" hidden="1"/>
    <col min="5121" max="5121" width="9.6640625" style="201" hidden="1"/>
    <col min="5122" max="5123" width="9.33203125" style="201" hidden="1"/>
    <col min="5124" max="5124" width="9.88671875" style="201" hidden="1"/>
    <col min="5125" max="5125" width="8.33203125" style="201" hidden="1"/>
    <col min="5126" max="5126" width="9.44140625" style="201" hidden="1"/>
    <col min="5127" max="5127" width="7.6640625" style="201" hidden="1"/>
    <col min="5128" max="5372" width="9.109375" style="201" hidden="1"/>
    <col min="5373" max="5373" width="17.88671875" style="201" hidden="1"/>
    <col min="5374" max="5374" width="14.88671875" style="201" hidden="1"/>
    <col min="5375" max="5375" width="7.5546875" style="201" hidden="1"/>
    <col min="5376" max="5376" width="11.44140625" style="201" hidden="1"/>
    <col min="5377" max="5377" width="9.6640625" style="201" hidden="1"/>
    <col min="5378" max="5379" width="9.33203125" style="201" hidden="1"/>
    <col min="5380" max="5380" width="9.88671875" style="201" hidden="1"/>
    <col min="5381" max="5381" width="8.33203125" style="201" hidden="1"/>
    <col min="5382" max="5382" width="9.44140625" style="201" hidden="1"/>
    <col min="5383" max="5383" width="7.6640625" style="201" hidden="1"/>
    <col min="5384" max="5628" width="9.109375" style="201" hidden="1"/>
    <col min="5629" max="5629" width="17.88671875" style="201" hidden="1"/>
    <col min="5630" max="5630" width="14.88671875" style="201" hidden="1"/>
    <col min="5631" max="5631" width="7.5546875" style="201" hidden="1"/>
    <col min="5632" max="5632" width="11.44140625" style="201" hidden="1"/>
    <col min="5633" max="5633" width="9.6640625" style="201" hidden="1"/>
    <col min="5634" max="5635" width="9.33203125" style="201" hidden="1"/>
    <col min="5636" max="5636" width="9.88671875" style="201" hidden="1"/>
    <col min="5637" max="5637" width="8.33203125" style="201" hidden="1"/>
    <col min="5638" max="5638" width="9.44140625" style="201" hidden="1"/>
    <col min="5639" max="5639" width="7.6640625" style="201" hidden="1"/>
    <col min="5640" max="5884" width="9.109375" style="201" hidden="1"/>
    <col min="5885" max="5885" width="17.88671875" style="201" hidden="1"/>
    <col min="5886" max="5886" width="14.88671875" style="201" hidden="1"/>
    <col min="5887" max="5887" width="7.5546875" style="201" hidden="1"/>
    <col min="5888" max="5888" width="11.44140625" style="201" hidden="1"/>
    <col min="5889" max="5889" width="9.6640625" style="201" hidden="1"/>
    <col min="5890" max="5891" width="9.33203125" style="201" hidden="1"/>
    <col min="5892" max="5892" width="9.88671875" style="201" hidden="1"/>
    <col min="5893" max="5893" width="8.33203125" style="201" hidden="1"/>
    <col min="5894" max="5894" width="9.44140625" style="201" hidden="1"/>
    <col min="5895" max="5895" width="7.6640625" style="201" hidden="1"/>
    <col min="5896" max="6140" width="9.109375" style="201" hidden="1"/>
    <col min="6141" max="6141" width="17.88671875" style="201" hidden="1"/>
    <col min="6142" max="6142" width="14.88671875" style="201" hidden="1"/>
    <col min="6143" max="6143" width="7.5546875" style="201" hidden="1"/>
    <col min="6144" max="6144" width="11.44140625" style="201" hidden="1"/>
    <col min="6145" max="6145" width="9.6640625" style="201" hidden="1"/>
    <col min="6146" max="6147" width="9.33203125" style="201" hidden="1"/>
    <col min="6148" max="6148" width="9.88671875" style="201" hidden="1"/>
    <col min="6149" max="6149" width="8.33203125" style="201" hidden="1"/>
    <col min="6150" max="6150" width="9.44140625" style="201" hidden="1"/>
    <col min="6151" max="6151" width="7.6640625" style="201" hidden="1"/>
    <col min="6152" max="6396" width="9.109375" style="201" hidden="1"/>
    <col min="6397" max="6397" width="17.88671875" style="201" hidden="1"/>
    <col min="6398" max="6398" width="14.88671875" style="201" hidden="1"/>
    <col min="6399" max="6399" width="7.5546875" style="201" hidden="1"/>
    <col min="6400" max="6400" width="11.44140625" style="201" hidden="1"/>
    <col min="6401" max="6401" width="9.6640625" style="201" hidden="1"/>
    <col min="6402" max="6403" width="9.33203125" style="201" hidden="1"/>
    <col min="6404" max="6404" width="9.88671875" style="201" hidden="1"/>
    <col min="6405" max="6405" width="8.33203125" style="201" hidden="1"/>
    <col min="6406" max="6406" width="9.44140625" style="201" hidden="1"/>
    <col min="6407" max="6407" width="7.6640625" style="201" hidden="1"/>
    <col min="6408" max="6652" width="9.109375" style="201" hidden="1"/>
    <col min="6653" max="6653" width="17.88671875" style="201" hidden="1"/>
    <col min="6654" max="6654" width="14.88671875" style="201" hidden="1"/>
    <col min="6655" max="6655" width="7.5546875" style="201" hidden="1"/>
    <col min="6656" max="6656" width="11.44140625" style="201" hidden="1"/>
    <col min="6657" max="6657" width="9.6640625" style="201" hidden="1"/>
    <col min="6658" max="6659" width="9.33203125" style="201" hidden="1"/>
    <col min="6660" max="6660" width="9.88671875" style="201" hidden="1"/>
    <col min="6661" max="6661" width="8.33203125" style="201" hidden="1"/>
    <col min="6662" max="6662" width="9.44140625" style="201" hidden="1"/>
    <col min="6663" max="6663" width="7.6640625" style="201" hidden="1"/>
    <col min="6664" max="6908" width="9.109375" style="201" hidden="1"/>
    <col min="6909" max="6909" width="17.88671875" style="201" hidden="1"/>
    <col min="6910" max="6910" width="14.88671875" style="201" hidden="1"/>
    <col min="6911" max="6911" width="7.5546875" style="201" hidden="1"/>
    <col min="6912" max="6912" width="11.44140625" style="201" hidden="1"/>
    <col min="6913" max="6913" width="9.6640625" style="201" hidden="1"/>
    <col min="6914" max="6915" width="9.33203125" style="201" hidden="1"/>
    <col min="6916" max="6916" width="9.88671875" style="201" hidden="1"/>
    <col min="6917" max="6917" width="8.33203125" style="201" hidden="1"/>
    <col min="6918" max="6918" width="9.44140625" style="201" hidden="1"/>
    <col min="6919" max="6919" width="7.6640625" style="201" hidden="1"/>
    <col min="6920" max="7164" width="9.109375" style="201" hidden="1"/>
    <col min="7165" max="7165" width="17.88671875" style="201" hidden="1"/>
    <col min="7166" max="7166" width="14.88671875" style="201" hidden="1"/>
    <col min="7167" max="7167" width="7.5546875" style="201" hidden="1"/>
    <col min="7168" max="7168" width="11.44140625" style="201" hidden="1"/>
    <col min="7169" max="7169" width="9.6640625" style="201" hidden="1"/>
    <col min="7170" max="7171" width="9.33203125" style="201" hidden="1"/>
    <col min="7172" max="7172" width="9.88671875" style="201" hidden="1"/>
    <col min="7173" max="7173" width="8.33203125" style="201" hidden="1"/>
    <col min="7174" max="7174" width="9.44140625" style="201" hidden="1"/>
    <col min="7175" max="7175" width="7.6640625" style="201" hidden="1"/>
    <col min="7176" max="7420" width="9.109375" style="201" hidden="1"/>
    <col min="7421" max="7421" width="17.88671875" style="201" hidden="1"/>
    <col min="7422" max="7422" width="14.88671875" style="201" hidden="1"/>
    <col min="7423" max="7423" width="7.5546875" style="201" hidden="1"/>
    <col min="7424" max="7424" width="11.44140625" style="201" hidden="1"/>
    <col min="7425" max="7425" width="9.6640625" style="201" hidden="1"/>
    <col min="7426" max="7427" width="9.33203125" style="201" hidden="1"/>
    <col min="7428" max="7428" width="9.88671875" style="201" hidden="1"/>
    <col min="7429" max="7429" width="8.33203125" style="201" hidden="1"/>
    <col min="7430" max="7430" width="9.44140625" style="201" hidden="1"/>
    <col min="7431" max="7431" width="7.6640625" style="201" hidden="1"/>
    <col min="7432" max="7676" width="9.109375" style="201" hidden="1"/>
    <col min="7677" max="7677" width="17.88671875" style="201" hidden="1"/>
    <col min="7678" max="7678" width="14.88671875" style="201" hidden="1"/>
    <col min="7679" max="7679" width="7.5546875" style="201" hidden="1"/>
    <col min="7680" max="7680" width="11.44140625" style="201" hidden="1"/>
    <col min="7681" max="7681" width="9.6640625" style="201" hidden="1"/>
    <col min="7682" max="7683" width="9.33203125" style="201" hidden="1"/>
    <col min="7684" max="7684" width="9.88671875" style="201" hidden="1"/>
    <col min="7685" max="7685" width="8.33203125" style="201" hidden="1"/>
    <col min="7686" max="7686" width="9.44140625" style="201" hidden="1"/>
    <col min="7687" max="7687" width="7.6640625" style="201" hidden="1"/>
    <col min="7688" max="7932" width="9.109375" style="201" hidden="1"/>
    <col min="7933" max="7933" width="17.88671875" style="201" hidden="1"/>
    <col min="7934" max="7934" width="14.88671875" style="201" hidden="1"/>
    <col min="7935" max="7935" width="7.5546875" style="201" hidden="1"/>
    <col min="7936" max="7936" width="11.44140625" style="201" hidden="1"/>
    <col min="7937" max="7937" width="9.6640625" style="201" hidden="1"/>
    <col min="7938" max="7939" width="9.33203125" style="201" hidden="1"/>
    <col min="7940" max="7940" width="9.88671875" style="201" hidden="1"/>
    <col min="7941" max="7941" width="8.33203125" style="201" hidden="1"/>
    <col min="7942" max="7942" width="9.44140625" style="201" hidden="1"/>
    <col min="7943" max="7943" width="7.6640625" style="201" hidden="1"/>
    <col min="7944" max="8188" width="9.109375" style="201" hidden="1"/>
    <col min="8189" max="8189" width="17.88671875" style="201" hidden="1"/>
    <col min="8190" max="8190" width="14.88671875" style="201" hidden="1"/>
    <col min="8191" max="8191" width="7.5546875" style="201" hidden="1"/>
    <col min="8192" max="8192" width="11.44140625" style="201" hidden="1"/>
    <col min="8193" max="8193" width="9.6640625" style="201" hidden="1"/>
    <col min="8194" max="8195" width="9.33203125" style="201" hidden="1"/>
    <col min="8196" max="8196" width="9.88671875" style="201" hidden="1"/>
    <col min="8197" max="8197" width="8.33203125" style="201" hidden="1"/>
    <col min="8198" max="8198" width="9.44140625" style="201" hidden="1"/>
    <col min="8199" max="8199" width="7.6640625" style="201" hidden="1"/>
    <col min="8200" max="8444" width="9.109375" style="201" hidden="1"/>
    <col min="8445" max="8445" width="17.88671875" style="201" hidden="1"/>
    <col min="8446" max="8446" width="14.88671875" style="201" hidden="1"/>
    <col min="8447" max="8447" width="7.5546875" style="201" hidden="1"/>
    <col min="8448" max="8448" width="11.44140625" style="201" hidden="1"/>
    <col min="8449" max="8449" width="9.6640625" style="201" hidden="1"/>
    <col min="8450" max="8451" width="9.33203125" style="201" hidden="1"/>
    <col min="8452" max="8452" width="9.88671875" style="201" hidden="1"/>
    <col min="8453" max="8453" width="8.33203125" style="201" hidden="1"/>
    <col min="8454" max="8454" width="9.44140625" style="201" hidden="1"/>
    <col min="8455" max="8455" width="7.6640625" style="201" hidden="1"/>
    <col min="8456" max="8700" width="9.109375" style="201" hidden="1"/>
    <col min="8701" max="8701" width="17.88671875" style="201" hidden="1"/>
    <col min="8702" max="8702" width="14.88671875" style="201" hidden="1"/>
    <col min="8703" max="8703" width="7.5546875" style="201" hidden="1"/>
    <col min="8704" max="8704" width="11.44140625" style="201" hidden="1"/>
    <col min="8705" max="8705" width="9.6640625" style="201" hidden="1"/>
    <col min="8706" max="8707" width="9.33203125" style="201" hidden="1"/>
    <col min="8708" max="8708" width="9.88671875" style="201" hidden="1"/>
    <col min="8709" max="8709" width="8.33203125" style="201" hidden="1"/>
    <col min="8710" max="8710" width="9.44140625" style="201" hidden="1"/>
    <col min="8711" max="8711" width="7.6640625" style="201" hidden="1"/>
    <col min="8712" max="8956" width="9.109375" style="201" hidden="1"/>
    <col min="8957" max="8957" width="17.88671875" style="201" hidden="1"/>
    <col min="8958" max="8958" width="14.88671875" style="201" hidden="1"/>
    <col min="8959" max="8959" width="7.5546875" style="201" hidden="1"/>
    <col min="8960" max="8960" width="11.44140625" style="201" hidden="1"/>
    <col min="8961" max="8961" width="9.6640625" style="201" hidden="1"/>
    <col min="8962" max="8963" width="9.33203125" style="201" hidden="1"/>
    <col min="8964" max="8964" width="9.88671875" style="201" hidden="1"/>
    <col min="8965" max="8965" width="8.33203125" style="201" hidden="1"/>
    <col min="8966" max="8966" width="9.44140625" style="201" hidden="1"/>
    <col min="8967" max="8967" width="7.6640625" style="201" hidden="1"/>
    <col min="8968" max="9212" width="9.109375" style="201" hidden="1"/>
    <col min="9213" max="9213" width="17.88671875" style="201" hidden="1"/>
    <col min="9214" max="9214" width="14.88671875" style="201" hidden="1"/>
    <col min="9215" max="9215" width="7.5546875" style="201" hidden="1"/>
    <col min="9216" max="9216" width="11.44140625" style="201" hidden="1"/>
    <col min="9217" max="9217" width="9.6640625" style="201" hidden="1"/>
    <col min="9218" max="9219" width="9.33203125" style="201" hidden="1"/>
    <col min="9220" max="9220" width="9.88671875" style="201" hidden="1"/>
    <col min="9221" max="9221" width="8.33203125" style="201" hidden="1"/>
    <col min="9222" max="9222" width="9.44140625" style="201" hidden="1"/>
    <col min="9223" max="9223" width="7.6640625" style="201" hidden="1"/>
    <col min="9224" max="9468" width="9.109375" style="201" hidden="1"/>
    <col min="9469" max="9469" width="17.88671875" style="201" hidden="1"/>
    <col min="9470" max="9470" width="14.88671875" style="201" hidden="1"/>
    <col min="9471" max="9471" width="7.5546875" style="201" hidden="1"/>
    <col min="9472" max="9472" width="11.44140625" style="201" hidden="1"/>
    <col min="9473" max="9473" width="9.6640625" style="201" hidden="1"/>
    <col min="9474" max="9475" width="9.33203125" style="201" hidden="1"/>
    <col min="9476" max="9476" width="9.88671875" style="201" hidden="1"/>
    <col min="9477" max="9477" width="8.33203125" style="201" hidden="1"/>
    <col min="9478" max="9478" width="9.44140625" style="201" hidden="1"/>
    <col min="9479" max="9479" width="7.6640625" style="201" hidden="1"/>
    <col min="9480" max="9724" width="9.109375" style="201" hidden="1"/>
    <col min="9725" max="9725" width="17.88671875" style="201" hidden="1"/>
    <col min="9726" max="9726" width="14.88671875" style="201" hidden="1"/>
    <col min="9727" max="9727" width="7.5546875" style="201" hidden="1"/>
    <col min="9728" max="9728" width="11.44140625" style="201" hidden="1"/>
    <col min="9729" max="9729" width="9.6640625" style="201" hidden="1"/>
    <col min="9730" max="9731" width="9.33203125" style="201" hidden="1"/>
    <col min="9732" max="9732" width="9.88671875" style="201" hidden="1"/>
    <col min="9733" max="9733" width="8.33203125" style="201" hidden="1"/>
    <col min="9734" max="9734" width="9.44140625" style="201" hidden="1"/>
    <col min="9735" max="9735" width="7.6640625" style="201" hidden="1"/>
    <col min="9736" max="9980" width="9.109375" style="201" hidden="1"/>
    <col min="9981" max="9981" width="17.88671875" style="201" hidden="1"/>
    <col min="9982" max="9982" width="14.88671875" style="201" hidden="1"/>
    <col min="9983" max="9983" width="7.5546875" style="201" hidden="1"/>
    <col min="9984" max="9984" width="11.44140625" style="201" hidden="1"/>
    <col min="9985" max="9985" width="9.6640625" style="201" hidden="1"/>
    <col min="9986" max="9987" width="9.33203125" style="201" hidden="1"/>
    <col min="9988" max="9988" width="9.88671875" style="201" hidden="1"/>
    <col min="9989" max="9989" width="8.33203125" style="201" hidden="1"/>
    <col min="9990" max="9990" width="9.44140625" style="201" hidden="1"/>
    <col min="9991" max="9991" width="7.6640625" style="201" hidden="1"/>
    <col min="9992" max="10236" width="9.109375" style="201" hidden="1"/>
    <col min="10237" max="10237" width="17.88671875" style="201" hidden="1"/>
    <col min="10238" max="10238" width="14.88671875" style="201" hidden="1"/>
    <col min="10239" max="10239" width="7.5546875" style="201" hidden="1"/>
    <col min="10240" max="10240" width="11.44140625" style="201" hidden="1"/>
    <col min="10241" max="10241" width="9.6640625" style="201" hidden="1"/>
    <col min="10242" max="10243" width="9.33203125" style="201" hidden="1"/>
    <col min="10244" max="10244" width="9.88671875" style="201" hidden="1"/>
    <col min="10245" max="10245" width="8.33203125" style="201" hidden="1"/>
    <col min="10246" max="10246" width="9.44140625" style="201" hidden="1"/>
    <col min="10247" max="10247" width="7.6640625" style="201" hidden="1"/>
    <col min="10248" max="10492" width="9.109375" style="201" hidden="1"/>
    <col min="10493" max="10493" width="17.88671875" style="201" hidden="1"/>
    <col min="10494" max="10494" width="14.88671875" style="201" hidden="1"/>
    <col min="10495" max="10495" width="7.5546875" style="201" hidden="1"/>
    <col min="10496" max="10496" width="11.44140625" style="201" hidden="1"/>
    <col min="10497" max="10497" width="9.6640625" style="201" hidden="1"/>
    <col min="10498" max="10499" width="9.33203125" style="201" hidden="1"/>
    <col min="10500" max="10500" width="9.88671875" style="201" hidden="1"/>
    <col min="10501" max="10501" width="8.33203125" style="201" hidden="1"/>
    <col min="10502" max="10502" width="9.44140625" style="201" hidden="1"/>
    <col min="10503" max="10503" width="7.6640625" style="201" hidden="1"/>
    <col min="10504" max="10748" width="9.109375" style="201" hidden="1"/>
    <col min="10749" max="10749" width="17.88671875" style="201" hidden="1"/>
    <col min="10750" max="10750" width="14.88671875" style="201" hidden="1"/>
    <col min="10751" max="10751" width="7.5546875" style="201" hidden="1"/>
    <col min="10752" max="10752" width="11.44140625" style="201" hidden="1"/>
    <col min="10753" max="10753" width="9.6640625" style="201" hidden="1"/>
    <col min="10754" max="10755" width="9.33203125" style="201" hidden="1"/>
    <col min="10756" max="10756" width="9.88671875" style="201" hidden="1"/>
    <col min="10757" max="10757" width="8.33203125" style="201" hidden="1"/>
    <col min="10758" max="10758" width="9.44140625" style="201" hidden="1"/>
    <col min="10759" max="10759" width="7.6640625" style="201" hidden="1"/>
    <col min="10760" max="11004" width="9.109375" style="201" hidden="1"/>
    <col min="11005" max="11005" width="17.88671875" style="201" hidden="1"/>
    <col min="11006" max="11006" width="14.88671875" style="201" hidden="1"/>
    <col min="11007" max="11007" width="7.5546875" style="201" hidden="1"/>
    <col min="11008" max="11008" width="11.44140625" style="201" hidden="1"/>
    <col min="11009" max="11009" width="9.6640625" style="201" hidden="1"/>
    <col min="11010" max="11011" width="9.33203125" style="201" hidden="1"/>
    <col min="11012" max="11012" width="9.88671875" style="201" hidden="1"/>
    <col min="11013" max="11013" width="8.33203125" style="201" hidden="1"/>
    <col min="11014" max="11014" width="9.44140625" style="201" hidden="1"/>
    <col min="11015" max="11015" width="7.6640625" style="201" hidden="1"/>
    <col min="11016" max="11260" width="9.109375" style="201" hidden="1"/>
    <col min="11261" max="11261" width="17.88671875" style="201" hidden="1"/>
    <col min="11262" max="11262" width="14.88671875" style="201" hidden="1"/>
    <col min="11263" max="11263" width="7.5546875" style="201" hidden="1"/>
    <col min="11264" max="11264" width="11.44140625" style="201" hidden="1"/>
    <col min="11265" max="11265" width="9.6640625" style="201" hidden="1"/>
    <col min="11266" max="11267" width="9.33203125" style="201" hidden="1"/>
    <col min="11268" max="11268" width="9.88671875" style="201" hidden="1"/>
    <col min="11269" max="11269" width="8.33203125" style="201" hidden="1"/>
    <col min="11270" max="11270" width="9.44140625" style="201" hidden="1"/>
    <col min="11271" max="11271" width="7.6640625" style="201" hidden="1"/>
    <col min="11272" max="11516" width="9.109375" style="201" hidden="1"/>
    <col min="11517" max="11517" width="17.88671875" style="201" hidden="1"/>
    <col min="11518" max="11518" width="14.88671875" style="201" hidden="1"/>
    <col min="11519" max="11519" width="7.5546875" style="201" hidden="1"/>
    <col min="11520" max="11520" width="11.44140625" style="201" hidden="1"/>
    <col min="11521" max="11521" width="9.6640625" style="201" hidden="1"/>
    <col min="11522" max="11523" width="9.33203125" style="201" hidden="1"/>
    <col min="11524" max="11524" width="9.88671875" style="201" hidden="1"/>
    <col min="11525" max="11525" width="8.33203125" style="201" hidden="1"/>
    <col min="11526" max="11526" width="9.44140625" style="201" hidden="1"/>
    <col min="11527" max="11527" width="7.6640625" style="201" hidden="1"/>
    <col min="11528" max="11772" width="9.109375" style="201" hidden="1"/>
    <col min="11773" max="11773" width="17.88671875" style="201" hidden="1"/>
    <col min="11774" max="11774" width="14.88671875" style="201" hidden="1"/>
    <col min="11775" max="11775" width="7.5546875" style="201" hidden="1"/>
    <col min="11776" max="11776" width="11.44140625" style="201" hidden="1"/>
    <col min="11777" max="11777" width="9.6640625" style="201" hidden="1"/>
    <col min="11778" max="11779" width="9.33203125" style="201" hidden="1"/>
    <col min="11780" max="11780" width="9.88671875" style="201" hidden="1"/>
    <col min="11781" max="11781" width="8.33203125" style="201" hidden="1"/>
    <col min="11782" max="11782" width="9.44140625" style="201" hidden="1"/>
    <col min="11783" max="11783" width="7.6640625" style="201" hidden="1"/>
    <col min="11784" max="12028" width="9.109375" style="201" hidden="1"/>
    <col min="12029" max="12029" width="17.88671875" style="201" hidden="1"/>
    <col min="12030" max="12030" width="14.88671875" style="201" hidden="1"/>
    <col min="12031" max="12031" width="7.5546875" style="201" hidden="1"/>
    <col min="12032" max="12032" width="11.44140625" style="201" hidden="1"/>
    <col min="12033" max="12033" width="9.6640625" style="201" hidden="1"/>
    <col min="12034" max="12035" width="9.33203125" style="201" hidden="1"/>
    <col min="12036" max="12036" width="9.88671875" style="201" hidden="1"/>
    <col min="12037" max="12037" width="8.33203125" style="201" hidden="1"/>
    <col min="12038" max="12038" width="9.44140625" style="201" hidden="1"/>
    <col min="12039" max="12039" width="7.6640625" style="201" hidden="1"/>
    <col min="12040" max="12284" width="9.109375" style="201" hidden="1"/>
    <col min="12285" max="12285" width="17.88671875" style="201" hidden="1"/>
    <col min="12286" max="12286" width="14.88671875" style="201" hidden="1"/>
    <col min="12287" max="12287" width="7.5546875" style="201" hidden="1"/>
    <col min="12288" max="12288" width="11.44140625" style="201" hidden="1"/>
    <col min="12289" max="12289" width="9.6640625" style="201" hidden="1"/>
    <col min="12290" max="12291" width="9.33203125" style="201" hidden="1"/>
    <col min="12292" max="12292" width="9.88671875" style="201" hidden="1"/>
    <col min="12293" max="12293" width="8.33203125" style="201" hidden="1"/>
    <col min="12294" max="12294" width="9.44140625" style="201" hidden="1"/>
    <col min="12295" max="12295" width="7.6640625" style="201" hidden="1"/>
    <col min="12296" max="12540" width="9.109375" style="201" hidden="1"/>
    <col min="12541" max="12541" width="17.88671875" style="201" hidden="1"/>
    <col min="12542" max="12542" width="14.88671875" style="201" hidden="1"/>
    <col min="12543" max="12543" width="7.5546875" style="201" hidden="1"/>
    <col min="12544" max="12544" width="11.44140625" style="201" hidden="1"/>
    <col min="12545" max="12545" width="9.6640625" style="201" hidden="1"/>
    <col min="12546" max="12547" width="9.33203125" style="201" hidden="1"/>
    <col min="12548" max="12548" width="9.88671875" style="201" hidden="1"/>
    <col min="12549" max="12549" width="8.33203125" style="201" hidden="1"/>
    <col min="12550" max="12550" width="9.44140625" style="201" hidden="1"/>
    <col min="12551" max="12551" width="7.6640625" style="201" hidden="1"/>
    <col min="12552" max="12796" width="9.109375" style="201" hidden="1"/>
    <col min="12797" max="12797" width="17.88671875" style="201" hidden="1"/>
    <col min="12798" max="12798" width="14.88671875" style="201" hidden="1"/>
    <col min="12799" max="12799" width="7.5546875" style="201" hidden="1"/>
    <col min="12800" max="12800" width="11.44140625" style="201" hidden="1"/>
    <col min="12801" max="12801" width="9.6640625" style="201" hidden="1"/>
    <col min="12802" max="12803" width="9.33203125" style="201" hidden="1"/>
    <col min="12804" max="12804" width="9.88671875" style="201" hidden="1"/>
    <col min="12805" max="12805" width="8.33203125" style="201" hidden="1"/>
    <col min="12806" max="12806" width="9.44140625" style="201" hidden="1"/>
    <col min="12807" max="12807" width="7.6640625" style="201" hidden="1"/>
    <col min="12808" max="13052" width="9.109375" style="201" hidden="1"/>
    <col min="13053" max="13053" width="17.88671875" style="201" hidden="1"/>
    <col min="13054" max="13054" width="14.88671875" style="201" hidden="1"/>
    <col min="13055" max="13055" width="7.5546875" style="201" hidden="1"/>
    <col min="13056" max="13056" width="11.44140625" style="201" hidden="1"/>
    <col min="13057" max="13057" width="9.6640625" style="201" hidden="1"/>
    <col min="13058" max="13059" width="9.33203125" style="201" hidden="1"/>
    <col min="13060" max="13060" width="9.88671875" style="201" hidden="1"/>
    <col min="13061" max="13061" width="8.33203125" style="201" hidden="1"/>
    <col min="13062" max="13062" width="9.44140625" style="201" hidden="1"/>
    <col min="13063" max="13063" width="7.6640625" style="201" hidden="1"/>
    <col min="13064" max="13308" width="9.109375" style="201" hidden="1"/>
    <col min="13309" max="13309" width="17.88671875" style="201" hidden="1"/>
    <col min="13310" max="13310" width="14.88671875" style="201" hidden="1"/>
    <col min="13311" max="13311" width="7.5546875" style="201" hidden="1"/>
    <col min="13312" max="13312" width="11.44140625" style="201" hidden="1"/>
    <col min="13313" max="13313" width="9.6640625" style="201" hidden="1"/>
    <col min="13314" max="13315" width="9.33203125" style="201" hidden="1"/>
    <col min="13316" max="13316" width="9.88671875" style="201" hidden="1"/>
    <col min="13317" max="13317" width="8.33203125" style="201" hidden="1"/>
    <col min="13318" max="13318" width="9.44140625" style="201" hidden="1"/>
    <col min="13319" max="13319" width="7.6640625" style="201" hidden="1"/>
    <col min="13320" max="13564" width="9.109375" style="201" hidden="1"/>
    <col min="13565" max="13565" width="17.88671875" style="201" hidden="1"/>
    <col min="13566" max="13566" width="14.88671875" style="201" hidden="1"/>
    <col min="13567" max="13567" width="7.5546875" style="201" hidden="1"/>
    <col min="13568" max="13568" width="11.44140625" style="201" hidden="1"/>
    <col min="13569" max="13569" width="9.6640625" style="201" hidden="1"/>
    <col min="13570" max="13571" width="9.33203125" style="201" hidden="1"/>
    <col min="13572" max="13572" width="9.88671875" style="201" hidden="1"/>
    <col min="13573" max="13573" width="8.33203125" style="201" hidden="1"/>
    <col min="13574" max="13574" width="9.44140625" style="201" hidden="1"/>
    <col min="13575" max="13575" width="7.6640625" style="201" hidden="1"/>
    <col min="13576" max="13820" width="9.109375" style="201" hidden="1"/>
    <col min="13821" max="13821" width="17.88671875" style="201" hidden="1"/>
    <col min="13822" max="13822" width="14.88671875" style="201" hidden="1"/>
    <col min="13823" max="13823" width="7.5546875" style="201" hidden="1"/>
    <col min="13824" max="13824" width="11.44140625" style="201" hidden="1"/>
    <col min="13825" max="13825" width="9.6640625" style="201" hidden="1"/>
    <col min="13826" max="13827" width="9.33203125" style="201" hidden="1"/>
    <col min="13828" max="13828" width="9.88671875" style="201" hidden="1"/>
    <col min="13829" max="13829" width="8.33203125" style="201" hidden="1"/>
    <col min="13830" max="13830" width="9.44140625" style="201" hidden="1"/>
    <col min="13831" max="13831" width="7.6640625" style="201" hidden="1"/>
    <col min="13832" max="14076" width="9.109375" style="201" hidden="1"/>
    <col min="14077" max="14077" width="17.88671875" style="201" hidden="1"/>
    <col min="14078" max="14078" width="14.88671875" style="201" hidden="1"/>
    <col min="14079" max="14079" width="7.5546875" style="201" hidden="1"/>
    <col min="14080" max="14080" width="11.44140625" style="201" hidden="1"/>
    <col min="14081" max="14081" width="9.6640625" style="201" hidden="1"/>
    <col min="14082" max="14083" width="9.33203125" style="201" hidden="1"/>
    <col min="14084" max="14084" width="9.88671875" style="201" hidden="1"/>
    <col min="14085" max="14085" width="8.33203125" style="201" hidden="1"/>
    <col min="14086" max="14086" width="9.44140625" style="201" hidden="1"/>
    <col min="14087" max="14087" width="7.6640625" style="201" hidden="1"/>
    <col min="14088" max="14332" width="9.109375" style="201" hidden="1"/>
    <col min="14333" max="14333" width="17.88671875" style="201" hidden="1"/>
    <col min="14334" max="14334" width="14.88671875" style="201" hidden="1"/>
    <col min="14335" max="14335" width="7.5546875" style="201" hidden="1"/>
    <col min="14336" max="14336" width="11.44140625" style="201" hidden="1"/>
    <col min="14337" max="14337" width="9.6640625" style="201" hidden="1"/>
    <col min="14338" max="14339" width="9.33203125" style="201" hidden="1"/>
    <col min="14340" max="14340" width="9.88671875" style="201" hidden="1"/>
    <col min="14341" max="14341" width="8.33203125" style="201" hidden="1"/>
    <col min="14342" max="14342" width="9.44140625" style="201" hidden="1"/>
    <col min="14343" max="14343" width="7.6640625" style="201" hidden="1"/>
    <col min="14344" max="14588" width="9.109375" style="201" hidden="1"/>
    <col min="14589" max="14589" width="17.88671875" style="201" hidden="1"/>
    <col min="14590" max="14590" width="14.88671875" style="201" hidden="1"/>
    <col min="14591" max="14591" width="7.5546875" style="201" hidden="1"/>
    <col min="14592" max="14592" width="11.44140625" style="201" hidden="1"/>
    <col min="14593" max="14593" width="9.6640625" style="201" hidden="1"/>
    <col min="14594" max="14595" width="9.33203125" style="201" hidden="1"/>
    <col min="14596" max="14596" width="9.88671875" style="201" hidden="1"/>
    <col min="14597" max="14597" width="8.33203125" style="201" hidden="1"/>
    <col min="14598" max="14598" width="9.44140625" style="201" hidden="1"/>
    <col min="14599" max="14599" width="7.6640625" style="201" hidden="1"/>
    <col min="14600" max="14844" width="9.109375" style="201" hidden="1"/>
    <col min="14845" max="14845" width="17.88671875" style="201" hidden="1"/>
    <col min="14846" max="14846" width="14.88671875" style="201" hidden="1"/>
    <col min="14847" max="14847" width="7.5546875" style="201" hidden="1"/>
    <col min="14848" max="14848" width="11.44140625" style="201" hidden="1"/>
    <col min="14849" max="14849" width="9.6640625" style="201" hidden="1"/>
    <col min="14850" max="14851" width="9.33203125" style="201" hidden="1"/>
    <col min="14852" max="14852" width="9.88671875" style="201" hidden="1"/>
    <col min="14853" max="14853" width="8.33203125" style="201" hidden="1"/>
    <col min="14854" max="14854" width="9.44140625" style="201" hidden="1"/>
    <col min="14855" max="14855" width="7.6640625" style="201" hidden="1"/>
    <col min="14856" max="15100" width="9.109375" style="201" hidden="1"/>
    <col min="15101" max="15101" width="17.88671875" style="201" hidden="1"/>
    <col min="15102" max="15102" width="14.88671875" style="201" hidden="1"/>
    <col min="15103" max="15103" width="7.5546875" style="201" hidden="1"/>
    <col min="15104" max="15104" width="11.44140625" style="201" hidden="1"/>
    <col min="15105" max="15105" width="9.6640625" style="201" hidden="1"/>
    <col min="15106" max="15107" width="9.33203125" style="201" hidden="1"/>
    <col min="15108" max="15108" width="9.88671875" style="201" hidden="1"/>
    <col min="15109" max="15109" width="8.33203125" style="201" hidden="1"/>
    <col min="15110" max="15110" width="9.44140625" style="201" hidden="1"/>
    <col min="15111" max="15111" width="7.6640625" style="201" hidden="1"/>
    <col min="15112" max="15356" width="9.109375" style="201" hidden="1"/>
    <col min="15357" max="15357" width="17.88671875" style="201" hidden="1"/>
    <col min="15358" max="15358" width="14.88671875" style="201" hidden="1"/>
    <col min="15359" max="15359" width="7.5546875" style="201" hidden="1"/>
    <col min="15360" max="15360" width="11.44140625" style="201" hidden="1"/>
    <col min="15361" max="15361" width="9.6640625" style="201" hidden="1"/>
    <col min="15362" max="15363" width="9.33203125" style="201" hidden="1"/>
    <col min="15364" max="15364" width="9.88671875" style="201" hidden="1"/>
    <col min="15365" max="15365" width="8.33203125" style="201" hidden="1"/>
    <col min="15366" max="15366" width="9.44140625" style="201" hidden="1"/>
    <col min="15367" max="15367" width="7.6640625" style="201" hidden="1"/>
    <col min="15368" max="15612" width="9.109375" style="201" hidden="1"/>
    <col min="15613" max="15613" width="17.88671875" style="201" hidden="1"/>
    <col min="15614" max="15614" width="14.88671875" style="201" hidden="1"/>
    <col min="15615" max="15615" width="7.5546875" style="201" hidden="1"/>
    <col min="15616" max="15616" width="11.44140625" style="201" hidden="1"/>
    <col min="15617" max="15617" width="9.6640625" style="201" hidden="1"/>
    <col min="15618" max="15619" width="9.33203125" style="201" hidden="1"/>
    <col min="15620" max="15620" width="9.88671875" style="201" hidden="1"/>
    <col min="15621" max="15621" width="8.33203125" style="201" hidden="1"/>
    <col min="15622" max="15622" width="9.44140625" style="201" hidden="1"/>
    <col min="15623" max="15623" width="7.6640625" style="201" hidden="1"/>
    <col min="15624" max="15868" width="9.109375" style="201" hidden="1"/>
    <col min="15869" max="15869" width="17.88671875" style="201" hidden="1"/>
    <col min="15870" max="15870" width="14.88671875" style="201" hidden="1"/>
    <col min="15871" max="15871" width="7.5546875" style="201" hidden="1"/>
    <col min="15872" max="15872" width="11.44140625" style="201" hidden="1"/>
    <col min="15873" max="15873" width="9.6640625" style="201" hidden="1"/>
    <col min="15874" max="15875" width="9.33203125" style="201" hidden="1"/>
    <col min="15876" max="15876" width="9.88671875" style="201" hidden="1"/>
    <col min="15877" max="15877" width="8.33203125" style="201" hidden="1"/>
    <col min="15878" max="15878" width="9.44140625" style="201" hidden="1"/>
    <col min="15879" max="15879" width="7.6640625" style="201" hidden="1"/>
    <col min="15880" max="16124" width="9.109375" style="201" hidden="1"/>
    <col min="16125" max="16125" width="17.88671875" style="201" hidden="1"/>
    <col min="16126" max="16126" width="14.88671875" style="201" hidden="1"/>
    <col min="16127" max="16127" width="7.5546875" style="201" hidden="1"/>
    <col min="16128" max="16128" width="11.44140625" style="201" hidden="1"/>
    <col min="16129" max="16129" width="9.6640625" style="201" hidden="1"/>
    <col min="16130" max="16131" width="9.33203125" style="201" hidden="1"/>
    <col min="16132" max="16132" width="9.88671875" style="201" hidden="1"/>
    <col min="16133" max="16133" width="8.33203125" style="201" hidden="1"/>
    <col min="16134" max="16134" width="9.44140625" style="201" hidden="1"/>
    <col min="16135" max="16135" width="7.6640625" style="201" hidden="1"/>
    <col min="16136" max="16136" width="9.88671875" style="201" hidden="1"/>
    <col min="16137" max="16137" width="8.33203125" style="201" hidden="1"/>
    <col min="16138" max="16138" width="9.44140625" style="201" hidden="1"/>
    <col min="16139" max="16139" width="7.6640625" style="201" hidden="1"/>
    <col min="16140" max="16384" width="9.109375" style="201" hidden="1"/>
  </cols>
  <sheetData>
    <row r="1" spans="1:7" ht="16.2" thickBot="1" x14ac:dyDescent="0.35">
      <c r="A1" s="199" t="s">
        <v>216</v>
      </c>
      <c r="B1" s="200"/>
      <c r="C1" s="200"/>
      <c r="D1" s="200"/>
      <c r="E1" s="200"/>
      <c r="F1" s="200"/>
      <c r="G1" s="200"/>
    </row>
    <row r="2" spans="1:7" ht="13.2" x14ac:dyDescent="0.25">
      <c r="A2" s="201" t="s">
        <v>152</v>
      </c>
      <c r="B2" s="288" t="s">
        <v>217</v>
      </c>
      <c r="C2" s="288"/>
      <c r="D2" s="288"/>
      <c r="E2" s="289" t="s">
        <v>218</v>
      </c>
      <c r="F2" s="289"/>
      <c r="G2" s="289"/>
    </row>
    <row r="3" spans="1:7" ht="13.2" x14ac:dyDescent="0.25">
      <c r="B3" s="290" t="s">
        <v>219</v>
      </c>
      <c r="C3" s="290"/>
      <c r="D3" s="290"/>
      <c r="E3" s="202" t="s">
        <v>220</v>
      </c>
      <c r="F3" s="202" t="s">
        <v>221</v>
      </c>
      <c r="G3" s="202" t="s">
        <v>19</v>
      </c>
    </row>
    <row r="4" spans="1:7" ht="13.2" x14ac:dyDescent="0.25">
      <c r="A4" s="201" t="s">
        <v>222</v>
      </c>
      <c r="B4" s="201">
        <v>2020</v>
      </c>
      <c r="C4" s="201">
        <v>2021</v>
      </c>
      <c r="D4" s="201">
        <v>2022</v>
      </c>
      <c r="E4" s="202" t="s">
        <v>223</v>
      </c>
      <c r="F4" s="202" t="s">
        <v>224</v>
      </c>
      <c r="G4" s="202" t="s">
        <v>225</v>
      </c>
    </row>
    <row r="5" spans="1:7" ht="13.2" x14ac:dyDescent="0.25">
      <c r="A5" s="201" t="s">
        <v>153</v>
      </c>
      <c r="E5" s="202"/>
      <c r="F5" s="202"/>
      <c r="G5" s="202" t="s">
        <v>25</v>
      </c>
    </row>
    <row r="6" spans="1:7" ht="13.2" x14ac:dyDescent="0.25">
      <c r="E6" s="202"/>
      <c r="F6" s="202"/>
      <c r="G6" s="202"/>
    </row>
    <row r="7" spans="1:7" ht="13.2" x14ac:dyDescent="0.25">
      <c r="B7" s="203" t="s">
        <v>226</v>
      </c>
      <c r="C7" s="203"/>
      <c r="E7" s="202"/>
      <c r="F7" s="202"/>
      <c r="G7" s="202"/>
    </row>
    <row r="8" spans="1:7" ht="13.2" x14ac:dyDescent="0.25">
      <c r="A8" s="204" t="s">
        <v>180</v>
      </c>
      <c r="B8" s="205">
        <v>252.94544517922571</v>
      </c>
      <c r="C8" s="205">
        <v>102.10310235803708</v>
      </c>
      <c r="D8" s="205">
        <v>15.813635444368138</v>
      </c>
      <c r="E8" s="205">
        <v>30.323900365689255</v>
      </c>
      <c r="F8" s="205">
        <v>24.27988249621195</v>
      </c>
      <c r="G8" s="205">
        <v>52.606154865369575</v>
      </c>
    </row>
    <row r="9" spans="1:7" ht="18" customHeight="1" x14ac:dyDescent="0.25">
      <c r="A9" s="20" t="s">
        <v>181</v>
      </c>
      <c r="B9" s="206">
        <v>794</v>
      </c>
      <c r="C9" s="206">
        <v>393</v>
      </c>
      <c r="D9" s="206">
        <v>57</v>
      </c>
      <c r="E9" s="206">
        <v>0</v>
      </c>
      <c r="F9" s="206">
        <v>0</v>
      </c>
      <c r="G9" s="206">
        <v>0</v>
      </c>
    </row>
    <row r="10" spans="1:7" ht="13.2" x14ac:dyDescent="0.25">
      <c r="A10" s="20" t="s">
        <v>182</v>
      </c>
      <c r="B10" s="206">
        <v>0</v>
      </c>
      <c r="C10" s="206">
        <v>0</v>
      </c>
      <c r="D10" s="206">
        <v>0</v>
      </c>
      <c r="E10" s="206">
        <v>0</v>
      </c>
      <c r="F10" s="206">
        <v>0</v>
      </c>
      <c r="G10" s="206">
        <v>0</v>
      </c>
    </row>
    <row r="11" spans="1:7" ht="13.2" x14ac:dyDescent="0.25">
      <c r="A11" s="20" t="s">
        <v>183</v>
      </c>
      <c r="B11" s="206">
        <v>259</v>
      </c>
      <c r="C11" s="206">
        <v>0</v>
      </c>
      <c r="D11" s="206">
        <v>0</v>
      </c>
      <c r="E11" s="206">
        <v>0</v>
      </c>
      <c r="F11" s="206">
        <v>0</v>
      </c>
      <c r="G11" s="206">
        <v>0</v>
      </c>
    </row>
    <row r="12" spans="1:7" ht="13.2" x14ac:dyDescent="0.25">
      <c r="A12" s="20" t="s">
        <v>184</v>
      </c>
      <c r="B12" s="206">
        <v>210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</row>
    <row r="13" spans="1:7" ht="13.2" x14ac:dyDescent="0.25">
      <c r="A13" s="20" t="s">
        <v>185</v>
      </c>
      <c r="B13" s="206">
        <v>0</v>
      </c>
      <c r="C13" s="206">
        <v>0</v>
      </c>
      <c r="D13" s="206">
        <v>0</v>
      </c>
      <c r="E13" s="206">
        <v>0</v>
      </c>
      <c r="F13" s="206">
        <v>0</v>
      </c>
      <c r="G13" s="206">
        <v>0</v>
      </c>
    </row>
    <row r="14" spans="1:7" ht="18" customHeight="1" x14ac:dyDescent="0.25">
      <c r="A14" s="20" t="s">
        <v>186</v>
      </c>
      <c r="B14" s="206">
        <v>0</v>
      </c>
      <c r="C14" s="206">
        <v>0</v>
      </c>
      <c r="D14" s="206">
        <v>0</v>
      </c>
      <c r="E14" s="206">
        <v>230</v>
      </c>
      <c r="F14" s="206">
        <v>0</v>
      </c>
      <c r="G14" s="206">
        <v>230</v>
      </c>
    </row>
    <row r="15" spans="1:7" ht="13.2" x14ac:dyDescent="0.25">
      <c r="A15" s="20" t="s">
        <v>187</v>
      </c>
      <c r="B15" s="206">
        <v>0</v>
      </c>
      <c r="C15" s="206">
        <v>0</v>
      </c>
      <c r="D15" s="206">
        <v>0</v>
      </c>
      <c r="E15" s="206">
        <v>0</v>
      </c>
      <c r="F15" s="206">
        <v>0</v>
      </c>
      <c r="G15" s="206">
        <v>0</v>
      </c>
    </row>
    <row r="16" spans="1:7" ht="13.2" x14ac:dyDescent="0.25">
      <c r="A16" s="20" t="s">
        <v>227</v>
      </c>
      <c r="B16" s="206">
        <v>0</v>
      </c>
      <c r="C16" s="206">
        <v>0</v>
      </c>
      <c r="D16" s="206">
        <v>0</v>
      </c>
      <c r="E16" s="206">
        <v>1426</v>
      </c>
      <c r="F16" s="206">
        <v>0</v>
      </c>
      <c r="G16" s="206">
        <v>1426</v>
      </c>
    </row>
    <row r="17" spans="1:7" ht="13.2" x14ac:dyDescent="0.25">
      <c r="A17" s="20" t="s">
        <v>189</v>
      </c>
      <c r="B17" s="206">
        <v>0</v>
      </c>
      <c r="C17" s="206">
        <v>0</v>
      </c>
      <c r="D17" s="206">
        <v>0</v>
      </c>
      <c r="E17" s="206">
        <v>501</v>
      </c>
      <c r="F17" s="206">
        <v>0</v>
      </c>
      <c r="G17" s="206">
        <v>501</v>
      </c>
    </row>
    <row r="18" spans="1:7" ht="13.2" x14ac:dyDescent="0.25">
      <c r="A18" s="20" t="s">
        <v>190</v>
      </c>
      <c r="B18" s="206">
        <v>201</v>
      </c>
      <c r="C18" s="206">
        <v>0</v>
      </c>
      <c r="D18" s="206">
        <v>0</v>
      </c>
      <c r="E18" s="206">
        <v>0</v>
      </c>
      <c r="F18" s="206">
        <v>0</v>
      </c>
      <c r="G18" s="206">
        <v>0</v>
      </c>
    </row>
    <row r="19" spans="1:7" ht="18" customHeight="1" x14ac:dyDescent="0.25">
      <c r="A19" s="20" t="s">
        <v>191</v>
      </c>
      <c r="B19" s="206">
        <v>0</v>
      </c>
      <c r="C19" s="206">
        <v>0</v>
      </c>
      <c r="D19" s="206">
        <v>0</v>
      </c>
      <c r="E19" s="206">
        <v>0</v>
      </c>
      <c r="F19" s="206">
        <v>0</v>
      </c>
      <c r="G19" s="206">
        <v>0</v>
      </c>
    </row>
    <row r="20" spans="1:7" ht="13.2" x14ac:dyDescent="0.25">
      <c r="A20" s="20" t="s">
        <v>192</v>
      </c>
      <c r="B20" s="206">
        <v>16</v>
      </c>
      <c r="C20" s="206">
        <v>0</v>
      </c>
      <c r="D20" s="206">
        <v>0</v>
      </c>
      <c r="E20" s="206">
        <v>0</v>
      </c>
      <c r="F20" s="206">
        <v>0</v>
      </c>
      <c r="G20" s="206">
        <v>0</v>
      </c>
    </row>
    <row r="21" spans="1:7" ht="13.2" x14ac:dyDescent="0.25">
      <c r="A21" s="20" t="s">
        <v>193</v>
      </c>
      <c r="B21" s="206">
        <v>0</v>
      </c>
      <c r="C21" s="206">
        <v>0</v>
      </c>
      <c r="D21" s="206">
        <v>0</v>
      </c>
      <c r="E21" s="206">
        <v>0</v>
      </c>
      <c r="F21" s="206">
        <v>0</v>
      </c>
      <c r="G21" s="206">
        <v>0</v>
      </c>
    </row>
    <row r="22" spans="1:7" ht="13.2" x14ac:dyDescent="0.25">
      <c r="A22" s="20" t="s">
        <v>194</v>
      </c>
      <c r="B22" s="206">
        <v>49</v>
      </c>
      <c r="C22" s="206">
        <v>0</v>
      </c>
      <c r="D22" s="206">
        <v>0</v>
      </c>
      <c r="E22" s="206">
        <v>0</v>
      </c>
      <c r="F22" s="206">
        <v>0</v>
      </c>
      <c r="G22" s="206">
        <v>0</v>
      </c>
    </row>
    <row r="23" spans="1:7" ht="13.2" x14ac:dyDescent="0.25">
      <c r="A23" s="20" t="s">
        <v>195</v>
      </c>
      <c r="B23" s="206">
        <v>838</v>
      </c>
      <c r="C23" s="206">
        <v>437</v>
      </c>
      <c r="D23" s="206">
        <v>101</v>
      </c>
      <c r="E23" s="206">
        <v>0</v>
      </c>
      <c r="F23" s="206">
        <v>0</v>
      </c>
      <c r="G23" s="206">
        <v>0</v>
      </c>
    </row>
    <row r="24" spans="1:7" ht="18" customHeight="1" x14ac:dyDescent="0.25">
      <c r="A24" s="20" t="s">
        <v>196</v>
      </c>
      <c r="B24" s="206">
        <v>0</v>
      </c>
      <c r="C24" s="206">
        <v>0</v>
      </c>
      <c r="D24" s="206">
        <v>0</v>
      </c>
      <c r="E24" s="206">
        <v>0</v>
      </c>
      <c r="F24" s="206">
        <v>0</v>
      </c>
      <c r="G24" s="206">
        <v>0</v>
      </c>
    </row>
    <row r="25" spans="1:7" ht="13.2" x14ac:dyDescent="0.25">
      <c r="A25" s="20" t="s">
        <v>197</v>
      </c>
      <c r="B25" s="206">
        <v>0</v>
      </c>
      <c r="C25" s="206">
        <v>0</v>
      </c>
      <c r="D25" s="206">
        <v>0</v>
      </c>
      <c r="E25" s="206">
        <v>0</v>
      </c>
      <c r="F25" s="206">
        <v>0</v>
      </c>
      <c r="G25" s="206">
        <v>0</v>
      </c>
    </row>
    <row r="26" spans="1:7" ht="13.2" x14ac:dyDescent="0.25">
      <c r="A26" s="20" t="s">
        <v>198</v>
      </c>
      <c r="B26" s="206">
        <v>0</v>
      </c>
      <c r="C26" s="206">
        <v>0</v>
      </c>
      <c r="D26" s="206">
        <v>0</v>
      </c>
      <c r="E26" s="206">
        <v>0</v>
      </c>
      <c r="F26" s="206">
        <v>0</v>
      </c>
      <c r="G26" s="206">
        <v>0</v>
      </c>
    </row>
    <row r="27" spans="1:7" ht="13.2" x14ac:dyDescent="0.25">
      <c r="A27" s="20" t="s">
        <v>199</v>
      </c>
      <c r="B27" s="206">
        <v>0</v>
      </c>
      <c r="C27" s="206">
        <v>0</v>
      </c>
      <c r="D27" s="206">
        <v>0</v>
      </c>
      <c r="E27" s="206">
        <v>721</v>
      </c>
      <c r="F27" s="206">
        <v>63.001899999999978</v>
      </c>
      <c r="G27" s="206">
        <v>784.00189999999998</v>
      </c>
    </row>
    <row r="28" spans="1:7" ht="13.2" x14ac:dyDescent="0.25">
      <c r="A28" s="20" t="s">
        <v>200</v>
      </c>
      <c r="B28" s="206">
        <v>0</v>
      </c>
      <c r="C28" s="206">
        <v>0</v>
      </c>
      <c r="D28" s="206">
        <v>0</v>
      </c>
      <c r="E28" s="206">
        <v>0</v>
      </c>
      <c r="F28" s="206">
        <v>242.42869999999999</v>
      </c>
      <c r="G28" s="206">
        <v>242.42869999999999</v>
      </c>
    </row>
    <row r="29" spans="1:7" ht="18" customHeight="1" x14ac:dyDescent="0.25">
      <c r="A29" s="20" t="s">
        <v>201</v>
      </c>
      <c r="B29" s="206">
        <v>0</v>
      </c>
      <c r="C29" s="206">
        <v>0</v>
      </c>
      <c r="D29" s="206">
        <v>0</v>
      </c>
      <c r="E29" s="206">
        <v>0</v>
      </c>
      <c r="F29" s="206">
        <v>652.12400000000002</v>
      </c>
      <c r="G29" s="206">
        <v>652.12400000000002</v>
      </c>
    </row>
    <row r="30" spans="1:7" ht="6" customHeight="1" thickBot="1" x14ac:dyDescent="0.3">
      <c r="A30" s="207"/>
      <c r="B30" s="200"/>
      <c r="C30" s="200"/>
      <c r="D30" s="200"/>
      <c r="E30" s="200"/>
      <c r="F30" s="200"/>
      <c r="G30" s="200"/>
    </row>
    <row r="31" spans="1:7" ht="13.2" x14ac:dyDescent="0.25">
      <c r="E31" s="206"/>
      <c r="F31" s="206"/>
      <c r="G31" s="206"/>
    </row>
    <row r="32" spans="1:7" ht="13.2" x14ac:dyDescent="0.25"/>
  </sheetData>
  <mergeCells count="3">
    <mergeCell ref="B2:D2"/>
    <mergeCell ref="E2:G2"/>
    <mergeCell ref="B3:D3"/>
  </mergeCells>
  <conditionalFormatting sqref="B8:G8">
    <cfRule type="cellIs" dxfId="3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Runestav Sofia ESA/BFN/OE-Ö</cp:lastModifiedBy>
  <cp:lastPrinted>2015-09-14T11:54:30Z</cp:lastPrinted>
  <dcterms:created xsi:type="dcterms:W3CDTF">2013-04-08T12:55:08Z</dcterms:created>
  <dcterms:modified xsi:type="dcterms:W3CDTF">2025-09-25T06:51:40Z</dcterms:modified>
</cp:coreProperties>
</file>