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rod\NR\Offentlig Ekonomi\LSS-utjämning\År 2027\Produktsida\Prel Utfall\Juni\"/>
    </mc:Choice>
  </mc:AlternateContent>
  <xr:revisionPtr revIDLastSave="0" documentId="13_ncr:1_{5D7D1441-32D9-4DE2-A102-78E4E25EA332}" xr6:coauthVersionLast="47" xr6:coauthVersionMax="47" xr10:uidLastSave="{00000000-0000-0000-0000-000000000000}"/>
  <bookViews>
    <workbookView xWindow="53925" yWindow="540" windowWidth="24315" windowHeight="17115" xr2:uid="{00000000-000D-0000-FFFF-FFFF00000000}"/>
  </bookViews>
  <sheets>
    <sheet name="Innehåll" sheetId="1" r:id="rId1"/>
    <sheet name="Tabell 1" sheetId="12" r:id="rId2"/>
    <sheet name="Tabell 2" sheetId="4" r:id="rId3"/>
    <sheet name="Tabell 3" sheetId="5" r:id="rId4"/>
    <sheet name="Tabell 4" sheetId="6" r:id="rId5"/>
    <sheet name="Tabell 5" sheetId="8" r:id="rId6"/>
    <sheet name="Tabell 6" sheetId="11" r:id="rId7"/>
    <sheet name="Data" sheetId="10" state="hidden" r:id="rId8"/>
    <sheet name="Tabell 7" sheetId="13" r:id="rId9"/>
  </sheets>
  <definedNames>
    <definedName name="A">#REF!</definedName>
    <definedName name="AndSthlm" localSheetId="0">#REF!</definedName>
    <definedName name="AndSthlm">#REF!</definedName>
    <definedName name="AnslagKval">#REF!</definedName>
    <definedName name="AnslagMaxtaxa">#REF!</definedName>
    <definedName name="AvdragAdmin">#REF!</definedName>
    <definedName name="avrunda" localSheetId="1">#REF!</definedName>
    <definedName name="avrunda">#REF!</definedName>
    <definedName name="B">#REF!</definedName>
    <definedName name="D">#REF!</definedName>
    <definedName name="E">#REF!</definedName>
    <definedName name="G">#REF!</definedName>
    <definedName name="H">#REF!</definedName>
    <definedName name="I">#REF!</definedName>
    <definedName name="J">#REF!</definedName>
    <definedName name="K">#REF!</definedName>
    <definedName name="K_AndTät11">#REF!</definedName>
    <definedName name="K_AndUtP">#REF!</definedName>
    <definedName name="K_IcKoll">#REF!</definedName>
    <definedName name="K_Rotgles">#REF!</definedName>
    <definedName name="Korr_HoS">#REF!</definedName>
    <definedName name="KorrFaktKoll">#REF!</definedName>
    <definedName name="L">#REF!</definedName>
    <definedName name="M">#REF!</definedName>
    <definedName name="N">#REF!</definedName>
    <definedName name="O">#REF!</definedName>
    <definedName name="P">#REF!</definedName>
    <definedName name="Q">#REF!</definedName>
    <definedName name="S">#REF!</definedName>
    <definedName name="SnittAmb">#REF!</definedName>
    <definedName name="SnittPrimV">#REF!</definedName>
    <definedName name="SnittSjukR">#REF!</definedName>
    <definedName name="SnittSmåSjH">#REF!</definedName>
    <definedName name="SnittÖverN">#REF!</definedName>
    <definedName name="TotKostLT">#REF!</definedName>
    <definedName name="TotMaxtaxa">#REF!</definedName>
    <definedName name="_xlnm.Print_Area" localSheetId="2">'Tabell 2'!$A$1:$T$302</definedName>
    <definedName name="_xlnm.Print_Area" localSheetId="4">'Tabell 4'!$A$1:$T$328</definedName>
    <definedName name="_xlnm.Print_Area" localSheetId="5">'Tabell 5'!$A$1:$Y$40</definedName>
    <definedName name="_xlnm.Print_Area" localSheetId="6">'Tabell 6'!$A$1:$D$43</definedName>
    <definedName name="_xlnm.Print_Titles" localSheetId="7">Data!$C:$C</definedName>
    <definedName name="_xlnm.Print_Titles" localSheetId="1">'Tabell 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2" l="1"/>
  <c r="C39" i="11" l="1"/>
  <c r="C34" i="11"/>
  <c r="C30" i="11"/>
  <c r="C25" i="11"/>
  <c r="C21" i="11"/>
  <c r="C16" i="11"/>
  <c r="C12" i="11"/>
  <c r="C6" i="11"/>
  <c r="C38" i="11"/>
  <c r="C29" i="11"/>
  <c r="C24" i="11"/>
  <c r="C19" i="11"/>
  <c r="C15" i="11"/>
  <c r="C11" i="11"/>
  <c r="C37" i="11"/>
  <c r="C32" i="11"/>
  <c r="C28" i="11"/>
  <c r="C23" i="11"/>
  <c r="C18" i="11"/>
  <c r="C14" i="11"/>
  <c r="C8" i="11"/>
  <c r="C36" i="11"/>
  <c r="C31" i="11"/>
  <c r="C27" i="11"/>
  <c r="C22" i="11"/>
  <c r="C17" i="11"/>
  <c r="C13" i="11"/>
  <c r="C7" i="11"/>
  <c r="F17" i="8" l="1"/>
  <c r="B36" i="8"/>
  <c r="F23" i="8"/>
  <c r="F12" i="8"/>
  <c r="F26" i="8" l="1"/>
  <c r="B26" i="8" l="1"/>
  <c r="B37" i="11"/>
  <c r="I8" i="12" l="1"/>
</calcChain>
</file>

<file path=xl/sharedStrings.xml><?xml version="1.0" encoding="utf-8"?>
<sst xmlns="http://schemas.openxmlformats.org/spreadsheetml/2006/main" count="3468" uniqueCount="985">
  <si>
    <t>Tabellförteckning:</t>
  </si>
  <si>
    <t xml:space="preserve">Tabell 1   </t>
  </si>
  <si>
    <t xml:space="preserve">Tabell 2   </t>
  </si>
  <si>
    <t xml:space="preserve">Tabell 3 </t>
  </si>
  <si>
    <t>Tabell 4</t>
  </si>
  <si>
    <t>Län</t>
  </si>
  <si>
    <t>Grund-</t>
  </si>
  <si>
    <t>Personal-</t>
  </si>
  <si>
    <t>Standard-</t>
  </si>
  <si>
    <t>Standardkostnad</t>
  </si>
  <si>
    <t>Utjämnings-</t>
  </si>
  <si>
    <t>läggande</t>
  </si>
  <si>
    <t>kostnads-</t>
  </si>
  <si>
    <t>kostnad</t>
  </si>
  <si>
    <t>efter korrigering och</t>
  </si>
  <si>
    <t>bidrag(+)/</t>
  </si>
  <si>
    <t>Kommun</t>
  </si>
  <si>
    <t>standard-</t>
  </si>
  <si>
    <t>index</t>
  </si>
  <si>
    <t>inklusive</t>
  </si>
  <si>
    <t>kronor</t>
  </si>
  <si>
    <t>(PK-IX)</t>
  </si>
  <si>
    <t>PK-IX</t>
  </si>
  <si>
    <t>års beräknade nivå</t>
  </si>
  <si>
    <t>Tkr</t>
  </si>
  <si>
    <t>Kronor</t>
  </si>
  <si>
    <t>(Tabell 2)</t>
  </si>
  <si>
    <t>(Tabell 3)</t>
  </si>
  <si>
    <t>per inv</t>
  </si>
  <si>
    <t>Hela riket</t>
  </si>
  <si>
    <t>Utjämning av LSS-kostnader mellan kommuner</t>
  </si>
  <si>
    <r>
      <t>Antal</t>
    </r>
    <r>
      <rPr>
        <vertAlign val="superscript"/>
        <sz val="10"/>
        <rFont val="Arial"/>
        <family val="2"/>
      </rPr>
      <t>1</t>
    </r>
  </si>
  <si>
    <t>Ersättn till</t>
  </si>
  <si>
    <t>Person-</t>
  </si>
  <si>
    <t>Därav</t>
  </si>
  <si>
    <t>Led-</t>
  </si>
  <si>
    <t>Kon-</t>
  </si>
  <si>
    <t>Av-</t>
  </si>
  <si>
    <t>Kort-</t>
  </si>
  <si>
    <t>Boende</t>
  </si>
  <si>
    <t>Daglig</t>
  </si>
  <si>
    <t>beslut om</t>
  </si>
  <si>
    <t>Försäkrings-</t>
  </si>
  <si>
    <t>lig assi-</t>
  </si>
  <si>
    <t>till boende i</t>
  </si>
  <si>
    <t>sagar-</t>
  </si>
  <si>
    <t>takt-</t>
  </si>
  <si>
    <t>lösar-</t>
  </si>
  <si>
    <t>tids-</t>
  </si>
  <si>
    <t>Barn i bo-</t>
  </si>
  <si>
    <t>Barn i</t>
  </si>
  <si>
    <t>Vuxna i bo-</t>
  </si>
  <si>
    <t>verksam-</t>
  </si>
  <si>
    <t>personlig</t>
  </si>
  <si>
    <t>kassan</t>
  </si>
  <si>
    <r>
      <t>stans</t>
    </r>
    <r>
      <rPr>
        <vertAlign val="superscript"/>
        <sz val="10"/>
        <rFont val="Arial"/>
        <family val="2"/>
      </rPr>
      <t>2</t>
    </r>
  </si>
  <si>
    <t>bostad med</t>
  </si>
  <si>
    <t>ser-</t>
  </si>
  <si>
    <t>per-</t>
  </si>
  <si>
    <t>vis-</t>
  </si>
  <si>
    <t>till-</t>
  </si>
  <si>
    <t>stad med</t>
  </si>
  <si>
    <t>familje-</t>
  </si>
  <si>
    <t>het, per-</t>
  </si>
  <si>
    <t>assistans</t>
  </si>
  <si>
    <t>särskild ser-</t>
  </si>
  <si>
    <t>vice</t>
  </si>
  <si>
    <t>son</t>
  </si>
  <si>
    <t>telse</t>
  </si>
  <si>
    <t>syn</t>
  </si>
  <si>
    <t>särskild</t>
  </si>
  <si>
    <t>hem</t>
  </si>
  <si>
    <t>sonkrets</t>
  </si>
  <si>
    <t>(Källa: RS)</t>
  </si>
  <si>
    <t>vice, vuxna</t>
  </si>
  <si>
    <t>service</t>
  </si>
  <si>
    <t>1 och 2</t>
  </si>
  <si>
    <t>(Källa: Fk)</t>
  </si>
  <si>
    <r>
      <t xml:space="preserve">Beräknade personalkostnader (underlag enligt </t>
    </r>
    <r>
      <rPr>
        <i/>
        <sz val="10"/>
        <rFont val="Arial"/>
        <family val="2"/>
      </rPr>
      <t>Tabell 4</t>
    </r>
    <r>
      <rPr>
        <sz val="11"/>
        <color theme="1"/>
        <rFont val="Calibri"/>
        <family val="2"/>
        <scheme val="minor"/>
      </rPr>
      <t>)</t>
    </r>
  </si>
  <si>
    <t>Varav</t>
  </si>
  <si>
    <t>Över-</t>
  </si>
  <si>
    <t>Lönekost-</t>
  </si>
  <si>
    <t>Tillkommer</t>
  </si>
  <si>
    <r>
      <t>Avgår</t>
    </r>
    <r>
      <rPr>
        <sz val="11"/>
        <color theme="1"/>
        <rFont val="Calibri"/>
        <family val="2"/>
        <scheme val="minor"/>
      </rPr>
      <t xml:space="preserve"> 85 %</t>
    </r>
  </si>
  <si>
    <t>Summa</t>
  </si>
  <si>
    <t>personal-</t>
  </si>
  <si>
    <t>skjutande</t>
  </si>
  <si>
    <t>nader inkl</t>
  </si>
  <si>
    <t>85 % av köp</t>
  </si>
  <si>
    <t>av ersättning</t>
  </si>
  <si>
    <t>beräknad per-</t>
  </si>
  <si>
    <t>kostnader</t>
  </si>
  <si>
    <t>av verksamh,</t>
  </si>
  <si>
    <t>från Fk, för-</t>
  </si>
  <si>
    <t>sonalkostnad</t>
  </si>
  <si>
    <t>(=85%)</t>
  </si>
  <si>
    <t>PO-påslag</t>
  </si>
  <si>
    <t>övriga interna</t>
  </si>
  <si>
    <t>säljning till</t>
  </si>
  <si>
    <t>för köpt verk-</t>
  </si>
  <si>
    <t>ersatta</t>
  </si>
  <si>
    <t>kostnader, in-</t>
  </si>
  <si>
    <t>andra kom-</t>
  </si>
  <si>
    <t>samhet avs</t>
  </si>
  <si>
    <t>till 70%</t>
  </si>
  <si>
    <t>ternt fördelade</t>
  </si>
  <si>
    <t>muner, in-</t>
  </si>
  <si>
    <t xml:space="preserve">kostnader </t>
  </si>
  <si>
    <t>terna intäkter</t>
  </si>
  <si>
    <t>(A)</t>
  </si>
  <si>
    <t>(B)</t>
  </si>
  <si>
    <t>(C)</t>
  </si>
  <si>
    <t>(D=A-C)</t>
  </si>
  <si>
    <t>(E=0,7*D)</t>
  </si>
  <si>
    <t>Beräkning av personalkostnadsindex baserad på RS</t>
  </si>
  <si>
    <t>Tabell 4   Detaljerat underlag för beräkning av personalkostnadsindex baserad på</t>
  </si>
  <si>
    <t>Externa</t>
  </si>
  <si>
    <t>Entre-</t>
  </si>
  <si>
    <t>Interna</t>
  </si>
  <si>
    <t>Internt</t>
  </si>
  <si>
    <t xml:space="preserve">Interna </t>
  </si>
  <si>
    <t>Ersätt-</t>
  </si>
  <si>
    <t>Försälj-</t>
  </si>
  <si>
    <t>löner</t>
  </si>
  <si>
    <t>prenader</t>
  </si>
  <si>
    <t>köp och</t>
  </si>
  <si>
    <t>fördelade</t>
  </si>
  <si>
    <t>intäkter</t>
  </si>
  <si>
    <t>ning från</t>
  </si>
  <si>
    <t>ning till</t>
  </si>
  <si>
    <t>ning av</t>
  </si>
  <si>
    <t>och köp</t>
  </si>
  <si>
    <t>övriga</t>
  </si>
  <si>
    <t>kost-</t>
  </si>
  <si>
    <t>Försäk-</t>
  </si>
  <si>
    <t>av verk-</t>
  </si>
  <si>
    <t>interna</t>
  </si>
  <si>
    <t>nader;</t>
  </si>
  <si>
    <t>rings-</t>
  </si>
  <si>
    <t>het till</t>
  </si>
  <si>
    <t>samhet</t>
  </si>
  <si>
    <t>kommun-</t>
  </si>
  <si>
    <t>SCB-</t>
  </si>
  <si>
    <t>andra</t>
  </si>
  <si>
    <t>nader</t>
  </si>
  <si>
    <t>nyckel</t>
  </si>
  <si>
    <t>kom-</t>
  </si>
  <si>
    <t>muner</t>
  </si>
  <si>
    <t>Tabell 5</t>
  </si>
  <si>
    <t>Underlag för och beräkning av grundläggande standardkostnad</t>
  </si>
  <si>
    <t>Tabell 6</t>
  </si>
  <si>
    <t>Kostnaderna fördelas på olika typer av insatser med hjälp av andelstal angivna i LSS-utjämningsförordningen</t>
  </si>
  <si>
    <t>(SFS 2008:776). Andelstalen är baserade på SKL:s handikappnycklar.</t>
  </si>
  <si>
    <t>Typ av insats</t>
  </si>
  <si>
    <r>
      <t>Nettokostnad</t>
    </r>
    <r>
      <rPr>
        <vertAlign val="superscript"/>
        <sz val="10"/>
        <rFont val="Arial"/>
        <family val="2"/>
      </rPr>
      <t>1</t>
    </r>
    <r>
      <rPr>
        <sz val="11"/>
        <color theme="1"/>
        <rFont val="Calibri"/>
        <family val="2"/>
        <scheme val="minor"/>
      </rPr>
      <t>,</t>
    </r>
  </si>
  <si>
    <t>Antal</t>
  </si>
  <si>
    <t>Andel av</t>
  </si>
  <si>
    <t>Kostnad</t>
  </si>
  <si>
    <t>Summa netto-</t>
  </si>
  <si>
    <t>LSS-insatser,</t>
  </si>
  <si>
    <t>insatser/</t>
  </si>
  <si>
    <t>riktvärdet</t>
  </si>
  <si>
    <t>per insats</t>
  </si>
  <si>
    <t>kostnader efter</t>
  </si>
  <si>
    <t>tkr</t>
  </si>
  <si>
    <t>för gruppen</t>
  </si>
  <si>
    <t>omfördelning,</t>
  </si>
  <si>
    <t>oktober</t>
  </si>
  <si>
    <t>i procent</t>
  </si>
  <si>
    <t>Bostad med särskild service</t>
  </si>
  <si>
    <r>
      <t xml:space="preserve">- vuxna </t>
    </r>
    <r>
      <rPr>
        <i/>
        <sz val="10"/>
        <rFont val="Arial"/>
        <family val="2"/>
      </rPr>
      <t>(riktvärde)</t>
    </r>
  </si>
  <si>
    <t>- barn</t>
  </si>
  <si>
    <t>- barn i familjehem</t>
  </si>
  <si>
    <t>Daglig verksamhet</t>
  </si>
  <si>
    <t>Övriga insatser</t>
  </si>
  <si>
    <r>
      <t xml:space="preserve">- korttidsvistelse </t>
    </r>
    <r>
      <rPr>
        <i/>
        <sz val="10"/>
        <rFont val="Arial"/>
        <family val="2"/>
      </rPr>
      <t>(riktvärde)</t>
    </r>
  </si>
  <si>
    <t>- korttidstillsyn</t>
  </si>
  <si>
    <t>- avlösarservice</t>
  </si>
  <si>
    <t>- ledsagarservice</t>
  </si>
  <si>
    <t>- kontaktperson</t>
  </si>
  <si>
    <t>Personlig assistans</t>
  </si>
  <si>
    <r>
      <t xml:space="preserve">- enligt LSS </t>
    </r>
    <r>
      <rPr>
        <i/>
        <sz val="10"/>
        <rFont val="Arial"/>
        <family val="2"/>
      </rPr>
      <t>(riktvärde)</t>
    </r>
  </si>
  <si>
    <r>
      <t>- enligt LASS/SFB</t>
    </r>
    <r>
      <rPr>
        <vertAlign val="superscript"/>
        <sz val="10"/>
        <rFont val="Arial"/>
        <family val="2"/>
      </rPr>
      <t>3</t>
    </r>
  </si>
  <si>
    <t xml:space="preserve">2) Källa: Socialstyrelsen respektive Försäkringskassan.     </t>
  </si>
  <si>
    <t>3) Lag om assistansersättning (LASS) är från och med 2011 inordnad i Socialförsäkringsbalken (SFB, 51 kap.).</t>
  </si>
  <si>
    <t>B. Nettokostnader för LSS (exkl. råd och stöd) och LASS, tkr, hela riket</t>
  </si>
  <si>
    <t>Belopp,</t>
  </si>
  <si>
    <t>Bruttokostnader</t>
  </si>
  <si>
    <t>Bruttointäkter</t>
  </si>
  <si>
    <t xml:space="preserve">Nettokostnader </t>
  </si>
  <si>
    <t>Ange kommun:</t>
  </si>
  <si>
    <t>Standardkostnad för LSS m.m. (s:a insatser x kostnad per insats)</t>
  </si>
  <si>
    <r>
      <t>Tillkommer</t>
    </r>
    <r>
      <rPr>
        <sz val="10"/>
        <rFont val="Arial"/>
        <family val="2"/>
      </rPr>
      <t xml:space="preserve"> ersättning till Försäkringskassan för LASS</t>
    </r>
  </si>
  <si>
    <t>Grundläggande standardkostnad</t>
  </si>
  <si>
    <t>2. Kostnadsskillnader p.g.a. skillnader i behov av stöd</t>
  </si>
  <si>
    <t>D. Internt fördelade kostnader, kommunnyckel</t>
  </si>
  <si>
    <t>E. Internt fördelade kostnader, SCB-nyckel</t>
  </si>
  <si>
    <t>J. Försäljning av verksamhet till andra kommuner</t>
  </si>
  <si>
    <r>
      <t>Tillkommer</t>
    </r>
    <r>
      <rPr>
        <sz val="10"/>
        <rFont val="Arial"/>
        <family val="2"/>
      </rPr>
      <t xml:space="preserve"> 85 % av köp av verks m.m. (0,85 x (B + C + D + E))</t>
    </r>
  </si>
  <si>
    <r>
      <t>Avgår</t>
    </r>
    <r>
      <rPr>
        <sz val="10"/>
        <rFont val="Arial"/>
        <family val="2"/>
      </rPr>
      <t xml:space="preserve"> 85 % av ersättning från Fk m.m. (0,85 x (F + G + J))</t>
    </r>
  </si>
  <si>
    <r>
      <t>Tillkommer</t>
    </r>
    <r>
      <rPr>
        <sz val="10"/>
        <rFont val="Arial"/>
        <family val="2"/>
      </rPr>
      <t xml:space="preserve"> för verks avs personl ass (0,85 x 0,2 x ((H / 0,2) - G))</t>
    </r>
  </si>
  <si>
    <t>Summa beräknade personalkostnader</t>
  </si>
  <si>
    <t>C. - varav personalkostnader, 85 %, tkr (0,85 x B)</t>
  </si>
  <si>
    <t>D. Överskjutande personalkostnader, tkr (A - C)</t>
  </si>
  <si>
    <t>E. Överskjutande personalkostnader, 70 %, tkr (0,7 x D)</t>
  </si>
  <si>
    <t>- tkr</t>
  </si>
  <si>
    <t>Beräknat belopp för bidrag(+)/avgift(-), kr per invånare</t>
  </si>
  <si>
    <t>Namn</t>
  </si>
  <si>
    <t>Ersättning</t>
  </si>
  <si>
    <t>Beräknade belopp i tkr</t>
  </si>
  <si>
    <t>till Fk,</t>
  </si>
  <si>
    <t xml:space="preserve">Externa </t>
  </si>
  <si>
    <t>Entreprenad</t>
  </si>
  <si>
    <t>Interna kostnader exkl. lokaler</t>
  </si>
  <si>
    <t>85 % av</t>
  </si>
  <si>
    <t>Beräknad</t>
  </si>
  <si>
    <t>bidrag,</t>
  </si>
  <si>
    <t>för LSS-</t>
  </si>
  <si>
    <t xml:space="preserve">och köp av </t>
  </si>
  <si>
    <t>Interna köp</t>
  </si>
  <si>
    <t>Fördelad gemensam</t>
  </si>
  <si>
    <t>från Fk</t>
  </si>
  <si>
    <t>till Fk</t>
  </si>
  <si>
    <t>köp av</t>
  </si>
  <si>
    <t>ersättn</t>
  </si>
  <si>
    <t>beräknade</t>
  </si>
  <si>
    <t>inkl PK-IX,</t>
  </si>
  <si>
    <t>justerad o</t>
  </si>
  <si>
    <t>insatser,</t>
  </si>
  <si>
    <t>kostnad,</t>
  </si>
  <si>
    <t>[50-51,</t>
  </si>
  <si>
    <t>huvud</t>
  </si>
  <si>
    <t>och övriga</t>
  </si>
  <si>
    <t>verksamhet</t>
  </si>
  <si>
    <t>från Fk,</t>
  </si>
  <si>
    <t>(85%)</t>
  </si>
  <si>
    <t>kostnader,</t>
  </si>
  <si>
    <t>ojusterad,</t>
  </si>
  <si>
    <t>uppräknad,</t>
  </si>
  <si>
    <t>avgift(-),</t>
  </si>
  <si>
    <t>53, 54</t>
  </si>
  <si>
    <t>Kommun-</t>
  </si>
  <si>
    <t xml:space="preserve">SCB- </t>
  </si>
  <si>
    <t>kol C</t>
  </si>
  <si>
    <t>het m.m.</t>
  </si>
  <si>
    <t>försäljn</t>
  </si>
  <si>
    <t>för . . .</t>
  </si>
  <si>
    <t>70%</t>
  </si>
  <si>
    <t>kr per inv</t>
  </si>
  <si>
    <t xml:space="preserve"> 55x2]</t>
  </si>
  <si>
    <t>radnr</t>
  </si>
  <si>
    <t>[463]</t>
  </si>
  <si>
    <t>513</t>
  </si>
  <si>
    <t>Senast tillgängliga RS-uppgifter, belopp i tkr</t>
  </si>
  <si>
    <t>E-post: offentlig.ekonomi@scb.se</t>
  </si>
  <si>
    <t>För mer information:</t>
  </si>
  <si>
    <t>http://www.scb.se/OE0115</t>
  </si>
  <si>
    <t>Förfrågningar</t>
  </si>
  <si>
    <t>Detaljerat underlag för beräkning av personalkostnadsindex baserad på RS</t>
  </si>
  <si>
    <t xml:space="preserve">A. Externa löner </t>
  </si>
  <si>
    <t xml:space="preserve">B. Entreprenader och köp av verksamhet </t>
  </si>
  <si>
    <t xml:space="preserve">C. Interna köp och övriga interna kostnader </t>
  </si>
  <si>
    <t xml:space="preserve">F. Interna intäkter </t>
  </si>
  <si>
    <t xml:space="preserve">G. Ersättning från Försäkringskassan </t>
  </si>
  <si>
    <t xml:space="preserve">H. Ersättning till Försäkringskassan </t>
  </si>
  <si>
    <t>Beräknade personalkostnader, tkr (tabell 3):</t>
  </si>
  <si>
    <t>Beräkning av personalkostnadsindex (tabell 3):</t>
  </si>
  <si>
    <t xml:space="preserve">3. Beräkning av utjämningsbidrag/utjämningsavgift </t>
  </si>
  <si>
    <t>A. S:a beräknade personalkostnader, tkr</t>
  </si>
  <si>
    <t>B. Grundläggande standardkostnad, tkr</t>
  </si>
  <si>
    <t>.</t>
  </si>
  <si>
    <t>-avgift(-),</t>
  </si>
  <si>
    <t>(F=(B+E)/B)</t>
  </si>
  <si>
    <r>
      <t>Belopp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,</t>
    </r>
  </si>
  <si>
    <r>
      <t>beslut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</t>
    </r>
  </si>
  <si>
    <t>Utjämningsbidrag/utjämningsavgift, kronor</t>
  </si>
  <si>
    <t>bidrag/avgift</t>
  </si>
  <si>
    <t>lan</t>
  </si>
  <si>
    <t>kommun</t>
  </si>
  <si>
    <t>namn</t>
  </si>
  <si>
    <t>grund_std_LSS</t>
  </si>
  <si>
    <t>Erstillfk</t>
  </si>
  <si>
    <t>grund_std</t>
  </si>
  <si>
    <t>loner</t>
  </si>
  <si>
    <t>entreprenad</t>
  </si>
  <si>
    <t>interna_kop</t>
  </si>
  <si>
    <t>Kommunnyckel</t>
  </si>
  <si>
    <t>SCB_nyckel</t>
  </si>
  <si>
    <t>Interna_intakter</t>
  </si>
  <si>
    <t>ErsFranFK</t>
  </si>
  <si>
    <t>Fors_kommun</t>
  </si>
  <si>
    <t>lon_po</t>
  </si>
  <si>
    <t>kop_85</t>
  </si>
  <si>
    <t>intakt_85</t>
  </si>
  <si>
    <t>grund_std_1</t>
  </si>
  <si>
    <t>kostnad_LASS</t>
  </si>
  <si>
    <t>summa_A</t>
  </si>
  <si>
    <t>perskost_C</t>
  </si>
  <si>
    <t>over_pers_D</t>
  </si>
  <si>
    <t>over_pers70_E</t>
  </si>
  <si>
    <t>pkix</t>
  </si>
  <si>
    <t>folkm</t>
  </si>
  <si>
    <t>std_uppr</t>
  </si>
  <si>
    <t>std_inv</t>
  </si>
  <si>
    <t>utj_inv</t>
  </si>
  <si>
    <t>utj</t>
  </si>
  <si>
    <t>sort</t>
  </si>
  <si>
    <t>Tabell 7</t>
  </si>
  <si>
    <t>Förändring</t>
  </si>
  <si>
    <t>-avgift(-)</t>
  </si>
  <si>
    <t>Botkyrka</t>
  </si>
  <si>
    <t>1) Antalsuppgifter som uppgår till 1, 2 eller 3 anges av sekretesskäl med ".."</t>
  </si>
  <si>
    <t xml:space="preserve">2) Inklusive de insatser som ges till boende i bostad med särskild service för vuxna. Dessa insatser får inte tillgodoräknas vid beräkning av grundläggande standardkostnad. </t>
  </si>
  <si>
    <t xml:space="preserve">bidrag, </t>
  </si>
  <si>
    <t xml:space="preserve">avgift, </t>
  </si>
  <si>
    <r>
      <t>Omräkningsfaktor (KPIF)</t>
    </r>
    <r>
      <rPr>
        <vertAlign val="superscript"/>
        <sz val="10"/>
        <rFont val="Arial"/>
        <family val="2"/>
      </rPr>
      <t>2</t>
    </r>
  </si>
  <si>
    <t>Sofia Runestav   010 - 479 61 29</t>
  </si>
  <si>
    <t>Offentlig ekonomi</t>
  </si>
  <si>
    <t>Kostnad, kr (Tab. 5):</t>
  </si>
  <si>
    <t>Avdelningen för ekonomisk statistik och analys</t>
  </si>
  <si>
    <t>Folkmängd</t>
  </si>
  <si>
    <t>2) Enligt 2026 års ekonomiska vårproposition</t>
  </si>
  <si>
    <t xml:space="preserve">                RS 2025, belopp i 1000-tal kronor</t>
  </si>
  <si>
    <t>Stockholms län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</si>
  <si>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</si>
  <si>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</si>
  <si>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</si>
  <si>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</si>
  <si>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</si>
  <si>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</si>
  <si>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</si>
  <si>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</si>
  <si>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</si>
  <si>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</si>
  <si>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</si>
  <si>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</si>
  <si>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</si>
  <si>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</si>
  <si>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Stockholm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</si>
  <si>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</si>
  <si>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</si>
  <si>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</si>
  <si>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</si>
  <si>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</si>
  <si>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</si>
  <si>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</si>
  <si>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</si>
  <si>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</si>
  <si>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</si>
  <si>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Uppsala län</t>
  </si>
  <si>
    <t>Enköping</t>
  </si>
  <si>
    <t>Heby</t>
  </si>
  <si>
    <t>Håbo</t>
  </si>
  <si>
    <t>Knivsta</t>
  </si>
  <si>
    <t>Tierp</t>
  </si>
  <si>
    <t>Uppsala</t>
  </si>
  <si>
    <t>Älvkarleby</t>
  </si>
  <si>
    <t>Östhammar</t>
  </si>
  <si>
    <t>Södermanlands län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</si>
  <si>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</si>
  <si>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</si>
  <si>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</si>
  <si>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</si>
  <si>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</si>
  <si>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</si>
  <si>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</si>
  <si>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</si>
  <si>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</si>
  <si>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Östergötlands län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</si>
  <si>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</si>
  <si>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</si>
  <si>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</si>
  <si>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</si>
  <si>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</si>
  <si>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</si>
  <si>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</si>
  <si>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</si>
  <si>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</si>
  <si>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</si>
  <si>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</si>
  <si>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</si>
  <si>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</si>
  <si>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Jönköpings län</t>
  </si>
  <si>
    <t>Aneby</t>
  </si>
  <si>
    <t>Eksjö</t>
  </si>
  <si>
    <t>Gislaved</t>
  </si>
  <si>
    <t>Gnosjö</t>
  </si>
  <si>
    <t>Habo</t>
  </si>
  <si>
    <t>Jönköping</t>
  </si>
  <si>
    <t>Mullsjö</t>
  </si>
  <si>
    <t>Nässjö</t>
  </si>
  <si>
    <t>Sävsjö</t>
  </si>
  <si>
    <t>Tranås</t>
  </si>
  <si>
    <t>Vaggeryd</t>
  </si>
  <si>
    <t>Vetlanda</t>
  </si>
  <si>
    <t>Värnamo</t>
  </si>
  <si>
    <t>Kronobergs län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</si>
  <si>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</si>
  <si>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</si>
  <si>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</si>
  <si>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</si>
  <si>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</si>
  <si>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</si>
  <si>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</si>
  <si>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</si>
  <si>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Kalmar län</t>
  </si>
  <si>
    <t>Borgholm</t>
  </si>
  <si>
    <t>Emmaboda</t>
  </si>
  <si>
    <t>Hultsfred</t>
  </si>
  <si>
    <t>Högsby</t>
  </si>
  <si>
    <t>Kalmar</t>
  </si>
  <si>
    <t>Mönsterås</t>
  </si>
  <si>
    <t>Mörbylånga</t>
  </si>
  <si>
    <t>Nybro</t>
  </si>
  <si>
    <t>Oskarshamn</t>
  </si>
  <si>
    <t>Torsås</t>
  </si>
  <si>
    <t>Vimmerby</t>
  </si>
  <si>
    <t>Västervik</t>
  </si>
  <si>
    <t>Gotlands kommun</t>
  </si>
  <si>
    <t>Gotland</t>
  </si>
  <si>
    <t>Blekinge län</t>
  </si>
  <si>
    <t>Karlshamn</t>
  </si>
  <si>
    <t>Karlskrona</t>
  </si>
  <si>
    <t>Olofström</t>
  </si>
  <si>
    <t>Ronneby</t>
  </si>
  <si>
    <t>Sölvesborg</t>
  </si>
  <si>
    <t>Skåne län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</si>
  <si>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</si>
  <si>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</si>
  <si>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</si>
  <si>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</si>
  <si>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</si>
  <si>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</si>
  <si>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</si>
  <si>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</si>
  <si>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</si>
  <si>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</si>
  <si>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</si>
  <si>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</si>
  <si>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</si>
  <si>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</si>
  <si>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</si>
  <si>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</si>
  <si>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</si>
  <si>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</si>
  <si>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</si>
  <si>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</si>
  <si>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</si>
  <si>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</si>
  <si>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</si>
  <si>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</si>
  <si>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</si>
  <si>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</si>
  <si>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</si>
  <si>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</si>
  <si>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</si>
  <si>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</si>
  <si>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</si>
  <si>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</si>
  <si>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</si>
  <si>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Hallands län</t>
  </si>
  <si>
    <t>Falkenberg</t>
  </si>
  <si>
    <t>Halmstad</t>
  </si>
  <si>
    <t>Hylte</t>
  </si>
  <si>
    <t>Kungsbacka</t>
  </si>
  <si>
    <t>Laholm</t>
  </si>
  <si>
    <t>Varberg</t>
  </si>
  <si>
    <t>Västra Götalands län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</si>
  <si>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</si>
  <si>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</si>
  <si>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</si>
  <si>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</si>
  <si>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</si>
  <si>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</si>
  <si>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</si>
  <si>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</si>
  <si>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</si>
  <si>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</si>
  <si>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</si>
  <si>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</si>
  <si>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</si>
  <si>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</si>
  <si>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</si>
  <si>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</si>
  <si>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</si>
  <si>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</si>
  <si>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</si>
  <si>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</si>
  <si>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</si>
  <si>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</si>
  <si>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</si>
  <si>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</si>
  <si>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</si>
  <si>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</si>
  <si>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</si>
  <si>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</si>
  <si>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</si>
  <si>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</si>
  <si>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</si>
  <si>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</si>
  <si>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</si>
  <si>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</si>
  <si>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</si>
  <si>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</si>
  <si>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</si>
  <si>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</si>
  <si>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</si>
  <si>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</si>
  <si>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</si>
  <si>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</si>
  <si>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</si>
  <si>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</si>
  <si>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</si>
  <si>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</si>
  <si>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</si>
  <si>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</si>
  <si>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</si>
  <si>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Värmlands län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</si>
  <si>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</si>
  <si>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</si>
  <si>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</si>
  <si>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</si>
  <si>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</si>
  <si>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</si>
  <si>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</si>
  <si>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</si>
  <si>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</si>
  <si>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</si>
  <si>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</si>
  <si>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</si>
  <si>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</si>
  <si>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</si>
  <si>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</si>
  <si>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</si>
  <si>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Örebro län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</si>
  <si>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</si>
  <si>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</si>
  <si>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</si>
  <si>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</si>
  <si>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</si>
  <si>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</si>
  <si>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</si>
  <si>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</si>
  <si>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</si>
  <si>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</si>
  <si>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</si>
  <si>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Örebro</t>
  </si>
  <si>
    <t>Västmanlands län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</si>
  <si>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</si>
  <si>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</si>
  <si>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</si>
  <si>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</si>
  <si>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</si>
  <si>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</si>
  <si>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</si>
  <si>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</si>
  <si>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</si>
  <si>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</si>
  <si>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Dalarnas län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</si>
  <si>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</si>
  <si>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</si>
  <si>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</si>
  <si>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</si>
  <si>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</si>
  <si>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</si>
  <si>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</si>
  <si>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</si>
  <si>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</si>
  <si>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</si>
  <si>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</si>
  <si>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</si>
  <si>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</si>
  <si>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</si>
  <si>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</si>
  <si>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Gävleborgs län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</si>
  <si>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</si>
  <si>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</si>
  <si>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</si>
  <si>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</si>
  <si>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</si>
  <si>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</si>
  <si>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</si>
  <si>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</si>
  <si>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</si>
  <si>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</si>
  <si>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Västernorrlands län</t>
  </si>
  <si>
    <t>Härnösand</t>
  </si>
  <si>
    <t>Kramfors</t>
  </si>
  <si>
    <t>Sollefteå</t>
  </si>
  <si>
    <t>Sundsvall</t>
  </si>
  <si>
    <t>Timrå</t>
  </si>
  <si>
    <t>Ånge</t>
  </si>
  <si>
    <t>Örnsköldsvik</t>
  </si>
  <si>
    <t>Jämtlands län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</si>
  <si>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</si>
  <si>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</si>
  <si>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</si>
  <si>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</si>
  <si>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</si>
  <si>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</si>
  <si>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</si>
  <si>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</si>
  <si>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Västerbottens län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</si>
  <si>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</si>
  <si>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</si>
  <si>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</si>
  <si>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</si>
  <si>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</si>
  <si>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</si>
  <si>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</si>
  <si>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</si>
  <si>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</si>
  <si>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</si>
  <si>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</si>
  <si>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</si>
  <si>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</si>
  <si>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</si>
  <si>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</si>
  <si>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Norrbottens län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</si>
  <si>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</si>
  <si>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</si>
  <si>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</si>
  <si>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</si>
  <si>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</si>
  <si>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</si>
  <si>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</si>
  <si>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</si>
  <si>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</si>
  <si>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</si>
  <si>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</si>
  <si>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</si>
  <si>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</si>
  <si>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</si>
  <si>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Utjämningsår 2027</t>
  </si>
  <si>
    <t>Preliminärt utfall</t>
  </si>
  <si>
    <t>Riksgenomsnittliga kostnader för LSS-insatser 2025</t>
  </si>
  <si>
    <t>Preliminärt utfall, valfri kommun</t>
  </si>
  <si>
    <t>Tabell 1   Utjämning av LSS-kostnader mellan kommuner utjämningsåret 2027, preliminärt utfall</t>
  </si>
  <si>
    <t>omräkning till 2027</t>
  </si>
  <si>
    <t>2025, tkr</t>
  </si>
  <si>
    <t>Antal personer med beslut om insats enligt LSS (exkl. råd och stöd) efter typ av insats den 1 oktober 2025</t>
  </si>
  <si>
    <t>okt. 2025</t>
  </si>
  <si>
    <t xml:space="preserve"> Tabell 6 Preliminärt utfall, valfri kommun</t>
  </si>
  <si>
    <t>LSS-utjämning 2026–2027, förändring av bidrag/avgift</t>
  </si>
  <si>
    <t>Tabell 7  LSS-utjämning 2026–2027, förändring av bidrag/avgift</t>
  </si>
  <si>
    <t>2027-2026</t>
  </si>
  <si>
    <t>utfall</t>
  </si>
  <si>
    <t>2027, kronor</t>
  </si>
  <si>
    <t>2026, kronor</t>
  </si>
  <si>
    <t>prel utfall,</t>
  </si>
  <si>
    <t>juni 2026</t>
  </si>
  <si>
    <t>Tabell 2   Underlag för och beräkning av grundläggande standardkostnad år 2025</t>
  </si>
  <si>
    <t>Tabell 3   Beräkning av personalkostnadsindex baserad på RS 2025, belopp i 1000-tal kronor</t>
  </si>
  <si>
    <t>40,24 %</t>
  </si>
  <si>
    <t>Lönekostnader inkl 40,24 % PO-påslag (A x 1,4024)</t>
  </si>
  <si>
    <t>Tabell 5   Riksgenomsnittliga kostnader för LSS-insatser 2025</t>
  </si>
  <si>
    <t>Uppgifterna om 2025 års LSS-kostnader har hämtats från kommunernas räkenskapssammandrag (RS).</t>
  </si>
  <si>
    <t>år 2025,</t>
  </si>
  <si>
    <t>1) Bruttokostnad för LSS minus bruttointäkter. Källa: SCB, RS 2025</t>
  </si>
  <si>
    <t>år 2025</t>
  </si>
  <si>
    <t>2027</t>
  </si>
  <si>
    <t>år 2027</t>
  </si>
  <si>
    <t>1) Källa: SCB, RS 2025</t>
  </si>
  <si>
    <t>1. Grundläggande standardkostnad 2025, tkr</t>
  </si>
  <si>
    <t>Beräkningsunderlag från RS 2025, tkr (tabell 4):</t>
  </si>
  <si>
    <t xml:space="preserve">F. Personalkostnadsindex 2025 (PK-IX, (B + E) / B) </t>
  </si>
  <si>
    <t>Standardkostnad inklusive PK-IX (2025 års nivå), tkr</t>
  </si>
  <si>
    <t>Standardkostnad korrigerad och omräknad till 2027 års nivå</t>
  </si>
  <si>
    <t>01</t>
  </si>
  <si>
    <t>0127</t>
  </si>
  <si>
    <t>0162</t>
  </si>
  <si>
    <t>0125</t>
  </si>
  <si>
    <t>0136</t>
  </si>
  <si>
    <t>0126</t>
  </si>
  <si>
    <t>0123</t>
  </si>
  <si>
    <t>0186</t>
  </si>
  <si>
    <t>0182</t>
  </si>
  <si>
    <t>0188</t>
  </si>
  <si>
    <t>0140</t>
  </si>
  <si>
    <t>0192</t>
  </si>
  <si>
    <t>0128</t>
  </si>
  <si>
    <t>0191</t>
  </si>
  <si>
    <t>0163</t>
  </si>
  <si>
    <t>0184</t>
  </si>
  <si>
    <t>0180</t>
  </si>
  <si>
    <t>0183</t>
  </si>
  <si>
    <t>0181</t>
  </si>
  <si>
    <t>0138</t>
  </si>
  <si>
    <t>0160</t>
  </si>
  <si>
    <t>0114</t>
  </si>
  <si>
    <t>0139</t>
  </si>
  <si>
    <t>0115</t>
  </si>
  <si>
    <t>0187</t>
  </si>
  <si>
    <t>0120</t>
  </si>
  <si>
    <t>0117</t>
  </si>
  <si>
    <t>03</t>
  </si>
  <si>
    <t>0381</t>
  </si>
  <si>
    <t>0331</t>
  </si>
  <si>
    <t>0305</t>
  </si>
  <si>
    <t>0330</t>
  </si>
  <si>
    <t>0360</t>
  </si>
  <si>
    <t>0380</t>
  </si>
  <si>
    <t>0319</t>
  </si>
  <si>
    <t>0382</t>
  </si>
  <si>
    <t>04</t>
  </si>
  <si>
    <t>0484</t>
  </si>
  <si>
    <t>0482</t>
  </si>
  <si>
    <t>0461</t>
  </si>
  <si>
    <t>0483</t>
  </si>
  <si>
    <t>0480</t>
  </si>
  <si>
    <t>0481</t>
  </si>
  <si>
    <t>0486</t>
  </si>
  <si>
    <t>0488</t>
  </si>
  <si>
    <t>0428</t>
  </si>
  <si>
    <t>05</t>
  </si>
  <si>
    <t>0560</t>
  </si>
  <si>
    <t>0562</t>
  </si>
  <si>
    <t>0513</t>
  </si>
  <si>
    <t>0580</t>
  </si>
  <si>
    <t>0586</t>
  </si>
  <si>
    <t>0583</t>
  </si>
  <si>
    <t>0581</t>
  </si>
  <si>
    <t>0582</t>
  </si>
  <si>
    <t>0584</t>
  </si>
  <si>
    <t>0563</t>
  </si>
  <si>
    <t>0512</t>
  </si>
  <si>
    <t>0561</t>
  </si>
  <si>
    <t>0509</t>
  </si>
  <si>
    <t>06</t>
  </si>
  <si>
    <t>0604</t>
  </si>
  <si>
    <t>0686</t>
  </si>
  <si>
    <t>0662</t>
  </si>
  <si>
    <t>0617</t>
  </si>
  <si>
    <t>0643</t>
  </si>
  <si>
    <t>0680</t>
  </si>
  <si>
    <t>0642</t>
  </si>
  <si>
    <t>0682</t>
  </si>
  <si>
    <t>0684</t>
  </si>
  <si>
    <t>0687</t>
  </si>
  <si>
    <t>0665</t>
  </si>
  <si>
    <t>0685</t>
  </si>
  <si>
    <t>0683</t>
  </si>
  <si>
    <t>07</t>
  </si>
  <si>
    <t>0764</t>
  </si>
  <si>
    <t>0761</t>
  </si>
  <si>
    <t>0781</t>
  </si>
  <si>
    <t>0767</t>
  </si>
  <si>
    <t>0763</t>
  </si>
  <si>
    <t>0760</t>
  </si>
  <si>
    <t>0780</t>
  </si>
  <si>
    <t>0765</t>
  </si>
  <si>
    <t>08</t>
  </si>
  <si>
    <t>0885</t>
  </si>
  <si>
    <t>0862</t>
  </si>
  <si>
    <t>0860</t>
  </si>
  <si>
    <t>0821</t>
  </si>
  <si>
    <t>0880</t>
  </si>
  <si>
    <t>0861</t>
  </si>
  <si>
    <t>0840</t>
  </si>
  <si>
    <t>0881</t>
  </si>
  <si>
    <t>0882</t>
  </si>
  <si>
    <t>0834</t>
  </si>
  <si>
    <t>0884</t>
  </si>
  <si>
    <t>0883</t>
  </si>
  <si>
    <t>09</t>
  </si>
  <si>
    <t>0980</t>
  </si>
  <si>
    <t>10</t>
  </si>
  <si>
    <t>1082</t>
  </si>
  <si>
    <t>1080</t>
  </si>
  <si>
    <t>1060</t>
  </si>
  <si>
    <t>1081</t>
  </si>
  <si>
    <t>1083</t>
  </si>
  <si>
    <t>12</t>
  </si>
  <si>
    <t>1260</t>
  </si>
  <si>
    <t>1272</t>
  </si>
  <si>
    <t>1231</t>
  </si>
  <si>
    <t>1278</t>
  </si>
  <si>
    <t>1285</t>
  </si>
  <si>
    <t>1283</t>
  </si>
  <si>
    <t>1293</t>
  </si>
  <si>
    <t>1284</t>
  </si>
  <si>
    <t>1266</t>
  </si>
  <si>
    <t>1267</t>
  </si>
  <si>
    <t>1276</t>
  </si>
  <si>
    <t>1290</t>
  </si>
  <si>
    <t>1261</t>
  </si>
  <si>
    <t>1282</t>
  </si>
  <si>
    <t>1262</t>
  </si>
  <si>
    <t>1281</t>
  </si>
  <si>
    <t>1280</t>
  </si>
  <si>
    <t>1273</t>
  </si>
  <si>
    <t>1275</t>
  </si>
  <si>
    <t>1291</t>
  </si>
  <si>
    <t>1265</t>
  </si>
  <si>
    <t>1264</t>
  </si>
  <si>
    <t>1230</t>
  </si>
  <si>
    <t>1214</t>
  </si>
  <si>
    <t>1263</t>
  </si>
  <si>
    <t>1270</t>
  </si>
  <si>
    <t>1287</t>
  </si>
  <si>
    <t>1233</t>
  </si>
  <si>
    <t>1286</t>
  </si>
  <si>
    <t>1277</t>
  </si>
  <si>
    <t>1292</t>
  </si>
  <si>
    <t>1257</t>
  </si>
  <si>
    <t>1256</t>
  </si>
  <si>
    <t>13</t>
  </si>
  <si>
    <t>1382</t>
  </si>
  <si>
    <t>1380</t>
  </si>
  <si>
    <t>1315</t>
  </si>
  <si>
    <t>1384</t>
  </si>
  <si>
    <t>1381</t>
  </si>
  <si>
    <t>1383</t>
  </si>
  <si>
    <t>14</t>
  </si>
  <si>
    <t>1440</t>
  </si>
  <si>
    <t>1489</t>
  </si>
  <si>
    <t>1460</t>
  </si>
  <si>
    <t>1443</t>
  </si>
  <si>
    <t>1490</t>
  </si>
  <si>
    <t>1438</t>
  </si>
  <si>
    <t>1445</t>
  </si>
  <si>
    <t>1499</t>
  </si>
  <si>
    <t>1439</t>
  </si>
  <si>
    <t>1444</t>
  </si>
  <si>
    <t>1447</t>
  </si>
  <si>
    <t>1480</t>
  </si>
  <si>
    <t>1471</t>
  </si>
  <si>
    <t>1466</t>
  </si>
  <si>
    <t>1497</t>
  </si>
  <si>
    <t>1401</t>
  </si>
  <si>
    <t>1446</t>
  </si>
  <si>
    <t>1482</t>
  </si>
  <si>
    <t>1441</t>
  </si>
  <si>
    <t>1494</t>
  </si>
  <si>
    <t>1462</t>
  </si>
  <si>
    <t>1484</t>
  </si>
  <si>
    <t>1493</t>
  </si>
  <si>
    <t>1463</t>
  </si>
  <si>
    <t>1461</t>
  </si>
  <si>
    <t>1430</t>
  </si>
  <si>
    <t>1481</t>
  </si>
  <si>
    <t>1421</t>
  </si>
  <si>
    <t>1402</t>
  </si>
  <si>
    <t>1495</t>
  </si>
  <si>
    <t>1496</t>
  </si>
  <si>
    <t>1427</t>
  </si>
  <si>
    <t>1415</t>
  </si>
  <si>
    <t>1486</t>
  </si>
  <si>
    <t>1465</t>
  </si>
  <si>
    <t>1435</t>
  </si>
  <si>
    <t>1472</t>
  </si>
  <si>
    <t>1498</t>
  </si>
  <si>
    <t>1419</t>
  </si>
  <si>
    <t>1452</t>
  </si>
  <si>
    <t>1488</t>
  </si>
  <si>
    <t>1473</t>
  </si>
  <si>
    <t>1485</t>
  </si>
  <si>
    <t>1491</t>
  </si>
  <si>
    <t>1470</t>
  </si>
  <si>
    <t>1442</t>
  </si>
  <si>
    <t>1487</t>
  </si>
  <si>
    <t>1492</t>
  </si>
  <si>
    <t>1407</t>
  </si>
  <si>
    <t>17</t>
  </si>
  <si>
    <t>1784</t>
  </si>
  <si>
    <t>1730</t>
  </si>
  <si>
    <t>1782</t>
  </si>
  <si>
    <t>1763</t>
  </si>
  <si>
    <t>1764</t>
  </si>
  <si>
    <t>1783</t>
  </si>
  <si>
    <t>1761</t>
  </si>
  <si>
    <t>1780</t>
  </si>
  <si>
    <t>1715</t>
  </si>
  <si>
    <t>1781</t>
  </si>
  <si>
    <t>1762</t>
  </si>
  <si>
    <t>1760</t>
  </si>
  <si>
    <t>1766</t>
  </si>
  <si>
    <t>1785</t>
  </si>
  <si>
    <t>1737</t>
  </si>
  <si>
    <t>1765</t>
  </si>
  <si>
    <t>18</t>
  </si>
  <si>
    <t>1882</t>
  </si>
  <si>
    <t>1862</t>
  </si>
  <si>
    <t>1861</t>
  </si>
  <si>
    <t>1863</t>
  </si>
  <si>
    <t>1883</t>
  </si>
  <si>
    <t>1881</t>
  </si>
  <si>
    <t>1860</t>
  </si>
  <si>
    <t>1814</t>
  </si>
  <si>
    <t>1885</t>
  </si>
  <si>
    <t>1864</t>
  </si>
  <si>
    <t>1884</t>
  </si>
  <si>
    <t>1880</t>
  </si>
  <si>
    <t>19</t>
  </si>
  <si>
    <t>1984</t>
  </si>
  <si>
    <t>1982</t>
  </si>
  <si>
    <t>1961</t>
  </si>
  <si>
    <t>1960</t>
  </si>
  <si>
    <t>1983</t>
  </si>
  <si>
    <t>1962</t>
  </si>
  <si>
    <t>1981</t>
  </si>
  <si>
    <t>1904</t>
  </si>
  <si>
    <t>1907</t>
  </si>
  <si>
    <t>1980</t>
  </si>
  <si>
    <t>20</t>
  </si>
  <si>
    <t>2084</t>
  </si>
  <si>
    <t>2081</t>
  </si>
  <si>
    <t>2080</t>
  </si>
  <si>
    <t>2026</t>
  </si>
  <si>
    <t>2083</t>
  </si>
  <si>
    <t>2029</t>
  </si>
  <si>
    <t>2085</t>
  </si>
  <si>
    <t>2023</t>
  </si>
  <si>
    <t>2062</t>
  </si>
  <si>
    <t>2034</t>
  </si>
  <si>
    <t>2031</t>
  </si>
  <si>
    <t>2061</t>
  </si>
  <si>
    <t>2082</t>
  </si>
  <si>
    <t>2021</t>
  </si>
  <si>
    <t>2039</t>
  </si>
  <si>
    <t>21</t>
  </si>
  <si>
    <t>2183</t>
  </si>
  <si>
    <t>2180</t>
  </si>
  <si>
    <t>2104</t>
  </si>
  <si>
    <t>2184</t>
  </si>
  <si>
    <t>2161</t>
  </si>
  <si>
    <t>2132</t>
  </si>
  <si>
    <t>2101</t>
  </si>
  <si>
    <t>2121</t>
  </si>
  <si>
    <t>2181</t>
  </si>
  <si>
    <t>2182</t>
  </si>
  <si>
    <t>22</t>
  </si>
  <si>
    <t>2280</t>
  </si>
  <si>
    <t>2282</t>
  </si>
  <si>
    <t>2283</t>
  </si>
  <si>
    <t>2281</t>
  </si>
  <si>
    <t>2262</t>
  </si>
  <si>
    <t>2260</t>
  </si>
  <si>
    <t>2284</t>
  </si>
  <si>
    <t>23</t>
  </si>
  <si>
    <t>2326</t>
  </si>
  <si>
    <t>2305</t>
  </si>
  <si>
    <t>2361</t>
  </si>
  <si>
    <t>2309</t>
  </si>
  <si>
    <t>2303</t>
  </si>
  <si>
    <t>2313</t>
  </si>
  <si>
    <t>2321</t>
  </si>
  <si>
    <t>2380</t>
  </si>
  <si>
    <t>24</t>
  </si>
  <si>
    <t>2403</t>
  </si>
  <si>
    <t>2425</t>
  </si>
  <si>
    <t>2481</t>
  </si>
  <si>
    <t>2418</t>
  </si>
  <si>
    <t>2401</t>
  </si>
  <si>
    <t>2417</t>
  </si>
  <si>
    <t>2409</t>
  </si>
  <si>
    <t>2482</t>
  </si>
  <si>
    <t>2422</t>
  </si>
  <si>
    <t>2421</t>
  </si>
  <si>
    <t>2480</t>
  </si>
  <si>
    <t>2462</t>
  </si>
  <si>
    <t>2404</t>
  </si>
  <si>
    <t>2460</t>
  </si>
  <si>
    <t>2463</t>
  </si>
  <si>
    <t>25</t>
  </si>
  <si>
    <t>2506</t>
  </si>
  <si>
    <t>2505</t>
  </si>
  <si>
    <t>2582</t>
  </si>
  <si>
    <t>2523</t>
  </si>
  <si>
    <t>2583</t>
  </si>
  <si>
    <t>2510</t>
  </si>
  <si>
    <t>2514</t>
  </si>
  <si>
    <t>2584</t>
  </si>
  <si>
    <t>2580</t>
  </si>
  <si>
    <t>2521</t>
  </si>
  <si>
    <t>2581</t>
  </si>
  <si>
    <t>2560</t>
  </si>
  <si>
    <t>2513</t>
  </si>
  <si>
    <t>2518</t>
  </si>
  <si>
    <t>..</t>
  </si>
  <si>
    <t>dec. 2025</t>
  </si>
  <si>
    <t xml:space="preserve">Flera värden är avrundade till hel krona eller färre decimaler i publiceringstabellen. </t>
  </si>
  <si>
    <t>Det innebär att delarna ibland inte summerar till publicerade totaler.</t>
  </si>
  <si>
    <t>Utfallen är beräknade på ej avrundade belopp.</t>
  </si>
  <si>
    <t xml:space="preserve">Befolkningsuppgifter redovisas ej.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</si>
</sst>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_(* #,##0_);_(* \(#,##0\);_(* &quot;-&quot;_);_(@_)"/>
    <numFmt numFmtId="166" formatCode="_(&quot;$&quot;* #,##0_);_(&quot;$&quot;* \(#,##0\);_(&quot;$&quot;* &quot;-&quot;_);_(@_)"/>
    <numFmt numFmtId="167" formatCode="0.000"/>
  </numFmts>
  <fonts count="27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u/>
      <sz val="10"/>
      <color indexed="36"/>
      <name val="Arial"/>
      <family val="2"/>
    </font>
    <font>
      <sz val="10"/>
      <name val="Arial"/>
      <family val="2"/>
    </font>
    <font>
      <sz val="9"/>
      <name val="Helvetica"/>
      <family val="2"/>
    </font>
    <font>
      <sz val="10"/>
      <color indexed="8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9"/>
      <name val="Helvetica-Narrow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Helvetica-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3" fillId="0" borderId="0"/>
    <xf numFmtId="0" fontId="19" fillId="0" borderId="0"/>
    <xf numFmtId="0" fontId="21" fillId="0" borderId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" fillId="0" borderId="0"/>
  </cellStyleXfs>
  <cellXfs count="126">
    <xf numFmtId="0" fontId="0" fillId="0" borderId="0" xfId="0"/>
    <xf numFmtId="0" fontId="1" fillId="0" borderId="0" xfId="0" applyFont="1"/>
    <xf numFmtId="0" fontId="23" fillId="0" borderId="0" xfId="0" applyFont="1"/>
    <xf numFmtId="0" fontId="24" fillId="0" borderId="1" xfId="0" applyFont="1" applyBorder="1"/>
    <xf numFmtId="0" fontId="0" fillId="0" borderId="1" xfId="0" applyBorder="1"/>
    <xf numFmtId="0" fontId="0" fillId="0" borderId="0" xfId="0" quotePrefix="1"/>
    <xf numFmtId="0" fontId="24" fillId="0" borderId="0" xfId="0" applyFont="1"/>
    <xf numFmtId="0" fontId="6" fillId="0" borderId="0" xfId="3" applyFont="1"/>
    <xf numFmtId="0" fontId="3" fillId="0" borderId="0" xfId="3"/>
    <xf numFmtId="3" fontId="3" fillId="0" borderId="0" xfId="3" applyNumberFormat="1" applyAlignment="1">
      <alignment horizontal="right"/>
    </xf>
    <xf numFmtId="0" fontId="7" fillId="0" borderId="2" xfId="3" applyFont="1" applyBorder="1"/>
    <xf numFmtId="0" fontId="3" fillId="0" borderId="2" xfId="3" applyBorder="1" applyAlignment="1">
      <alignment horizontal="right"/>
    </xf>
    <xf numFmtId="3" fontId="3" fillId="0" borderId="2" xfId="3" applyNumberFormat="1" applyBorder="1" applyAlignment="1">
      <alignment horizontal="right"/>
    </xf>
    <xf numFmtId="0" fontId="3" fillId="0" borderId="0" xfId="3" applyAlignment="1">
      <alignment horizontal="right"/>
    </xf>
    <xf numFmtId="0" fontId="3" fillId="0" borderId="0" xfId="3" quotePrefix="1" applyAlignment="1">
      <alignment horizontal="right"/>
    </xf>
    <xf numFmtId="0" fontId="3" fillId="0" borderId="1" xfId="3" applyBorder="1"/>
    <xf numFmtId="0" fontId="7" fillId="0" borderId="0" xfId="3" applyFont="1"/>
    <xf numFmtId="0" fontId="7" fillId="0" borderId="0" xfId="3" applyFont="1" applyAlignment="1">
      <alignment wrapText="1"/>
    </xf>
    <xf numFmtId="3" fontId="3" fillId="0" borderId="0" xfId="3" applyNumberFormat="1"/>
    <xf numFmtId="167" fontId="3" fillId="0" borderId="0" xfId="3" applyNumberFormat="1"/>
    <xf numFmtId="0" fontId="3" fillId="0" borderId="3" xfId="3" applyBorder="1"/>
    <xf numFmtId="3" fontId="3" fillId="0" borderId="3" xfId="3" applyNumberFormat="1" applyBorder="1"/>
    <xf numFmtId="3" fontId="10" fillId="0" borderId="0" xfId="3" applyNumberFormat="1" applyFont="1" applyAlignment="1">
      <alignment horizontal="right"/>
    </xf>
    <xf numFmtId="3" fontId="3" fillId="0" borderId="0" xfId="3" quotePrefix="1" applyNumberFormat="1" applyAlignment="1">
      <alignment horizontal="right"/>
    </xf>
    <xf numFmtId="0" fontId="8" fillId="0" borderId="1" xfId="3" applyFont="1" applyBorder="1"/>
    <xf numFmtId="3" fontId="8" fillId="0" borderId="1" xfId="3" applyNumberFormat="1" applyFont="1" applyBorder="1"/>
    <xf numFmtId="0" fontId="3" fillId="0" borderId="1" xfId="3" applyBorder="1" applyAlignment="1">
      <alignment horizontal="right"/>
    </xf>
    <xf numFmtId="167" fontId="3" fillId="0" borderId="2" xfId="3" applyNumberFormat="1" applyBorder="1" applyAlignment="1">
      <alignment horizontal="right"/>
    </xf>
    <xf numFmtId="0" fontId="10" fillId="0" borderId="0" xfId="3" applyFont="1" applyAlignment="1">
      <alignment horizontal="right"/>
    </xf>
    <xf numFmtId="0" fontId="10" fillId="0" borderId="4" xfId="3" applyFont="1" applyBorder="1" applyAlignment="1">
      <alignment horizontal="left"/>
    </xf>
    <xf numFmtId="167" fontId="3" fillId="0" borderId="0" xfId="3" applyNumberFormat="1" applyAlignment="1">
      <alignment horizontal="right"/>
    </xf>
    <xf numFmtId="0" fontId="3" fillId="0" borderId="0" xfId="3" applyAlignment="1">
      <alignment horizontal="left"/>
    </xf>
    <xf numFmtId="0" fontId="8" fillId="0" borderId="0" xfId="3" applyFont="1" applyAlignment="1">
      <alignment horizontal="right"/>
    </xf>
    <xf numFmtId="167" fontId="8" fillId="0" borderId="0" xfId="3" applyNumberFormat="1" applyFont="1" applyAlignment="1">
      <alignment horizontal="right"/>
    </xf>
    <xf numFmtId="0" fontId="3" fillId="0" borderId="1" xfId="3" applyBorder="1" applyAlignment="1">
      <alignment horizontal="left"/>
    </xf>
    <xf numFmtId="0" fontId="8" fillId="0" borderId="1" xfId="3" applyFont="1" applyBorder="1" applyAlignment="1">
      <alignment horizontal="right"/>
    </xf>
    <xf numFmtId="167" fontId="8" fillId="0" borderId="1" xfId="3" applyNumberFormat="1" applyFont="1" applyBorder="1" applyAlignment="1">
      <alignment horizontal="right"/>
    </xf>
    <xf numFmtId="10" fontId="3" fillId="0" borderId="0" xfId="3" quotePrefix="1" applyNumberFormat="1" applyAlignment="1">
      <alignment horizontal="right"/>
    </xf>
    <xf numFmtId="0" fontId="7" fillId="0" borderId="4" xfId="3" applyFont="1" applyBorder="1"/>
    <xf numFmtId="0" fontId="3" fillId="0" borderId="4" xfId="3" applyBorder="1" applyAlignment="1">
      <alignment horizontal="right"/>
    </xf>
    <xf numFmtId="0" fontId="3" fillId="0" borderId="0" xfId="3" quotePrefix="1"/>
    <xf numFmtId="0" fontId="11" fillId="0" borderId="0" xfId="3" applyFont="1"/>
    <xf numFmtId="0" fontId="11" fillId="0" borderId="1" xfId="3" applyFont="1" applyBorder="1"/>
    <xf numFmtId="0" fontId="3" fillId="0" borderId="1" xfId="3" quotePrefix="1" applyBorder="1" applyAlignment="1">
      <alignment horizontal="right"/>
    </xf>
    <xf numFmtId="0" fontId="7" fillId="0" borderId="1" xfId="3" applyFont="1" applyBorder="1"/>
    <xf numFmtId="3" fontId="3" fillId="0" borderId="1" xfId="3" applyNumberFormat="1" applyBorder="1" applyAlignment="1">
      <alignment horizontal="right"/>
    </xf>
    <xf numFmtId="3" fontId="3" fillId="0" borderId="1" xfId="3" applyNumberFormat="1" applyBorder="1"/>
    <xf numFmtId="0" fontId="12" fillId="0" borderId="0" xfId="3" applyFont="1"/>
    <xf numFmtId="0" fontId="6" fillId="0" borderId="4" xfId="3" applyFont="1" applyBorder="1"/>
    <xf numFmtId="3" fontId="3" fillId="0" borderId="4" xfId="3" applyNumberFormat="1" applyBorder="1" applyAlignment="1">
      <alignment horizontal="right"/>
    </xf>
    <xf numFmtId="0" fontId="6" fillId="0" borderId="1" xfId="3" applyFont="1" applyBorder="1"/>
    <xf numFmtId="0" fontId="3" fillId="0" borderId="1" xfId="3" quotePrefix="1" applyBorder="1" applyAlignment="1">
      <alignment horizontal="center"/>
    </xf>
    <xf numFmtId="3" fontId="11" fillId="0" borderId="0" xfId="3" applyNumberFormat="1" applyFont="1"/>
    <xf numFmtId="0" fontId="13" fillId="0" borderId="0" xfId="3" applyFont="1"/>
    <xf numFmtId="3" fontId="13" fillId="0" borderId="0" xfId="3" applyNumberFormat="1" applyFont="1"/>
    <xf numFmtId="3" fontId="14" fillId="0" borderId="0" xfId="3" applyNumberFormat="1" applyFont="1"/>
    <xf numFmtId="3" fontId="3" fillId="0" borderId="0" xfId="3" applyNumberFormat="1" applyProtection="1">
      <protection locked="0"/>
    </xf>
    <xf numFmtId="0" fontId="15" fillId="0" borderId="0" xfId="3" applyFont="1"/>
    <xf numFmtId="0" fontId="10" fillId="0" borderId="0" xfId="3" applyFont="1"/>
    <xf numFmtId="0" fontId="8" fillId="0" borderId="0" xfId="3" applyFont="1"/>
    <xf numFmtId="0" fontId="13" fillId="0" borderId="3" xfId="3" applyFont="1" applyBorder="1"/>
    <xf numFmtId="0" fontId="13" fillId="0" borderId="0" xfId="3" applyFont="1" applyAlignment="1">
      <alignment wrapText="1"/>
    </xf>
    <xf numFmtId="17" fontId="3" fillId="0" borderId="0" xfId="3" quotePrefix="1" applyNumberFormat="1" applyAlignment="1">
      <alignment horizontal="right"/>
    </xf>
    <xf numFmtId="0" fontId="16" fillId="0" borderId="0" xfId="3" applyFont="1" applyAlignment="1">
      <alignment horizontal="right"/>
    </xf>
    <xf numFmtId="1" fontId="7" fillId="0" borderId="1" xfId="3" applyNumberFormat="1" applyFont="1" applyBorder="1" applyAlignment="1">
      <alignment horizontal="left"/>
    </xf>
    <xf numFmtId="1" fontId="7" fillId="0" borderId="1" xfId="3" applyNumberFormat="1" applyFont="1" applyBorder="1" applyAlignment="1">
      <alignment horizontal="right"/>
    </xf>
    <xf numFmtId="0" fontId="17" fillId="0" borderId="0" xfId="3" applyFont="1"/>
    <xf numFmtId="0" fontId="22" fillId="0" borderId="0" xfId="0" applyFont="1"/>
    <xf numFmtId="0" fontId="18" fillId="0" borderId="0" xfId="2" applyAlignment="1" applyProtection="1"/>
    <xf numFmtId="49" fontId="3" fillId="0" borderId="0" xfId="3" applyNumberFormat="1"/>
    <xf numFmtId="0" fontId="6" fillId="0" borderId="0" xfId="6" applyFont="1"/>
    <xf numFmtId="0" fontId="3" fillId="0" borderId="0" xfId="6" applyFont="1" applyAlignment="1">
      <alignment horizontal="right"/>
    </xf>
    <xf numFmtId="0" fontId="3" fillId="0" borderId="0" xfId="6" applyFont="1"/>
    <xf numFmtId="0" fontId="7" fillId="0" borderId="2" xfId="6" applyFont="1" applyBorder="1"/>
    <xf numFmtId="0" fontId="3" fillId="0" borderId="2" xfId="6" applyFont="1" applyBorder="1" applyAlignment="1">
      <alignment horizontal="right"/>
    </xf>
    <xf numFmtId="0" fontId="19" fillId="0" borderId="2" xfId="6" applyBorder="1" applyAlignment="1">
      <alignment horizontal="right"/>
    </xf>
    <xf numFmtId="0" fontId="3" fillId="0" borderId="0" xfId="6" quotePrefix="1" applyFont="1" applyAlignment="1">
      <alignment horizontal="right"/>
    </xf>
    <xf numFmtId="0" fontId="3" fillId="0" borderId="1" xfId="6" applyFont="1" applyBorder="1"/>
    <xf numFmtId="0" fontId="8" fillId="0" borderId="1" xfId="6" applyFont="1" applyBorder="1" applyAlignment="1">
      <alignment horizontal="right"/>
    </xf>
    <xf numFmtId="0" fontId="3" fillId="0" borderId="1" xfId="6" applyFont="1" applyBorder="1" applyAlignment="1">
      <alignment horizontal="right"/>
    </xf>
    <xf numFmtId="0" fontId="7" fillId="0" borderId="0" xfId="6" applyFont="1"/>
    <xf numFmtId="3" fontId="7" fillId="0" borderId="0" xfId="6" applyNumberFormat="1" applyFont="1"/>
    <xf numFmtId="167" fontId="7" fillId="0" borderId="0" xfId="6" applyNumberFormat="1" applyFont="1"/>
    <xf numFmtId="0" fontId="7" fillId="0" borderId="0" xfId="6" applyFont="1" applyAlignment="1">
      <alignment wrapText="1"/>
    </xf>
    <xf numFmtId="0" fontId="20" fillId="0" borderId="0" xfId="6" applyFont="1"/>
    <xf numFmtId="0" fontId="20" fillId="0" borderId="0" xfId="6" applyFont="1" applyAlignment="1">
      <alignment horizontal="right"/>
    </xf>
    <xf numFmtId="0" fontId="12" fillId="0" borderId="0" xfId="5" applyFont="1"/>
    <xf numFmtId="0" fontId="25" fillId="0" borderId="0" xfId="0" applyFont="1"/>
    <xf numFmtId="0" fontId="3" fillId="0" borderId="0" xfId="6" applyFont="1" applyAlignment="1">
      <alignment wrapText="1"/>
    </xf>
    <xf numFmtId="0" fontId="3" fillId="0" borderId="3" xfId="6" applyFont="1" applyBorder="1" applyAlignment="1">
      <alignment wrapText="1"/>
    </xf>
    <xf numFmtId="3" fontId="3" fillId="0" borderId="0" xfId="6" applyNumberFormat="1" applyFont="1" applyAlignment="1">
      <alignment wrapText="1"/>
    </xf>
    <xf numFmtId="167" fontId="3" fillId="0" borderId="0" xfId="6" applyNumberFormat="1" applyFont="1" applyAlignment="1">
      <alignment wrapText="1"/>
    </xf>
    <xf numFmtId="3" fontId="3" fillId="0" borderId="3" xfId="6" applyNumberFormat="1" applyFont="1" applyBorder="1" applyAlignment="1">
      <alignment wrapText="1"/>
    </xf>
    <xf numFmtId="167" fontId="3" fillId="0" borderId="3" xfId="6" applyNumberFormat="1" applyFont="1" applyBorder="1" applyAlignment="1">
      <alignment wrapText="1"/>
    </xf>
    <xf numFmtId="3" fontId="3" fillId="0" borderId="3" xfId="3" applyNumberFormat="1" applyBorder="1" applyAlignment="1">
      <alignment horizontal="right"/>
    </xf>
    <xf numFmtId="3" fontId="7" fillId="0" borderId="0" xfId="3" applyNumberFormat="1" applyFont="1"/>
    <xf numFmtId="0" fontId="6" fillId="0" borderId="0" xfId="14" applyFont="1"/>
    <xf numFmtId="0" fontId="3" fillId="0" borderId="0" xfId="14"/>
    <xf numFmtId="0" fontId="7" fillId="0" borderId="2" xfId="14" applyFont="1" applyBorder="1"/>
    <xf numFmtId="0" fontId="3" fillId="0" borderId="2" xfId="14" applyBorder="1" applyAlignment="1">
      <alignment horizontal="right"/>
    </xf>
    <xf numFmtId="0" fontId="3" fillId="0" borderId="0" xfId="14" applyAlignment="1">
      <alignment horizontal="right"/>
    </xf>
    <xf numFmtId="0" fontId="8" fillId="0" borderId="0" xfId="14" applyFont="1" applyAlignment="1">
      <alignment horizontal="right"/>
    </xf>
    <xf numFmtId="0" fontId="3" fillId="0" borderId="0" xfId="14" quotePrefix="1" applyAlignment="1">
      <alignment horizontal="right"/>
    </xf>
    <xf numFmtId="17" fontId="8" fillId="0" borderId="0" xfId="14" quotePrefix="1" applyNumberFormat="1" applyFont="1" applyAlignment="1">
      <alignment horizontal="right"/>
    </xf>
    <xf numFmtId="0" fontId="3" fillId="0" borderId="1" xfId="14" applyBorder="1"/>
    <xf numFmtId="17" fontId="8" fillId="0" borderId="1" xfId="14" quotePrefix="1" applyNumberFormat="1" applyFont="1" applyBorder="1" applyAlignment="1">
      <alignment horizontal="right"/>
    </xf>
    <xf numFmtId="0" fontId="3" fillId="0" borderId="1" xfId="14" applyBorder="1" applyAlignment="1">
      <alignment horizontal="right"/>
    </xf>
    <xf numFmtId="3" fontId="3" fillId="0" borderId="0" xfId="14" applyNumberFormat="1"/>
    <xf numFmtId="3" fontId="3" fillId="0" borderId="0" xfId="14" quotePrefix="1" applyNumberFormat="1"/>
    <xf numFmtId="0" fontId="8" fillId="0" borderId="0" xfId="14" quotePrefix="1" applyFont="1" applyAlignment="1">
      <alignment horizontal="right"/>
    </xf>
    <xf numFmtId="1" fontId="7" fillId="0" borderId="0" xfId="3" applyNumberFormat="1" applyFont="1" applyAlignment="1">
      <alignment horizontal="right"/>
    </xf>
    <xf numFmtId="0" fontId="26" fillId="0" borderId="0" xfId="0" applyFont="1"/>
    <xf numFmtId="0" fontId="3" fillId="0" borderId="2" xfId="6" applyFont="1" applyBorder="1" applyAlignment="1">
      <alignment horizontal="center"/>
    </xf>
    <xf numFmtId="0" fontId="19" fillId="0" borderId="2" xfId="6" applyBorder="1" applyAlignment="1">
      <alignment horizontal="center"/>
    </xf>
    <xf numFmtId="0" fontId="3" fillId="0" borderId="0" xfId="6" applyFont="1" applyAlignment="1">
      <alignment horizontal="center"/>
    </xf>
    <xf numFmtId="0" fontId="3" fillId="0" borderId="1" xfId="6" applyFont="1" applyBorder="1" applyAlignment="1">
      <alignment horizontal="center"/>
    </xf>
    <xf numFmtId="3" fontId="3" fillId="0" borderId="5" xfId="3" applyNumberFormat="1" applyBorder="1" applyAlignment="1">
      <alignment horizontal="center"/>
    </xf>
    <xf numFmtId="3" fontId="3" fillId="0" borderId="6" xfId="3" applyNumberFormat="1" applyBorder="1" applyAlignment="1">
      <alignment horizontal="center"/>
    </xf>
    <xf numFmtId="0" fontId="3" fillId="0" borderId="6" xfId="3" applyBorder="1" applyAlignment="1">
      <alignment horizontal="center"/>
    </xf>
    <xf numFmtId="0" fontId="3" fillId="0" borderId="5" xfId="3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7" fillId="0" borderId="7" xfId="3" applyNumberFormat="1" applyFont="1" applyBorder="1" applyAlignment="1">
      <alignment horizontal="center"/>
    </xf>
    <xf numFmtId="0" fontId="3" fillId="0" borderId="1" xfId="3" applyBorder="1" applyAlignment="1">
      <alignment horizontal="center"/>
    </xf>
    <xf numFmtId="3" fontId="3" fillId="0" borderId="4" xfId="3" applyNumberFormat="1" applyBorder="1" applyAlignment="1">
      <alignment horizontal="center"/>
    </xf>
    <xf numFmtId="3" fontId="3" fillId="0" borderId="1" xfId="3" applyNumberFormat="1" applyBorder="1" applyAlignment="1">
      <alignment horizontal="center"/>
    </xf>
  </cellXfs>
  <cellStyles count="15">
    <cellStyle name="Följde hyperlänken" xfId="1" xr:uid="{00000000-0005-0000-0000-000000000000}"/>
    <cellStyle name="Hyperlä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4 2" xfId="7" xr:uid="{00000000-0005-0000-0000-000007000000}"/>
    <cellStyle name="Normal 5" xfId="14" xr:uid="{00000000-0005-0000-0000-000008000000}"/>
    <cellStyle name="Procent 2" xfId="8" xr:uid="{00000000-0005-0000-0000-000009000000}"/>
    <cellStyle name="Procent 2 2" xfId="9" xr:uid="{00000000-0005-0000-0000-00000A000000}"/>
    <cellStyle name="Tusental (0)_1999 (2)" xfId="10" xr:uid="{00000000-0005-0000-0000-00000B000000}"/>
    <cellStyle name="Tusental 2" xfId="11" xr:uid="{00000000-0005-0000-0000-00000C000000}"/>
    <cellStyle name="Tusental 3" xfId="12" xr:uid="{00000000-0005-0000-0000-00000D000000}"/>
    <cellStyle name="Valuta (0)_1999 (2)" xfId="13" xr:uid="{00000000-0005-0000-0000-00000E000000}"/>
  </cellStyles>
  <dxfs count="2"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342900</xdr:colOff>
          <xdr:row>4</xdr:row>
          <xdr:rowOff>60960</xdr:rowOff>
        </xdr:to>
        <xdr:sp macro="" textlink="">
          <xdr:nvSpPr>
            <xdr:cNvPr id="6145" name="ComboBox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cb.se/OE01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IV35"/>
  <sheetViews>
    <sheetView showGridLines="0" tabSelected="1" zoomScaleNormal="100" workbookViewId="0"/>
  </sheetViews>
  <sheetFormatPr defaultColWidth="0" defaultRowHeight="15" customHeight="1" zeroHeight="1"/>
  <cols>
    <col min="1" max="1" width="8.6640625" customWidth="1"/>
    <col min="2" max="2" width="71.6640625" customWidth="1"/>
    <col min="3" max="3" width="8.6640625" customWidth="1"/>
    <col min="4" max="16384" width="8.6640625" hidden="1"/>
  </cols>
  <sheetData>
    <row r="1" spans="1:256" ht="14.4">
      <c r="A1" s="1" t="s">
        <v>319</v>
      </c>
      <c r="B1" s="1"/>
      <c r="C1" s="1"/>
    </row>
    <row r="2" spans="1:256" ht="14.4">
      <c r="A2" s="1" t="s">
        <v>317</v>
      </c>
      <c r="B2" s="1"/>
      <c r="C2" s="1"/>
    </row>
    <row r="3" spans="1:256" ht="15" customHeight="1"/>
    <row r="4" spans="1:256" ht="25.8">
      <c r="A4" s="2" t="s">
        <v>30</v>
      </c>
    </row>
    <row r="5" spans="1:256" ht="18">
      <c r="A5" s="87" t="s">
        <v>633</v>
      </c>
    </row>
    <row r="6" spans="1:256" ht="18">
      <c r="A6" s="87" t="s">
        <v>634</v>
      </c>
    </row>
    <row r="7" spans="1:256" ht="15" customHeight="1"/>
    <row r="8" spans="1:256" ht="15" customHeight="1"/>
    <row r="9" spans="1:256" ht="15.6">
      <c r="A9" s="3" t="s">
        <v>0</v>
      </c>
      <c r="B9" s="4"/>
    </row>
    <row r="10" spans="1:256" ht="14.4" customHeight="1">
      <c r="A10" s="5" t="s">
        <v>1</v>
      </c>
      <c r="B10" t="s">
        <v>30</v>
      </c>
    </row>
    <row r="11" spans="1:256" ht="14.4" customHeight="1">
      <c r="A11" s="5" t="s">
        <v>2</v>
      </c>
      <c r="B11" s="5" t="s">
        <v>149</v>
      </c>
    </row>
    <row r="12" spans="1:256" ht="14.4" customHeight="1">
      <c r="A12" s="5" t="s">
        <v>3</v>
      </c>
      <c r="B12" s="5" t="s">
        <v>114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ht="14.4" customHeight="1">
      <c r="A13" s="5" t="s">
        <v>4</v>
      </c>
      <c r="B13" t="s">
        <v>258</v>
      </c>
    </row>
    <row r="14" spans="1:256" ht="14.4" customHeight="1">
      <c r="A14" s="5" t="s">
        <v>148</v>
      </c>
      <c r="B14" t="s">
        <v>635</v>
      </c>
    </row>
    <row r="15" spans="1:256" ht="14.4" customHeight="1">
      <c r="A15" s="5" t="s">
        <v>150</v>
      </c>
      <c r="B15" t="s">
        <v>636</v>
      </c>
    </row>
    <row r="16" spans="1:256" ht="14.4" customHeight="1">
      <c r="A16" s="5" t="s">
        <v>307</v>
      </c>
      <c r="B16" t="s">
        <v>643</v>
      </c>
    </row>
    <row r="17" spans="1:1" ht="14.4" customHeight="1">
      <c r="A17" s="5"/>
    </row>
    <row r="18" spans="1:1" ht="14.4" customHeight="1">
      <c r="A18" s="6"/>
    </row>
    <row r="19" spans="1:1" ht="14.4" customHeight="1">
      <c r="A19" s="5"/>
    </row>
    <row r="20" spans="1:1" ht="14.4" customHeight="1"/>
    <row r="21" spans="1:1" ht="14.4" customHeight="1"/>
    <row r="22" spans="1:1" ht="14.4" customHeight="1">
      <c r="A22" s="5"/>
    </row>
    <row r="23" spans="1:1" ht="14.4" customHeight="1">
      <c r="A23" s="67" t="s">
        <v>257</v>
      </c>
    </row>
    <row r="24" spans="1:1" ht="14.4" customHeight="1">
      <c r="A24" t="s">
        <v>316</v>
      </c>
    </row>
    <row r="25" spans="1:1" ht="14.4" customHeight="1"/>
    <row r="26" spans="1:1" ht="14.4" customHeight="1">
      <c r="A26" t="s">
        <v>254</v>
      </c>
    </row>
    <row r="27" spans="1:1" ht="14.4" customHeight="1"/>
    <row r="28" spans="1:1" ht="14.4" customHeight="1">
      <c r="A28" s="67" t="s">
        <v>255</v>
      </c>
    </row>
    <row r="29" spans="1:1" ht="14.4" customHeight="1">
      <c r="A29" s="68" t="s">
        <v>256</v>
      </c>
    </row>
    <row r="30" spans="1:1" ht="14.4" customHeight="1"/>
    <row r="31" spans="1:1" ht="14.4" customHeight="1">
      <c r="A31" s="111" t="s">
        <v>981</v>
      </c>
    </row>
    <row r="32" spans="1:1" ht="14.4" customHeight="1">
      <c r="A32" s="111" t="s">
        <v>982</v>
      </c>
    </row>
    <row r="33" spans="1:1" ht="14.4" customHeight="1">
      <c r="A33" s="111" t="s">
        <v>983</v>
      </c>
    </row>
    <row r="34" spans="1:1" ht="14.4" customHeight="1">
      <c r="A34" s="111" t="s">
        <v>984</v>
      </c>
    </row>
    <row r="35" spans="1:1" ht="15" customHeight="1"/>
  </sheetData>
  <hyperlinks>
    <hyperlink ref="A29" r:id="rId1" xr:uid="{00000000-0004-0000-0000-000000000000}"/>
  </hyperlinks>
  <pageMargins left="0.51181102362204722" right="0.39370078740157483" top="0.98425196850393704" bottom="0.78740157480314965" header="0.35433070866141736" footer="0.51181102362204722"/>
  <pageSetup paperSize="9" orientation="landscape" r:id="rId2"/>
  <headerFooter>
    <oddHeader xml:space="preserve">&amp;L&amp;"Arial,Normal"&amp;10&amp;G
&amp;R&amp;"Arial,Normal"&amp;9
</oddHeader>
    <oddFooter>&amp;R&amp;G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A1:XFC320"/>
  <sheetViews>
    <sheetView showGridLines="0" zoomScaleNormal="100" workbookViewId="0">
      <pane ySplit="7" topLeftCell="A8" activePane="bottomLeft" state="frozen"/>
      <selection pane="bottomLeft"/>
    </sheetView>
  </sheetViews>
  <sheetFormatPr defaultColWidth="8.88671875" defaultRowHeight="10.199999999999999" zeroHeight="1"/>
  <cols>
    <col min="1" max="1" width="19.6640625" style="84" customWidth="1"/>
    <col min="2" max="2" width="10.6640625" style="85" customWidth="1"/>
    <col min="3" max="4" width="10.6640625" style="84" customWidth="1"/>
    <col min="5" max="5" width="13.6640625" style="84" bestFit="1" customWidth="1"/>
    <col min="6" max="6" width="8.33203125" style="84" customWidth="1"/>
    <col min="7" max="7" width="11.6640625" style="85" customWidth="1"/>
    <col min="8" max="8" width="12.6640625" style="85" bestFit="1" customWidth="1"/>
    <col min="9" max="9" width="13.6640625" style="84" customWidth="1"/>
    <col min="10" max="16383" width="0" style="84" hidden="1" customWidth="1"/>
    <col min="16384" max="16384" width="5.5546875" style="84" hidden="1" customWidth="1"/>
  </cols>
  <sheetData>
    <row r="1" spans="1:9" s="72" customFormat="1" ht="16.2" thickBot="1">
      <c r="A1" s="70" t="s">
        <v>637</v>
      </c>
      <c r="B1" s="71"/>
      <c r="G1" s="71"/>
      <c r="H1" s="71"/>
    </row>
    <row r="2" spans="1:9" s="72" customFormat="1" ht="13.2">
      <c r="A2" s="73" t="s">
        <v>5</v>
      </c>
      <c r="B2" s="74" t="s">
        <v>6</v>
      </c>
      <c r="C2" s="74" t="s">
        <v>7</v>
      </c>
      <c r="D2" s="74" t="s">
        <v>8</v>
      </c>
      <c r="E2" s="112" t="s">
        <v>9</v>
      </c>
      <c r="F2" s="113"/>
      <c r="G2" s="75" t="s">
        <v>10</v>
      </c>
      <c r="H2" s="74" t="s">
        <v>10</v>
      </c>
      <c r="I2" s="74" t="s">
        <v>10</v>
      </c>
    </row>
    <row r="3" spans="1:9" s="72" customFormat="1" ht="13.2">
      <c r="B3" s="71" t="s">
        <v>11</v>
      </c>
      <c r="C3" s="71" t="s">
        <v>12</v>
      </c>
      <c r="D3" s="71" t="s">
        <v>13</v>
      </c>
      <c r="E3" s="114" t="s">
        <v>14</v>
      </c>
      <c r="F3" s="114"/>
      <c r="G3" s="71" t="s">
        <v>15</v>
      </c>
      <c r="H3" s="71" t="s">
        <v>313</v>
      </c>
      <c r="I3" s="71" t="s">
        <v>314</v>
      </c>
    </row>
    <row r="4" spans="1:9" s="72" customFormat="1" ht="13.2">
      <c r="A4" s="72" t="s">
        <v>16</v>
      </c>
      <c r="B4" s="71" t="s">
        <v>17</v>
      </c>
      <c r="C4" s="71" t="s">
        <v>18</v>
      </c>
      <c r="D4" s="71" t="s">
        <v>19</v>
      </c>
      <c r="E4" s="114" t="s">
        <v>638</v>
      </c>
      <c r="F4" s="114"/>
      <c r="G4" s="76" t="s">
        <v>271</v>
      </c>
      <c r="H4" s="76" t="s">
        <v>20</v>
      </c>
      <c r="I4" s="76" t="s">
        <v>20</v>
      </c>
    </row>
    <row r="5" spans="1:9" s="72" customFormat="1" ht="13.2">
      <c r="B5" s="71" t="s">
        <v>13</v>
      </c>
      <c r="C5" s="71" t="s">
        <v>21</v>
      </c>
      <c r="D5" s="71" t="s">
        <v>22</v>
      </c>
      <c r="E5" s="115" t="s">
        <v>23</v>
      </c>
      <c r="F5" s="115"/>
      <c r="G5" s="71" t="s">
        <v>20</v>
      </c>
      <c r="H5" s="71"/>
      <c r="I5" s="71"/>
    </row>
    <row r="6" spans="1:9" s="72" customFormat="1" ht="13.2">
      <c r="B6" s="76" t="s">
        <v>639</v>
      </c>
      <c r="C6" s="76">
        <v>2025</v>
      </c>
      <c r="D6" s="76" t="s">
        <v>639</v>
      </c>
      <c r="E6" s="71" t="s">
        <v>24</v>
      </c>
      <c r="F6" s="71" t="s">
        <v>25</v>
      </c>
      <c r="G6" s="71" t="s">
        <v>28</v>
      </c>
      <c r="H6" s="71"/>
      <c r="I6" s="71"/>
    </row>
    <row r="7" spans="1:9" s="72" customFormat="1" ht="13.2">
      <c r="A7" s="77"/>
      <c r="B7" s="78" t="s">
        <v>26</v>
      </c>
      <c r="C7" s="78" t="s">
        <v>27</v>
      </c>
      <c r="D7" s="78"/>
      <c r="E7" s="79"/>
      <c r="F7" s="79" t="s">
        <v>28</v>
      </c>
      <c r="G7" s="77"/>
      <c r="H7" s="77"/>
      <c r="I7" s="79"/>
    </row>
    <row r="8" spans="1:9" s="72" customFormat="1" ht="18" customHeight="1">
      <c r="A8" s="80" t="s">
        <v>29</v>
      </c>
      <c r="B8" s="81">
        <v>72353721</v>
      </c>
      <c r="C8" s="82">
        <v>1</v>
      </c>
      <c r="D8" s="81">
        <v>73486255</v>
      </c>
      <c r="E8" s="81">
        <v>74424356</v>
      </c>
      <c r="F8" s="81">
        <v>7018</v>
      </c>
      <c r="G8" s="81"/>
      <c r="H8" s="81">
        <f>SUM(H9:H319)</f>
        <v>6242612220</v>
      </c>
      <c r="I8" s="81">
        <f>SUM(I9:I319)</f>
        <v>-6242612213</v>
      </c>
    </row>
    <row r="9" spans="1:9" ht="18.75" customHeight="1">
      <c r="A9" s="83" t="s">
        <v>323</v>
      </c>
    </row>
    <row r="10" spans="1:9" s="90" customFormat="1" ht="13.2">
      <c r="A10" s="88" t="s">
        <v>310</v>
      </c>
      <c r="B10" s="90">
        <v>638764</v>
      </c>
      <c r="C10" s="91">
        <v>1.0660000000000001</v>
      </c>
      <c r="D10" s="90">
        <v>680923</v>
      </c>
      <c r="E10" s="90">
        <v>689615</v>
      </c>
      <c r="F10" s="90">
        <v>7110</v>
      </c>
      <c r="G10" s="90">
        <v>91</v>
      </c>
      <c r="H10" s="90">
        <v>8872700</v>
      </c>
      <c r="I10" s="90">
        <v>0</v>
      </c>
    </row>
    <row r="11" spans="1:9" ht="13.2">
      <c r="A11" s="88" t="s">
        <v>324</v>
      </c>
      <c r="B11" s="90">
        <v>142215</v>
      </c>
      <c r="C11" s="91">
        <v>1.1839999999999999</v>
      </c>
      <c r="D11" s="90">
        <v>168383</v>
      </c>
      <c r="E11" s="90">
        <v>170532</v>
      </c>
      <c r="F11" s="90">
        <v>5263</v>
      </c>
      <c r="G11" s="90">
        <v>-1755</v>
      </c>
      <c r="H11" s="90">
        <v>0</v>
      </c>
      <c r="I11" s="90">
        <v>-56854319</v>
      </c>
    </row>
    <row r="12" spans="1:9" ht="13.2">
      <c r="A12" s="88" t="s">
        <v>325</v>
      </c>
      <c r="B12" s="90">
        <v>207821</v>
      </c>
      <c r="C12" s="91">
        <v>1.0389999999999999</v>
      </c>
      <c r="D12" s="90">
        <v>215926</v>
      </c>
      <c r="E12" s="90">
        <v>218683</v>
      </c>
      <c r="F12" s="90">
        <v>7525</v>
      </c>
      <c r="G12" s="90">
        <v>507</v>
      </c>
      <c r="H12" s="90">
        <v>14729253</v>
      </c>
      <c r="I12" s="90">
        <v>0</v>
      </c>
    </row>
    <row r="13" spans="1:9" ht="13.2">
      <c r="A13" s="88" t="s">
        <v>326</v>
      </c>
      <c r="B13" s="90">
        <v>600846</v>
      </c>
      <c r="C13" s="91">
        <v>0.98299999999999998</v>
      </c>
      <c r="D13" s="90">
        <v>590631</v>
      </c>
      <c r="E13" s="90">
        <v>598171</v>
      </c>
      <c r="F13" s="90">
        <v>5891</v>
      </c>
      <c r="G13" s="90">
        <v>-1127</v>
      </c>
      <c r="H13" s="90">
        <v>0</v>
      </c>
      <c r="I13" s="90">
        <v>-114405369</v>
      </c>
    </row>
    <row r="14" spans="1:9" ht="13.2">
      <c r="A14" s="88" t="s">
        <v>327</v>
      </c>
      <c r="B14" s="90">
        <v>629910</v>
      </c>
      <c r="C14" s="91">
        <v>1.002</v>
      </c>
      <c r="D14" s="90">
        <v>631170</v>
      </c>
      <c r="E14" s="90">
        <v>639227</v>
      </c>
      <c r="F14" s="90">
        <v>5564</v>
      </c>
      <c r="G14" s="90">
        <v>-1454</v>
      </c>
      <c r="H14" s="90">
        <v>0</v>
      </c>
      <c r="I14" s="90">
        <v>-167055399</v>
      </c>
    </row>
    <row r="15" spans="1:9" ht="13.2">
      <c r="A15" s="88" t="s">
        <v>328</v>
      </c>
      <c r="B15" s="90">
        <v>501521</v>
      </c>
      <c r="C15" s="91">
        <v>1.0129999999999999</v>
      </c>
      <c r="D15" s="90">
        <v>508041</v>
      </c>
      <c r="E15" s="90">
        <v>514526</v>
      </c>
      <c r="F15" s="90">
        <v>5692</v>
      </c>
      <c r="G15" s="90">
        <v>-1326</v>
      </c>
      <c r="H15" s="90">
        <v>0</v>
      </c>
      <c r="I15" s="90">
        <v>-119896648</v>
      </c>
    </row>
    <row r="16" spans="1:9" ht="13.2">
      <c r="A16" s="88" t="s">
        <v>329</v>
      </c>
      <c r="B16" s="90">
        <v>297420</v>
      </c>
      <c r="C16" s="91">
        <v>0.98</v>
      </c>
      <c r="D16" s="90">
        <v>291472</v>
      </c>
      <c r="E16" s="90">
        <v>295192</v>
      </c>
      <c r="F16" s="90">
        <v>6115</v>
      </c>
      <c r="G16" s="90">
        <v>-903</v>
      </c>
      <c r="H16" s="90">
        <v>0</v>
      </c>
      <c r="I16" s="90">
        <v>-43606848</v>
      </c>
    </row>
    <row r="17" spans="1:9" ht="13.2">
      <c r="A17" s="88" t="s">
        <v>330</v>
      </c>
      <c r="B17" s="90">
        <v>613656</v>
      </c>
      <c r="C17" s="91">
        <v>1.012</v>
      </c>
      <c r="D17" s="90">
        <v>621020</v>
      </c>
      <c r="E17" s="90">
        <v>628948</v>
      </c>
      <c r="F17" s="90">
        <v>5523</v>
      </c>
      <c r="G17" s="90">
        <v>-1495</v>
      </c>
      <c r="H17" s="90">
        <v>0</v>
      </c>
      <c r="I17" s="90">
        <v>-170211519</v>
      </c>
    </row>
    <row r="18" spans="1:9" ht="13.2">
      <c r="A18" s="88" t="s">
        <v>331</v>
      </c>
      <c r="B18" s="90">
        <v>525521</v>
      </c>
      <c r="C18" s="91">
        <v>0.93200000000000005</v>
      </c>
      <c r="D18" s="90">
        <v>489786</v>
      </c>
      <c r="E18" s="90">
        <v>496038</v>
      </c>
      <c r="F18" s="90">
        <v>7419</v>
      </c>
      <c r="G18" s="90">
        <v>401</v>
      </c>
      <c r="H18" s="90">
        <v>26821281</v>
      </c>
      <c r="I18" s="90">
        <v>0</v>
      </c>
    </row>
    <row r="19" spans="1:9" ht="13.2">
      <c r="A19" s="88" t="s">
        <v>332</v>
      </c>
      <c r="B19" s="90">
        <v>59562</v>
      </c>
      <c r="C19" s="91">
        <v>1.204</v>
      </c>
      <c r="D19" s="90">
        <v>71713</v>
      </c>
      <c r="E19" s="90">
        <v>72628</v>
      </c>
      <c r="F19" s="90">
        <v>5885</v>
      </c>
      <c r="G19" s="90">
        <v>-1133</v>
      </c>
      <c r="H19" s="90">
        <v>0</v>
      </c>
      <c r="I19" s="90">
        <v>-13989324</v>
      </c>
    </row>
    <row r="20" spans="1:9" ht="13.2">
      <c r="A20" s="88" t="s">
        <v>333</v>
      </c>
      <c r="B20" s="90">
        <v>168782</v>
      </c>
      <c r="C20" s="91">
        <v>0.91200000000000003</v>
      </c>
      <c r="D20" s="90">
        <v>153929</v>
      </c>
      <c r="E20" s="90">
        <v>155894</v>
      </c>
      <c r="F20" s="90">
        <v>5117</v>
      </c>
      <c r="G20" s="90">
        <v>-1901</v>
      </c>
      <c r="H20" s="90">
        <v>0</v>
      </c>
      <c r="I20" s="90">
        <v>-57933932</v>
      </c>
    </row>
    <row r="21" spans="1:9" ht="13.2">
      <c r="A21" s="88" t="s">
        <v>334</v>
      </c>
      <c r="B21" s="90">
        <v>93008</v>
      </c>
      <c r="C21" s="91">
        <v>0.97499999999999998</v>
      </c>
      <c r="D21" s="90">
        <v>90683</v>
      </c>
      <c r="E21" s="90">
        <v>91840</v>
      </c>
      <c r="F21" s="90">
        <v>5295</v>
      </c>
      <c r="G21" s="90">
        <v>-1723</v>
      </c>
      <c r="H21" s="90">
        <v>0</v>
      </c>
      <c r="I21" s="90">
        <v>-29888836</v>
      </c>
    </row>
    <row r="22" spans="1:9" ht="13.2">
      <c r="A22" s="88" t="s">
        <v>335</v>
      </c>
      <c r="B22" s="90">
        <v>290539</v>
      </c>
      <c r="C22" s="91">
        <v>1.079</v>
      </c>
      <c r="D22" s="90">
        <v>313492</v>
      </c>
      <c r="E22" s="90">
        <v>317494</v>
      </c>
      <c r="F22" s="90">
        <v>5944</v>
      </c>
      <c r="G22" s="90">
        <v>-1074</v>
      </c>
      <c r="H22" s="90">
        <v>0</v>
      </c>
      <c r="I22" s="90">
        <v>-57378688</v>
      </c>
    </row>
    <row r="23" spans="1:9" ht="13.2">
      <c r="A23" s="88" t="s">
        <v>336</v>
      </c>
      <c r="B23" s="90">
        <v>443384</v>
      </c>
      <c r="C23" s="91">
        <v>0.98</v>
      </c>
      <c r="D23" s="90">
        <v>434517</v>
      </c>
      <c r="E23" s="90">
        <v>440064</v>
      </c>
      <c r="F23" s="90">
        <v>5630</v>
      </c>
      <c r="G23" s="90">
        <v>-1388</v>
      </c>
      <c r="H23" s="90">
        <v>0</v>
      </c>
      <c r="I23" s="90">
        <v>-108457659</v>
      </c>
    </row>
    <row r="24" spans="1:9" ht="13.2">
      <c r="A24" s="88" t="s">
        <v>337</v>
      </c>
      <c r="B24" s="90">
        <v>313768</v>
      </c>
      <c r="C24" s="91">
        <v>0.98099999999999998</v>
      </c>
      <c r="D24" s="90">
        <v>307806</v>
      </c>
      <c r="E24" s="90">
        <v>311736</v>
      </c>
      <c r="F24" s="90">
        <v>3605</v>
      </c>
      <c r="G24" s="90">
        <v>-3413</v>
      </c>
      <c r="H24" s="90">
        <v>0</v>
      </c>
      <c r="I24" s="90">
        <v>-295078241</v>
      </c>
    </row>
    <row r="25" spans="1:9" ht="13.2">
      <c r="A25" s="88" t="s">
        <v>338</v>
      </c>
      <c r="B25" s="90">
        <v>4958407</v>
      </c>
      <c r="C25" s="91">
        <v>1.0229999999999999</v>
      </c>
      <c r="D25" s="90">
        <v>5072450</v>
      </c>
      <c r="E25" s="90">
        <v>5137204</v>
      </c>
      <c r="F25" s="90">
        <v>5139</v>
      </c>
      <c r="G25" s="90">
        <v>-1879</v>
      </c>
      <c r="H25" s="90">
        <v>0</v>
      </c>
      <c r="I25" s="90">
        <v>-1878897892</v>
      </c>
    </row>
    <row r="26" spans="1:9" ht="13.2">
      <c r="A26" s="88" t="s">
        <v>339</v>
      </c>
      <c r="B26" s="90">
        <v>211845</v>
      </c>
      <c r="C26" s="91">
        <v>1.0669999999999999</v>
      </c>
      <c r="D26" s="90">
        <v>226039</v>
      </c>
      <c r="E26" s="90">
        <v>228924</v>
      </c>
      <c r="F26" s="90">
        <v>4002</v>
      </c>
      <c r="G26" s="90">
        <v>-3016</v>
      </c>
      <c r="H26" s="90">
        <v>0</v>
      </c>
      <c r="I26" s="90">
        <v>-172483700</v>
      </c>
    </row>
    <row r="27" spans="1:9" ht="13.2">
      <c r="A27" s="88" t="s">
        <v>340</v>
      </c>
      <c r="B27" s="90">
        <v>893088</v>
      </c>
      <c r="C27" s="91">
        <v>0.98399999999999999</v>
      </c>
      <c r="D27" s="90">
        <v>878799</v>
      </c>
      <c r="E27" s="90">
        <v>890017</v>
      </c>
      <c r="F27" s="90">
        <v>8659</v>
      </c>
      <c r="G27" s="90">
        <v>1641</v>
      </c>
      <c r="H27" s="90">
        <v>168682138</v>
      </c>
      <c r="I27" s="90">
        <v>0</v>
      </c>
    </row>
    <row r="28" spans="1:9" ht="13.2">
      <c r="A28" s="88" t="s">
        <v>341</v>
      </c>
      <c r="B28" s="90">
        <v>347215</v>
      </c>
      <c r="C28" s="91">
        <v>0.91500000000000004</v>
      </c>
      <c r="D28" s="90">
        <v>317702</v>
      </c>
      <c r="E28" s="90">
        <v>321757</v>
      </c>
      <c r="F28" s="90">
        <v>6473</v>
      </c>
      <c r="G28" s="90">
        <v>-546</v>
      </c>
      <c r="H28" s="90">
        <v>0</v>
      </c>
      <c r="I28" s="90">
        <v>-27119708</v>
      </c>
    </row>
    <row r="29" spans="1:9" ht="13.2">
      <c r="A29" s="88" t="s">
        <v>342</v>
      </c>
      <c r="B29" s="90">
        <v>444836</v>
      </c>
      <c r="C29" s="91">
        <v>0.99199999999999999</v>
      </c>
      <c r="D29" s="90">
        <v>441277</v>
      </c>
      <c r="E29" s="90">
        <v>446911</v>
      </c>
      <c r="F29" s="90">
        <v>5690</v>
      </c>
      <c r="G29" s="90">
        <v>-1328</v>
      </c>
      <c r="H29" s="90">
        <v>0</v>
      </c>
      <c r="I29" s="90">
        <v>-104340759</v>
      </c>
    </row>
    <row r="30" spans="1:9" ht="13.2">
      <c r="A30" s="88" t="s">
        <v>343</v>
      </c>
      <c r="B30" s="90">
        <v>344953</v>
      </c>
      <c r="C30" s="91">
        <v>1.0369999999999999</v>
      </c>
      <c r="D30" s="90">
        <v>357717</v>
      </c>
      <c r="E30" s="90">
        <v>362283</v>
      </c>
      <c r="F30" s="90">
        <v>7159</v>
      </c>
      <c r="G30" s="90">
        <v>141</v>
      </c>
      <c r="H30" s="90">
        <v>7110788</v>
      </c>
      <c r="I30" s="90">
        <v>0</v>
      </c>
    </row>
    <row r="31" spans="1:9" ht="13.2">
      <c r="A31" s="88" t="s">
        <v>344</v>
      </c>
      <c r="B31" s="90">
        <v>186956</v>
      </c>
      <c r="C31" s="91">
        <v>0.97899999999999998</v>
      </c>
      <c r="D31" s="90">
        <v>183030</v>
      </c>
      <c r="E31" s="90">
        <v>185366</v>
      </c>
      <c r="F31" s="90">
        <v>5536</v>
      </c>
      <c r="G31" s="90">
        <v>-1482</v>
      </c>
      <c r="H31" s="90">
        <v>0</v>
      </c>
      <c r="I31" s="90">
        <v>-49620991</v>
      </c>
    </row>
    <row r="32" spans="1:9" ht="13.2">
      <c r="A32" s="88" t="s">
        <v>345</v>
      </c>
      <c r="B32" s="90">
        <v>229218</v>
      </c>
      <c r="C32" s="91">
        <v>1.028</v>
      </c>
      <c r="D32" s="90">
        <v>235636</v>
      </c>
      <c r="E32" s="90">
        <v>238644</v>
      </c>
      <c r="F32" s="90">
        <v>6746</v>
      </c>
      <c r="G32" s="90">
        <v>-272</v>
      </c>
      <c r="H32" s="90">
        <v>0</v>
      </c>
      <c r="I32" s="90">
        <v>-9621588</v>
      </c>
    </row>
    <row r="33" spans="1:9" ht="13.2">
      <c r="A33" s="88" t="s">
        <v>346</v>
      </c>
      <c r="B33" s="90">
        <v>49718</v>
      </c>
      <c r="C33" s="91">
        <v>0.93899999999999995</v>
      </c>
      <c r="D33" s="90">
        <v>46685</v>
      </c>
      <c r="E33" s="90">
        <v>47281</v>
      </c>
      <c r="F33" s="90">
        <v>4052</v>
      </c>
      <c r="G33" s="90">
        <v>-2966</v>
      </c>
      <c r="H33" s="90">
        <v>0</v>
      </c>
      <c r="I33" s="90">
        <v>-34605979</v>
      </c>
    </row>
    <row r="34" spans="1:9" ht="13.2">
      <c r="A34" s="88" t="s">
        <v>347</v>
      </c>
      <c r="B34" s="90">
        <v>265350</v>
      </c>
      <c r="C34" s="91">
        <v>0.98899999999999999</v>
      </c>
      <c r="D34" s="90">
        <v>262431</v>
      </c>
      <c r="E34" s="90">
        <v>265781</v>
      </c>
      <c r="F34" s="90">
        <v>5718</v>
      </c>
      <c r="G34" s="90">
        <v>-1301</v>
      </c>
      <c r="H34" s="90">
        <v>0</v>
      </c>
      <c r="I34" s="90">
        <v>-60455346</v>
      </c>
    </row>
    <row r="35" spans="1:9" ht="13.2">
      <c r="A35" s="88" t="s">
        <v>348</v>
      </c>
      <c r="B35" s="90">
        <v>309769</v>
      </c>
      <c r="C35" s="91">
        <v>0.96199999999999997</v>
      </c>
      <c r="D35" s="90">
        <v>297998</v>
      </c>
      <c r="E35" s="90">
        <v>301802</v>
      </c>
      <c r="F35" s="90">
        <v>6054</v>
      </c>
      <c r="G35" s="90">
        <v>-964</v>
      </c>
      <c r="H35" s="90">
        <v>0</v>
      </c>
      <c r="I35" s="90">
        <v>-48072002</v>
      </c>
    </row>
    <row r="36" spans="1:9" ht="18.75" customHeight="1">
      <c r="A36" s="83" t="s">
        <v>349</v>
      </c>
      <c r="B36" s="90"/>
      <c r="C36" s="91"/>
      <c r="D36" s="90"/>
      <c r="E36" s="90"/>
      <c r="F36" s="90"/>
      <c r="G36" s="90"/>
      <c r="H36" s="90"/>
      <c r="I36" s="90"/>
    </row>
    <row r="37" spans="1:9" ht="13.2">
      <c r="A37" s="88" t="s">
        <v>350</v>
      </c>
      <c r="B37" s="90">
        <v>325084</v>
      </c>
      <c r="C37" s="91">
        <v>1.1060000000000001</v>
      </c>
      <c r="D37" s="90">
        <v>359543</v>
      </c>
      <c r="E37" s="90">
        <v>364133</v>
      </c>
      <c r="F37" s="90">
        <v>7460</v>
      </c>
      <c r="G37" s="90">
        <v>442</v>
      </c>
      <c r="H37" s="90">
        <v>21557853</v>
      </c>
      <c r="I37" s="90">
        <v>0</v>
      </c>
    </row>
    <row r="38" spans="1:9" ht="13.2">
      <c r="A38" s="88" t="s">
        <v>351</v>
      </c>
      <c r="B38" s="90">
        <v>102225</v>
      </c>
      <c r="C38" s="91">
        <v>0.88700000000000001</v>
      </c>
      <c r="D38" s="90">
        <v>90673</v>
      </c>
      <c r="E38" s="90">
        <v>91831</v>
      </c>
      <c r="F38" s="90">
        <v>6442</v>
      </c>
      <c r="G38" s="90">
        <v>-577</v>
      </c>
      <c r="H38" s="90">
        <v>0</v>
      </c>
      <c r="I38" s="90">
        <v>-8219163</v>
      </c>
    </row>
    <row r="39" spans="1:9" ht="13.2">
      <c r="A39" s="88" t="s">
        <v>352</v>
      </c>
      <c r="B39" s="90">
        <v>132164</v>
      </c>
      <c r="C39" s="91">
        <v>1.0449999999999999</v>
      </c>
      <c r="D39" s="90">
        <v>138111</v>
      </c>
      <c r="E39" s="90">
        <v>139874</v>
      </c>
      <c r="F39" s="90">
        <v>6021</v>
      </c>
      <c r="G39" s="90">
        <v>-997</v>
      </c>
      <c r="H39" s="90">
        <v>0</v>
      </c>
      <c r="I39" s="90">
        <v>-23163221</v>
      </c>
    </row>
    <row r="40" spans="1:9" ht="13.2">
      <c r="A40" s="88" t="s">
        <v>353</v>
      </c>
      <c r="B40" s="90">
        <v>92166</v>
      </c>
      <c r="C40" s="91">
        <v>1.099</v>
      </c>
      <c r="D40" s="90">
        <v>101291</v>
      </c>
      <c r="E40" s="90">
        <v>102584</v>
      </c>
      <c r="F40" s="90">
        <v>4698</v>
      </c>
      <c r="G40" s="90">
        <v>-2320</v>
      </c>
      <c r="H40" s="90">
        <v>0</v>
      </c>
      <c r="I40" s="90">
        <v>-50649551</v>
      </c>
    </row>
    <row r="41" spans="1:9" ht="13.2">
      <c r="A41" s="88" t="s">
        <v>354</v>
      </c>
      <c r="B41" s="90">
        <v>161484</v>
      </c>
      <c r="C41" s="91">
        <v>1.0129999999999999</v>
      </c>
      <c r="D41" s="90">
        <v>163583</v>
      </c>
      <c r="E41" s="90">
        <v>165671</v>
      </c>
      <c r="F41" s="90">
        <v>7884</v>
      </c>
      <c r="G41" s="90">
        <v>866</v>
      </c>
      <c r="H41" s="90">
        <v>18199829</v>
      </c>
      <c r="I41" s="90">
        <v>0</v>
      </c>
    </row>
    <row r="42" spans="1:9" ht="13.2">
      <c r="A42" s="88" t="s">
        <v>355</v>
      </c>
      <c r="B42" s="90">
        <v>1645133</v>
      </c>
      <c r="C42" s="91">
        <v>1.0069999999999999</v>
      </c>
      <c r="D42" s="90">
        <v>1656649</v>
      </c>
      <c r="E42" s="90">
        <v>1677797</v>
      </c>
      <c r="F42" s="90">
        <v>6714</v>
      </c>
      <c r="G42" s="90">
        <v>-304</v>
      </c>
      <c r="H42" s="90">
        <v>0</v>
      </c>
      <c r="I42" s="90">
        <v>-76000326</v>
      </c>
    </row>
    <row r="43" spans="1:9" ht="13.2">
      <c r="A43" s="88" t="s">
        <v>356</v>
      </c>
      <c r="B43" s="90">
        <v>48140</v>
      </c>
      <c r="C43" s="91">
        <v>1.0229999999999999</v>
      </c>
      <c r="D43" s="90">
        <v>49247</v>
      </c>
      <c r="E43" s="90">
        <v>49876</v>
      </c>
      <c r="F43" s="90">
        <v>5204</v>
      </c>
      <c r="G43" s="90">
        <v>-1815</v>
      </c>
      <c r="H43" s="90">
        <v>0</v>
      </c>
      <c r="I43" s="90">
        <v>-17392566</v>
      </c>
    </row>
    <row r="44" spans="1:9" ht="13.2">
      <c r="A44" s="88" t="s">
        <v>357</v>
      </c>
      <c r="B44" s="90">
        <v>150031</v>
      </c>
      <c r="C44" s="91">
        <v>0.95399999999999996</v>
      </c>
      <c r="D44" s="90">
        <v>143130</v>
      </c>
      <c r="E44" s="90">
        <v>144957</v>
      </c>
      <c r="F44" s="90">
        <v>6545</v>
      </c>
      <c r="G44" s="90">
        <v>-473</v>
      </c>
      <c r="H44" s="90">
        <v>0</v>
      </c>
      <c r="I44" s="90">
        <v>-10486967</v>
      </c>
    </row>
    <row r="45" spans="1:9" ht="18.75" customHeight="1">
      <c r="A45" s="83" t="s">
        <v>358</v>
      </c>
      <c r="B45" s="90"/>
      <c r="C45" s="91"/>
      <c r="D45" s="90"/>
      <c r="E45" s="90"/>
      <c r="F45" s="90"/>
      <c r="G45" s="90"/>
      <c r="H45" s="90"/>
      <c r="I45" s="90"/>
    </row>
    <row r="46" spans="1:9" ht="13.2">
      <c r="A46" s="88" t="s">
        <v>359</v>
      </c>
      <c r="B46" s="90">
        <v>742623</v>
      </c>
      <c r="C46" s="91">
        <v>1.018</v>
      </c>
      <c r="D46" s="90">
        <v>755990</v>
      </c>
      <c r="E46" s="90">
        <v>765641</v>
      </c>
      <c r="F46" s="90">
        <v>7176</v>
      </c>
      <c r="G46" s="90">
        <v>158</v>
      </c>
      <c r="H46" s="90">
        <v>16871547</v>
      </c>
      <c r="I46" s="90">
        <v>0</v>
      </c>
    </row>
    <row r="47" spans="1:9" ht="13.2">
      <c r="A47" s="88" t="s">
        <v>360</v>
      </c>
      <c r="B47" s="90">
        <v>116691</v>
      </c>
      <c r="C47" s="91">
        <v>1.107</v>
      </c>
      <c r="D47" s="90">
        <v>129177</v>
      </c>
      <c r="E47" s="90">
        <v>130826</v>
      </c>
      <c r="F47" s="90">
        <v>8700</v>
      </c>
      <c r="G47" s="90">
        <v>1682</v>
      </c>
      <c r="H47" s="90">
        <v>25287335</v>
      </c>
      <c r="I47" s="90">
        <v>0</v>
      </c>
    </row>
    <row r="48" spans="1:9" ht="13.2">
      <c r="A48" s="88" t="s">
        <v>361</v>
      </c>
      <c r="B48" s="90">
        <v>99399</v>
      </c>
      <c r="C48" s="91">
        <v>0.91700000000000004</v>
      </c>
      <c r="D48" s="90">
        <v>91149</v>
      </c>
      <c r="E48" s="90">
        <v>92313</v>
      </c>
      <c r="F48" s="90">
        <v>8162</v>
      </c>
      <c r="G48" s="90">
        <v>1144</v>
      </c>
      <c r="H48" s="90">
        <v>12937706</v>
      </c>
      <c r="I48" s="90">
        <v>0</v>
      </c>
    </row>
    <row r="49" spans="1:9" ht="13.2">
      <c r="A49" s="88" t="s">
        <v>362</v>
      </c>
      <c r="B49" s="90">
        <v>378140</v>
      </c>
      <c r="C49" s="91">
        <v>0.93100000000000005</v>
      </c>
      <c r="D49" s="90">
        <v>352048</v>
      </c>
      <c r="E49" s="90">
        <v>356542</v>
      </c>
      <c r="F49" s="90">
        <v>10503</v>
      </c>
      <c r="G49" s="90">
        <v>3485</v>
      </c>
      <c r="H49" s="90">
        <v>118298649</v>
      </c>
      <c r="I49" s="90">
        <v>0</v>
      </c>
    </row>
    <row r="50" spans="1:9" ht="13.2">
      <c r="A50" s="88" t="s">
        <v>363</v>
      </c>
      <c r="B50" s="90">
        <v>458398</v>
      </c>
      <c r="C50" s="91">
        <v>1.024</v>
      </c>
      <c r="D50" s="90">
        <v>469400</v>
      </c>
      <c r="E50" s="90">
        <v>475392</v>
      </c>
      <c r="F50" s="90">
        <v>8160</v>
      </c>
      <c r="G50" s="90">
        <v>1142</v>
      </c>
      <c r="H50" s="90">
        <v>66544949</v>
      </c>
      <c r="I50" s="90">
        <v>0</v>
      </c>
    </row>
    <row r="51" spans="1:9" ht="13.2">
      <c r="A51" s="88" t="s">
        <v>364</v>
      </c>
      <c r="B51" s="90">
        <v>78566</v>
      </c>
      <c r="C51" s="91">
        <v>0.91800000000000004</v>
      </c>
      <c r="D51" s="90">
        <v>72124</v>
      </c>
      <c r="E51" s="90">
        <v>73045</v>
      </c>
      <c r="F51" s="90">
        <v>6106</v>
      </c>
      <c r="G51" s="90">
        <v>-912</v>
      </c>
      <c r="H51" s="90">
        <v>0</v>
      </c>
      <c r="I51" s="90">
        <v>-10906054</v>
      </c>
    </row>
    <row r="52" spans="1:9" ht="13.2">
      <c r="A52" s="88" t="s">
        <v>365</v>
      </c>
      <c r="B52" s="90">
        <v>211570</v>
      </c>
      <c r="C52" s="91">
        <v>1.048</v>
      </c>
      <c r="D52" s="90">
        <v>221725</v>
      </c>
      <c r="E52" s="90">
        <v>224555</v>
      </c>
      <c r="F52" s="90">
        <v>5699</v>
      </c>
      <c r="G52" s="90">
        <v>-1319</v>
      </c>
      <c r="H52" s="90">
        <v>0</v>
      </c>
      <c r="I52" s="90">
        <v>-51958163</v>
      </c>
    </row>
    <row r="53" spans="1:9" ht="13.2">
      <c r="A53" s="88" t="s">
        <v>366</v>
      </c>
      <c r="B53" s="90">
        <v>72356</v>
      </c>
      <c r="C53" s="91">
        <v>1.1020000000000001</v>
      </c>
      <c r="D53" s="90">
        <v>79736</v>
      </c>
      <c r="E53" s="90">
        <v>80754</v>
      </c>
      <c r="F53" s="90">
        <v>5422</v>
      </c>
      <c r="G53" s="90">
        <v>-1596</v>
      </c>
      <c r="H53" s="90">
        <v>0</v>
      </c>
      <c r="I53" s="90">
        <v>-23766379</v>
      </c>
    </row>
    <row r="54" spans="1:9" ht="13.2">
      <c r="A54" s="88" t="s">
        <v>367</v>
      </c>
      <c r="B54" s="90">
        <v>75690</v>
      </c>
      <c r="C54" s="91">
        <v>0.94099999999999995</v>
      </c>
      <c r="D54" s="90">
        <v>71225</v>
      </c>
      <c r="E54" s="90">
        <v>72134</v>
      </c>
      <c r="F54" s="90">
        <v>8357</v>
      </c>
      <c r="G54" s="90">
        <v>1338</v>
      </c>
      <c r="H54" s="90">
        <v>11553558</v>
      </c>
      <c r="I54" s="90">
        <v>0</v>
      </c>
    </row>
    <row r="55" spans="1:9" ht="18.75" customHeight="1">
      <c r="A55" s="83" t="s">
        <v>368</v>
      </c>
      <c r="B55" s="90"/>
      <c r="C55" s="91"/>
      <c r="D55" s="90"/>
      <c r="E55" s="90"/>
      <c r="F55" s="90"/>
      <c r="G55" s="90"/>
      <c r="H55" s="90"/>
      <c r="I55" s="90"/>
    </row>
    <row r="56" spans="1:9" ht="13.2">
      <c r="A56" s="88" t="s">
        <v>369</v>
      </c>
      <c r="B56" s="90">
        <v>34210</v>
      </c>
      <c r="C56" s="91">
        <v>1.05</v>
      </c>
      <c r="D56" s="90">
        <v>35920</v>
      </c>
      <c r="E56" s="90">
        <v>36379</v>
      </c>
      <c r="F56" s="90">
        <v>6669</v>
      </c>
      <c r="G56" s="90">
        <v>-349</v>
      </c>
      <c r="H56" s="90">
        <v>0</v>
      </c>
      <c r="I56" s="90">
        <v>-1904866</v>
      </c>
    </row>
    <row r="57" spans="1:9" ht="13.2">
      <c r="A57" s="88" t="s">
        <v>370</v>
      </c>
      <c r="B57" s="90">
        <v>185604</v>
      </c>
      <c r="C57" s="91">
        <v>0.96899999999999997</v>
      </c>
      <c r="D57" s="90">
        <v>179850</v>
      </c>
      <c r="E57" s="90">
        <v>182146</v>
      </c>
      <c r="F57" s="90">
        <v>8484</v>
      </c>
      <c r="G57" s="90">
        <v>1466</v>
      </c>
      <c r="H57" s="90">
        <v>31473947</v>
      </c>
      <c r="I57" s="90">
        <v>0</v>
      </c>
    </row>
    <row r="58" spans="1:9" ht="13.2">
      <c r="A58" s="88" t="s">
        <v>371</v>
      </c>
      <c r="B58" s="90">
        <v>67464</v>
      </c>
      <c r="C58" s="91">
        <v>0.98699999999999999</v>
      </c>
      <c r="D58" s="90">
        <v>66587</v>
      </c>
      <c r="E58" s="90">
        <v>67437</v>
      </c>
      <c r="F58" s="90">
        <v>6808</v>
      </c>
      <c r="G58" s="90">
        <v>-210</v>
      </c>
      <c r="H58" s="90">
        <v>0</v>
      </c>
      <c r="I58" s="90">
        <v>-2084612</v>
      </c>
    </row>
    <row r="59" spans="1:9" ht="13.2">
      <c r="A59" s="88" t="s">
        <v>372</v>
      </c>
      <c r="B59" s="90">
        <v>1182819</v>
      </c>
      <c r="C59" s="91">
        <v>0.88900000000000001</v>
      </c>
      <c r="D59" s="90">
        <v>1051526</v>
      </c>
      <c r="E59" s="90">
        <v>1064950</v>
      </c>
      <c r="F59" s="90">
        <v>6309</v>
      </c>
      <c r="G59" s="90">
        <v>-709</v>
      </c>
      <c r="H59" s="90">
        <v>0</v>
      </c>
      <c r="I59" s="90">
        <v>-119664836</v>
      </c>
    </row>
    <row r="60" spans="1:9" ht="13.2">
      <c r="A60" s="88" t="s">
        <v>373</v>
      </c>
      <c r="B60" s="90">
        <v>212526</v>
      </c>
      <c r="C60" s="91">
        <v>0.97299999999999998</v>
      </c>
      <c r="D60" s="90">
        <v>206788</v>
      </c>
      <c r="E60" s="90">
        <v>209428</v>
      </c>
      <c r="F60" s="90">
        <v>7259</v>
      </c>
      <c r="G60" s="90">
        <v>241</v>
      </c>
      <c r="H60" s="90">
        <v>6941066</v>
      </c>
      <c r="I60" s="90">
        <v>0</v>
      </c>
    </row>
    <row r="61" spans="1:9" ht="13.2">
      <c r="A61" s="88" t="s">
        <v>374</v>
      </c>
      <c r="B61" s="90">
        <v>356536</v>
      </c>
      <c r="C61" s="91">
        <v>0.99399999999999999</v>
      </c>
      <c r="D61" s="90">
        <v>354397</v>
      </c>
      <c r="E61" s="90">
        <v>358921</v>
      </c>
      <c r="F61" s="90">
        <v>8332</v>
      </c>
      <c r="G61" s="90">
        <v>1314</v>
      </c>
      <c r="H61" s="90">
        <v>56602170</v>
      </c>
      <c r="I61" s="90">
        <v>0</v>
      </c>
    </row>
    <row r="62" spans="1:9" ht="13.2">
      <c r="A62" s="88" t="s">
        <v>375</v>
      </c>
      <c r="B62" s="90">
        <v>1248626</v>
      </c>
      <c r="C62" s="91">
        <v>0.95299999999999996</v>
      </c>
      <c r="D62" s="90">
        <v>1189941</v>
      </c>
      <c r="E62" s="90">
        <v>1205131</v>
      </c>
      <c r="F62" s="90">
        <v>8317</v>
      </c>
      <c r="G62" s="90">
        <v>1299</v>
      </c>
      <c r="H62" s="90">
        <v>188192968</v>
      </c>
      <c r="I62" s="90">
        <v>0</v>
      </c>
    </row>
    <row r="63" spans="1:9" ht="13.2">
      <c r="A63" s="88" t="s">
        <v>376</v>
      </c>
      <c r="B63" s="90">
        <v>138626</v>
      </c>
      <c r="C63" s="91">
        <v>0.98299999999999998</v>
      </c>
      <c r="D63" s="90">
        <v>136269</v>
      </c>
      <c r="E63" s="90">
        <v>138009</v>
      </c>
      <c r="F63" s="90">
        <v>9389</v>
      </c>
      <c r="G63" s="90">
        <v>2371</v>
      </c>
      <c r="H63" s="90">
        <v>34849449</v>
      </c>
      <c r="I63" s="90">
        <v>0</v>
      </c>
    </row>
    <row r="64" spans="1:9" ht="13.2">
      <c r="A64" s="88" t="s">
        <v>377</v>
      </c>
      <c r="B64" s="90">
        <v>43999</v>
      </c>
      <c r="C64" s="91">
        <v>1.155</v>
      </c>
      <c r="D64" s="90">
        <v>50819</v>
      </c>
      <c r="E64" s="90">
        <v>51468</v>
      </c>
      <c r="F64" s="90">
        <v>6888</v>
      </c>
      <c r="G64" s="90">
        <v>-130</v>
      </c>
      <c r="H64" s="90">
        <v>0</v>
      </c>
      <c r="I64" s="90">
        <v>-971194</v>
      </c>
    </row>
    <row r="65" spans="1:9" ht="13.2">
      <c r="A65" s="88" t="s">
        <v>378</v>
      </c>
      <c r="B65" s="90">
        <v>62762</v>
      </c>
      <c r="C65" s="91">
        <v>1.0249999999999999</v>
      </c>
      <c r="D65" s="90">
        <v>64331</v>
      </c>
      <c r="E65" s="90">
        <v>65152</v>
      </c>
      <c r="F65" s="90">
        <v>8648</v>
      </c>
      <c r="G65" s="90">
        <v>1630</v>
      </c>
      <c r="H65" s="90">
        <v>12277328</v>
      </c>
      <c r="I65" s="90">
        <v>0</v>
      </c>
    </row>
    <row r="66" spans="1:9" ht="13.2">
      <c r="A66" s="88" t="s">
        <v>379</v>
      </c>
      <c r="B66" s="90">
        <v>13270</v>
      </c>
      <c r="C66" s="91">
        <v>1.0980000000000001</v>
      </c>
      <c r="D66" s="90">
        <v>14571</v>
      </c>
      <c r="E66" s="90">
        <v>14757</v>
      </c>
      <c r="F66" s="90">
        <v>4099</v>
      </c>
      <c r="G66" s="90">
        <v>-2919</v>
      </c>
      <c r="H66" s="90">
        <v>0</v>
      </c>
      <c r="I66" s="90">
        <v>-10508641</v>
      </c>
    </row>
    <row r="67" spans="1:9" ht="13.2">
      <c r="A67" s="88" t="s">
        <v>380</v>
      </c>
      <c r="B67" s="90">
        <v>92383</v>
      </c>
      <c r="C67" s="91">
        <v>0.86699999999999999</v>
      </c>
      <c r="D67" s="90">
        <v>80096</v>
      </c>
      <c r="E67" s="90">
        <v>81119</v>
      </c>
      <c r="F67" s="90">
        <v>7080</v>
      </c>
      <c r="G67" s="90">
        <v>62</v>
      </c>
      <c r="H67" s="90">
        <v>705418</v>
      </c>
      <c r="I67" s="90">
        <v>0</v>
      </c>
    </row>
    <row r="68" spans="1:9" ht="13.2">
      <c r="A68" s="88" t="s">
        <v>381</v>
      </c>
      <c r="B68" s="90">
        <v>36153</v>
      </c>
      <c r="C68" s="91">
        <v>1.036</v>
      </c>
      <c r="D68" s="90">
        <v>37454</v>
      </c>
      <c r="E68" s="90">
        <v>37932</v>
      </c>
      <c r="F68" s="90">
        <v>7263</v>
      </c>
      <c r="G68" s="90">
        <v>244</v>
      </c>
      <c r="H68" s="90">
        <v>1276829</v>
      </c>
      <c r="I68" s="90">
        <v>0</v>
      </c>
    </row>
    <row r="69" spans="1:9" ht="18.75" customHeight="1">
      <c r="A69" s="83" t="s">
        <v>382</v>
      </c>
      <c r="B69" s="90"/>
      <c r="C69" s="91"/>
      <c r="D69" s="90"/>
      <c r="E69" s="90"/>
      <c r="F69" s="90"/>
      <c r="G69" s="90"/>
      <c r="H69" s="90"/>
      <c r="I69" s="90"/>
    </row>
    <row r="70" spans="1:9" ht="13.2">
      <c r="A70" s="88" t="s">
        <v>383</v>
      </c>
      <c r="B70" s="90">
        <v>53399</v>
      </c>
      <c r="C70" s="91">
        <v>0.91</v>
      </c>
      <c r="D70" s="90">
        <v>48593</v>
      </c>
      <c r="E70" s="90">
        <v>49213</v>
      </c>
      <c r="F70" s="90">
        <v>7175</v>
      </c>
      <c r="G70" s="90">
        <v>157</v>
      </c>
      <c r="H70" s="90">
        <v>1075836</v>
      </c>
      <c r="I70" s="90">
        <v>0</v>
      </c>
    </row>
    <row r="71" spans="1:9" ht="13.2">
      <c r="A71" s="88" t="s">
        <v>384</v>
      </c>
      <c r="B71" s="90">
        <v>172395</v>
      </c>
      <c r="C71" s="91">
        <v>0.995</v>
      </c>
      <c r="D71" s="90">
        <v>171533</v>
      </c>
      <c r="E71" s="90">
        <v>173722</v>
      </c>
      <c r="F71" s="90">
        <v>9844</v>
      </c>
      <c r="G71" s="90">
        <v>2826</v>
      </c>
      <c r="H71" s="90">
        <v>49873814</v>
      </c>
      <c r="I71" s="90">
        <v>0</v>
      </c>
    </row>
    <row r="72" spans="1:9" ht="13.2">
      <c r="A72" s="88" t="s">
        <v>385</v>
      </c>
      <c r="B72" s="90">
        <v>198674</v>
      </c>
      <c r="C72" s="91">
        <v>1.0980000000000001</v>
      </c>
      <c r="D72" s="90">
        <v>218144</v>
      </c>
      <c r="E72" s="90">
        <v>220929</v>
      </c>
      <c r="F72" s="90">
        <v>7728</v>
      </c>
      <c r="G72" s="90">
        <v>710</v>
      </c>
      <c r="H72" s="90">
        <v>20288096</v>
      </c>
      <c r="I72" s="90">
        <v>0</v>
      </c>
    </row>
    <row r="73" spans="1:9" ht="13.2">
      <c r="A73" s="88" t="s">
        <v>386</v>
      </c>
      <c r="B73" s="90">
        <v>64683</v>
      </c>
      <c r="C73" s="91">
        <v>1.091</v>
      </c>
      <c r="D73" s="90">
        <v>70569</v>
      </c>
      <c r="E73" s="90">
        <v>71470</v>
      </c>
      <c r="F73" s="90">
        <v>7936</v>
      </c>
      <c r="G73" s="90">
        <v>918</v>
      </c>
      <c r="H73" s="90">
        <v>8264731</v>
      </c>
      <c r="I73" s="90">
        <v>0</v>
      </c>
    </row>
    <row r="74" spans="1:9" ht="13.2">
      <c r="A74" s="88" t="s">
        <v>387</v>
      </c>
      <c r="B74" s="90">
        <v>54187</v>
      </c>
      <c r="C74" s="91">
        <v>1.2110000000000001</v>
      </c>
      <c r="D74" s="90">
        <v>65621</v>
      </c>
      <c r="E74" s="90">
        <v>66459</v>
      </c>
      <c r="F74" s="90">
        <v>4931</v>
      </c>
      <c r="G74" s="90">
        <v>-2088</v>
      </c>
      <c r="H74" s="90">
        <v>0</v>
      </c>
      <c r="I74" s="90">
        <v>-28138498</v>
      </c>
    </row>
    <row r="75" spans="1:9" ht="13.2">
      <c r="A75" s="88" t="s">
        <v>388</v>
      </c>
      <c r="B75" s="90">
        <v>965180</v>
      </c>
      <c r="C75" s="91">
        <v>1.1459999999999999</v>
      </c>
      <c r="D75" s="90">
        <v>1106096</v>
      </c>
      <c r="E75" s="90">
        <v>1120217</v>
      </c>
      <c r="F75" s="90">
        <v>7554</v>
      </c>
      <c r="G75" s="90">
        <v>536</v>
      </c>
      <c r="H75" s="90">
        <v>79431015</v>
      </c>
      <c r="I75" s="90">
        <v>0</v>
      </c>
    </row>
    <row r="76" spans="1:9" ht="13.2">
      <c r="A76" s="88" t="s">
        <v>389</v>
      </c>
      <c r="B76" s="90">
        <v>28531</v>
      </c>
      <c r="C76" s="91">
        <v>1.5329999999999999</v>
      </c>
      <c r="D76" s="90">
        <v>43738</v>
      </c>
      <c r="E76" s="90">
        <v>44297</v>
      </c>
      <c r="F76" s="90">
        <v>5822</v>
      </c>
      <c r="G76" s="90">
        <v>-1197</v>
      </c>
      <c r="H76" s="90">
        <v>0</v>
      </c>
      <c r="I76" s="90">
        <v>-9104283</v>
      </c>
    </row>
    <row r="77" spans="1:9" ht="13.2">
      <c r="A77" s="88" t="s">
        <v>390</v>
      </c>
      <c r="B77" s="90">
        <v>282569</v>
      </c>
      <c r="C77" s="91">
        <v>1.038</v>
      </c>
      <c r="D77" s="90">
        <v>293306</v>
      </c>
      <c r="E77" s="90">
        <v>297051</v>
      </c>
      <c r="F77" s="90">
        <v>9446</v>
      </c>
      <c r="G77" s="90">
        <v>2428</v>
      </c>
      <c r="H77" s="90">
        <v>76352226</v>
      </c>
      <c r="I77" s="90">
        <v>0</v>
      </c>
    </row>
    <row r="78" spans="1:9" ht="13.2">
      <c r="A78" s="88" t="s">
        <v>391</v>
      </c>
      <c r="B78" s="90">
        <v>86495</v>
      </c>
      <c r="C78" s="91">
        <v>1.0389999999999999</v>
      </c>
      <c r="D78" s="90">
        <v>89868</v>
      </c>
      <c r="E78" s="90">
        <v>91015</v>
      </c>
      <c r="F78" s="90">
        <v>7919</v>
      </c>
      <c r="G78" s="90">
        <v>901</v>
      </c>
      <c r="H78" s="90">
        <v>10356225</v>
      </c>
      <c r="I78" s="90">
        <v>0</v>
      </c>
    </row>
    <row r="79" spans="1:9" ht="13.2">
      <c r="A79" s="88" t="s">
        <v>392</v>
      </c>
      <c r="B79" s="90">
        <v>145758</v>
      </c>
      <c r="C79" s="91">
        <v>0.98399999999999999</v>
      </c>
      <c r="D79" s="90">
        <v>143425</v>
      </c>
      <c r="E79" s="90">
        <v>145256</v>
      </c>
      <c r="F79" s="90">
        <v>7847</v>
      </c>
      <c r="G79" s="90">
        <v>829</v>
      </c>
      <c r="H79" s="90">
        <v>15344170</v>
      </c>
      <c r="I79" s="90">
        <v>0</v>
      </c>
    </row>
    <row r="80" spans="1:9" ht="13.2">
      <c r="A80" s="88" t="s">
        <v>393</v>
      </c>
      <c r="B80" s="90">
        <v>97228</v>
      </c>
      <c r="C80" s="91">
        <v>1.06</v>
      </c>
      <c r="D80" s="90">
        <v>103062</v>
      </c>
      <c r="E80" s="90">
        <v>104378</v>
      </c>
      <c r="F80" s="90">
        <v>6973</v>
      </c>
      <c r="G80" s="90">
        <v>-45</v>
      </c>
      <c r="H80" s="90">
        <v>0</v>
      </c>
      <c r="I80" s="90">
        <v>-669263</v>
      </c>
    </row>
    <row r="81" spans="1:9" ht="13.2">
      <c r="A81" s="88" t="s">
        <v>394</v>
      </c>
      <c r="B81" s="90">
        <v>180667</v>
      </c>
      <c r="C81" s="91">
        <v>1.0629999999999999</v>
      </c>
      <c r="D81" s="90">
        <v>192049</v>
      </c>
      <c r="E81" s="90">
        <v>194501</v>
      </c>
      <c r="F81" s="90">
        <v>7106</v>
      </c>
      <c r="G81" s="90">
        <v>87</v>
      </c>
      <c r="H81" s="90">
        <v>2394354</v>
      </c>
      <c r="I81" s="90">
        <v>0</v>
      </c>
    </row>
    <row r="82" spans="1:9" ht="13.2">
      <c r="A82" s="88" t="s">
        <v>395</v>
      </c>
      <c r="B82" s="90">
        <v>271452</v>
      </c>
      <c r="C82" s="91">
        <v>1.0049999999999999</v>
      </c>
      <c r="D82" s="90">
        <v>272810</v>
      </c>
      <c r="E82" s="90">
        <v>276292</v>
      </c>
      <c r="F82" s="90">
        <v>8008</v>
      </c>
      <c r="G82" s="90">
        <v>990</v>
      </c>
      <c r="H82" s="90">
        <v>34153327</v>
      </c>
      <c r="I82" s="90">
        <v>0</v>
      </c>
    </row>
    <row r="83" spans="1:9" ht="18.75" customHeight="1">
      <c r="A83" s="83" t="s">
        <v>396</v>
      </c>
      <c r="B83" s="90"/>
      <c r="C83" s="91"/>
      <c r="D83" s="90"/>
      <c r="E83" s="90"/>
      <c r="F83" s="90"/>
      <c r="G83" s="90"/>
      <c r="H83" s="90"/>
      <c r="I83" s="90"/>
    </row>
    <row r="84" spans="1:9" ht="13.2">
      <c r="A84" s="88" t="s">
        <v>397</v>
      </c>
      <c r="B84" s="90">
        <v>136540</v>
      </c>
      <c r="C84" s="91">
        <v>1.091</v>
      </c>
      <c r="D84" s="90">
        <v>148965</v>
      </c>
      <c r="E84" s="90">
        <v>150867</v>
      </c>
      <c r="F84" s="90">
        <v>7661</v>
      </c>
      <c r="G84" s="90">
        <v>643</v>
      </c>
      <c r="H84" s="90">
        <v>12658979</v>
      </c>
      <c r="I84" s="90">
        <v>0</v>
      </c>
    </row>
    <row r="85" spans="1:9" ht="13.2">
      <c r="A85" s="88" t="s">
        <v>398</v>
      </c>
      <c r="B85" s="90">
        <v>58774</v>
      </c>
      <c r="C85" s="91">
        <v>1.1040000000000001</v>
      </c>
      <c r="D85" s="90">
        <v>64886</v>
      </c>
      <c r="E85" s="90">
        <v>65714</v>
      </c>
      <c r="F85" s="90">
        <v>8151</v>
      </c>
      <c r="G85" s="90">
        <v>1133</v>
      </c>
      <c r="H85" s="90">
        <v>9134461</v>
      </c>
      <c r="I85" s="90">
        <v>0</v>
      </c>
    </row>
    <row r="86" spans="1:9" ht="13.2">
      <c r="A86" s="88" t="s">
        <v>399</v>
      </c>
      <c r="B86" s="90">
        <v>257595</v>
      </c>
      <c r="C86" s="91">
        <v>0.95799999999999996</v>
      </c>
      <c r="D86" s="90">
        <v>246776</v>
      </c>
      <c r="E86" s="90">
        <v>249926</v>
      </c>
      <c r="F86" s="90">
        <v>8891</v>
      </c>
      <c r="G86" s="90">
        <v>1873</v>
      </c>
      <c r="H86" s="90">
        <v>52654266</v>
      </c>
      <c r="I86" s="90">
        <v>0</v>
      </c>
    </row>
    <row r="87" spans="1:9" ht="13.2">
      <c r="A87" s="88" t="s">
        <v>400</v>
      </c>
      <c r="B87" s="90">
        <v>82702</v>
      </c>
      <c r="C87" s="91">
        <v>1.0009999999999999</v>
      </c>
      <c r="D87" s="90">
        <v>82785</v>
      </c>
      <c r="E87" s="90">
        <v>83842</v>
      </c>
      <c r="F87" s="90">
        <v>8514</v>
      </c>
      <c r="G87" s="90">
        <v>1496</v>
      </c>
      <c r="H87" s="90">
        <v>14734425</v>
      </c>
      <c r="I87" s="90">
        <v>0</v>
      </c>
    </row>
    <row r="88" spans="1:9" ht="13.2">
      <c r="A88" s="88" t="s">
        <v>401</v>
      </c>
      <c r="B88" s="90">
        <v>110739</v>
      </c>
      <c r="C88" s="91">
        <v>1.024</v>
      </c>
      <c r="D88" s="90">
        <v>113397</v>
      </c>
      <c r="E88" s="90">
        <v>114845</v>
      </c>
      <c r="F88" s="90">
        <v>9681</v>
      </c>
      <c r="G88" s="90">
        <v>2663</v>
      </c>
      <c r="H88" s="90">
        <v>31588822</v>
      </c>
      <c r="I88" s="90">
        <v>0</v>
      </c>
    </row>
    <row r="89" spans="1:9" ht="13.2">
      <c r="A89" s="88" t="s">
        <v>402</v>
      </c>
      <c r="B89" s="90">
        <v>54917</v>
      </c>
      <c r="C89" s="91">
        <v>1.1679999999999999</v>
      </c>
      <c r="D89" s="90">
        <v>64143</v>
      </c>
      <c r="E89" s="90">
        <v>64962</v>
      </c>
      <c r="F89" s="90">
        <v>7299</v>
      </c>
      <c r="G89" s="90">
        <v>281</v>
      </c>
      <c r="H89" s="90">
        <v>2500994</v>
      </c>
      <c r="I89" s="90">
        <v>0</v>
      </c>
    </row>
    <row r="90" spans="1:9" ht="13.2">
      <c r="A90" s="88" t="s">
        <v>403</v>
      </c>
      <c r="B90" s="90">
        <v>732802</v>
      </c>
      <c r="C90" s="91">
        <v>1.0229999999999999</v>
      </c>
      <c r="D90" s="90">
        <v>749656</v>
      </c>
      <c r="E90" s="90">
        <v>759226</v>
      </c>
      <c r="F90" s="90">
        <v>7683</v>
      </c>
      <c r="G90" s="90">
        <v>665</v>
      </c>
      <c r="H90" s="90">
        <v>65724569</v>
      </c>
      <c r="I90" s="90">
        <v>0</v>
      </c>
    </row>
    <row r="91" spans="1:9" ht="13.2">
      <c r="A91" s="88" t="s">
        <v>404</v>
      </c>
      <c r="B91" s="90">
        <v>116819</v>
      </c>
      <c r="C91" s="91">
        <v>0.96199999999999997</v>
      </c>
      <c r="D91" s="90">
        <v>112380</v>
      </c>
      <c r="E91" s="90">
        <v>113814</v>
      </c>
      <c r="F91" s="90">
        <v>6484</v>
      </c>
      <c r="G91" s="90">
        <v>-534</v>
      </c>
      <c r="H91" s="90">
        <v>0</v>
      </c>
      <c r="I91" s="90">
        <v>-9367348</v>
      </c>
    </row>
    <row r="92" spans="1:9" ht="18.75" customHeight="1">
      <c r="A92" s="83" t="s">
        <v>405</v>
      </c>
      <c r="B92" s="90"/>
      <c r="C92" s="91"/>
      <c r="D92" s="90"/>
      <c r="E92" s="90"/>
      <c r="F92" s="90"/>
      <c r="G92" s="90"/>
      <c r="H92" s="90"/>
      <c r="I92" s="90"/>
    </row>
    <row r="93" spans="1:9" ht="13.2">
      <c r="A93" s="88" t="s">
        <v>406</v>
      </c>
      <c r="B93" s="90">
        <v>68141</v>
      </c>
      <c r="C93" s="91">
        <v>1.0940000000000001</v>
      </c>
      <c r="D93" s="90">
        <v>74547</v>
      </c>
      <c r="E93" s="90">
        <v>75498</v>
      </c>
      <c r="F93" s="90">
        <v>7104</v>
      </c>
      <c r="G93" s="90">
        <v>86</v>
      </c>
      <c r="H93" s="90">
        <v>909833</v>
      </c>
      <c r="I93" s="90">
        <v>0</v>
      </c>
    </row>
    <row r="94" spans="1:9" ht="13.2">
      <c r="A94" s="88" t="s">
        <v>407</v>
      </c>
      <c r="B94" s="90">
        <v>70899</v>
      </c>
      <c r="C94" s="91">
        <v>1.2</v>
      </c>
      <c r="D94" s="90">
        <v>85079</v>
      </c>
      <c r="E94" s="90">
        <v>86165</v>
      </c>
      <c r="F94" s="90">
        <v>9805</v>
      </c>
      <c r="G94" s="90">
        <v>2787</v>
      </c>
      <c r="H94" s="90">
        <v>24490338</v>
      </c>
      <c r="I94" s="90">
        <v>0</v>
      </c>
    </row>
    <row r="95" spans="1:9" ht="13.2">
      <c r="A95" s="88" t="s">
        <v>408</v>
      </c>
      <c r="B95" s="90">
        <v>132394</v>
      </c>
      <c r="C95" s="91">
        <v>1.0660000000000001</v>
      </c>
      <c r="D95" s="90">
        <v>141132</v>
      </c>
      <c r="E95" s="90">
        <v>142933</v>
      </c>
      <c r="F95" s="90">
        <v>10640</v>
      </c>
      <c r="G95" s="90">
        <v>3622</v>
      </c>
      <c r="H95" s="90">
        <v>48659116</v>
      </c>
      <c r="I95" s="90">
        <v>0</v>
      </c>
    </row>
    <row r="96" spans="1:9" ht="13.2">
      <c r="A96" s="88" t="s">
        <v>409</v>
      </c>
      <c r="B96" s="90">
        <v>29926</v>
      </c>
      <c r="C96" s="91">
        <v>1.2829999999999999</v>
      </c>
      <c r="D96" s="90">
        <v>38395</v>
      </c>
      <c r="E96" s="90">
        <v>38886</v>
      </c>
      <c r="F96" s="90">
        <v>7623</v>
      </c>
      <c r="G96" s="90">
        <v>605</v>
      </c>
      <c r="H96" s="90">
        <v>3086241</v>
      </c>
      <c r="I96" s="90">
        <v>0</v>
      </c>
    </row>
    <row r="97" spans="1:9" ht="13.2">
      <c r="A97" s="88" t="s">
        <v>410</v>
      </c>
      <c r="B97" s="90">
        <v>703178</v>
      </c>
      <c r="C97" s="91">
        <v>0.94399999999999995</v>
      </c>
      <c r="D97" s="90">
        <v>663800</v>
      </c>
      <c r="E97" s="90">
        <v>672274</v>
      </c>
      <c r="F97" s="90">
        <v>9212</v>
      </c>
      <c r="G97" s="90">
        <v>2194</v>
      </c>
      <c r="H97" s="90">
        <v>160085107</v>
      </c>
      <c r="I97" s="90">
        <v>0</v>
      </c>
    </row>
    <row r="98" spans="1:9" ht="13.2">
      <c r="A98" s="88" t="s">
        <v>411</v>
      </c>
      <c r="B98" s="90">
        <v>123423</v>
      </c>
      <c r="C98" s="91">
        <v>1.151</v>
      </c>
      <c r="D98" s="90">
        <v>142060</v>
      </c>
      <c r="E98" s="90">
        <v>143874</v>
      </c>
      <c r="F98" s="90">
        <v>11093</v>
      </c>
      <c r="G98" s="90">
        <v>4075</v>
      </c>
      <c r="H98" s="90">
        <v>52849004</v>
      </c>
      <c r="I98" s="90">
        <v>0</v>
      </c>
    </row>
    <row r="99" spans="1:9" ht="13.2">
      <c r="A99" s="88" t="s">
        <v>412</v>
      </c>
      <c r="B99" s="90">
        <v>116684</v>
      </c>
      <c r="C99" s="91">
        <v>1.054</v>
      </c>
      <c r="D99" s="90">
        <v>122985</v>
      </c>
      <c r="E99" s="90">
        <v>124555</v>
      </c>
      <c r="F99" s="90">
        <v>7633</v>
      </c>
      <c r="G99" s="90">
        <v>614</v>
      </c>
      <c r="H99" s="90">
        <v>10026753</v>
      </c>
      <c r="I99" s="90">
        <v>0</v>
      </c>
    </row>
    <row r="100" spans="1:9" ht="13.2">
      <c r="A100" s="88" t="s">
        <v>413</v>
      </c>
      <c r="B100" s="90">
        <v>194749</v>
      </c>
      <c r="C100" s="91">
        <v>1.0029999999999999</v>
      </c>
      <c r="D100" s="90">
        <v>195334</v>
      </c>
      <c r="E100" s="90">
        <v>197827</v>
      </c>
      <c r="F100" s="90">
        <v>9985</v>
      </c>
      <c r="G100" s="90">
        <v>2967</v>
      </c>
      <c r="H100" s="90">
        <v>58784326</v>
      </c>
      <c r="I100" s="90">
        <v>0</v>
      </c>
    </row>
    <row r="101" spans="1:9" ht="13.2">
      <c r="A101" s="88" t="s">
        <v>414</v>
      </c>
      <c r="B101" s="90">
        <v>193734</v>
      </c>
      <c r="C101" s="91">
        <v>1.089</v>
      </c>
      <c r="D101" s="90">
        <v>210977</v>
      </c>
      <c r="E101" s="90">
        <v>213670</v>
      </c>
      <c r="F101" s="90">
        <v>8008</v>
      </c>
      <c r="G101" s="90">
        <v>990</v>
      </c>
      <c r="H101" s="90">
        <v>26412739</v>
      </c>
      <c r="I101" s="90">
        <v>0</v>
      </c>
    </row>
    <row r="102" spans="1:9" ht="13.2">
      <c r="A102" s="88" t="s">
        <v>415</v>
      </c>
      <c r="B102" s="90">
        <v>62823</v>
      </c>
      <c r="C102" s="91">
        <v>0.83499999999999996</v>
      </c>
      <c r="D102" s="90">
        <v>52457</v>
      </c>
      <c r="E102" s="90">
        <v>53127</v>
      </c>
      <c r="F102" s="90">
        <v>7701</v>
      </c>
      <c r="G102" s="90">
        <v>683</v>
      </c>
      <c r="H102" s="90">
        <v>4708991</v>
      </c>
      <c r="I102" s="90">
        <v>0</v>
      </c>
    </row>
    <row r="103" spans="1:9" ht="13.2">
      <c r="A103" s="88" t="s">
        <v>416</v>
      </c>
      <c r="B103" s="90">
        <v>126080</v>
      </c>
      <c r="C103" s="91">
        <v>1.056</v>
      </c>
      <c r="D103" s="90">
        <v>133141</v>
      </c>
      <c r="E103" s="90">
        <v>134841</v>
      </c>
      <c r="F103" s="90">
        <v>8809</v>
      </c>
      <c r="G103" s="90">
        <v>1790</v>
      </c>
      <c r="H103" s="90">
        <v>27407394</v>
      </c>
      <c r="I103" s="90">
        <v>0</v>
      </c>
    </row>
    <row r="104" spans="1:9" ht="13.2">
      <c r="A104" s="88" t="s">
        <v>417</v>
      </c>
      <c r="B104" s="90">
        <v>316308</v>
      </c>
      <c r="C104" s="91">
        <v>0.96499999999999997</v>
      </c>
      <c r="D104" s="90">
        <v>305237</v>
      </c>
      <c r="E104" s="90">
        <v>309134</v>
      </c>
      <c r="F104" s="90">
        <v>8535</v>
      </c>
      <c r="G104" s="90">
        <v>1517</v>
      </c>
      <c r="H104" s="90">
        <v>54930874</v>
      </c>
      <c r="I104" s="90">
        <v>0</v>
      </c>
    </row>
    <row r="105" spans="1:9" ht="18.75" customHeight="1">
      <c r="A105" s="83" t="s">
        <v>418</v>
      </c>
      <c r="B105" s="90"/>
      <c r="C105" s="91"/>
      <c r="D105" s="90"/>
      <c r="E105" s="90"/>
      <c r="F105" s="90"/>
      <c r="G105" s="90"/>
      <c r="H105" s="90"/>
      <c r="I105" s="90"/>
    </row>
    <row r="106" spans="1:9" ht="13.2">
      <c r="A106" s="88" t="s">
        <v>419</v>
      </c>
      <c r="B106" s="90">
        <v>475039</v>
      </c>
      <c r="C106" s="91">
        <v>0.94599999999999995</v>
      </c>
      <c r="D106" s="90">
        <v>449387</v>
      </c>
      <c r="E106" s="90">
        <v>455124</v>
      </c>
      <c r="F106" s="90">
        <v>7486</v>
      </c>
      <c r="G106" s="90">
        <v>468</v>
      </c>
      <c r="H106" s="90">
        <v>28464860</v>
      </c>
      <c r="I106" s="90">
        <v>0</v>
      </c>
    </row>
    <row r="107" spans="1:9" ht="18.75" customHeight="1">
      <c r="A107" s="83" t="s">
        <v>420</v>
      </c>
      <c r="B107" s="90"/>
      <c r="C107" s="91"/>
      <c r="D107" s="90"/>
      <c r="E107" s="90"/>
      <c r="F107" s="90"/>
      <c r="G107" s="90"/>
      <c r="H107" s="90"/>
      <c r="I107" s="90"/>
    </row>
    <row r="108" spans="1:9" ht="13.2">
      <c r="A108" s="88" t="s">
        <v>421</v>
      </c>
      <c r="B108" s="90">
        <v>315002</v>
      </c>
      <c r="C108" s="91">
        <v>0.97199999999999998</v>
      </c>
      <c r="D108" s="90">
        <v>306182</v>
      </c>
      <c r="E108" s="90">
        <v>310091</v>
      </c>
      <c r="F108" s="90">
        <v>9814</v>
      </c>
      <c r="G108" s="90">
        <v>2796</v>
      </c>
      <c r="H108" s="90">
        <v>88332697</v>
      </c>
      <c r="I108" s="90">
        <v>0</v>
      </c>
    </row>
    <row r="109" spans="1:9" ht="13.2">
      <c r="A109" s="88" t="s">
        <v>422</v>
      </c>
      <c r="B109" s="90">
        <v>545312</v>
      </c>
      <c r="C109" s="91">
        <v>1.04</v>
      </c>
      <c r="D109" s="90">
        <v>567124</v>
      </c>
      <c r="E109" s="90">
        <v>574364</v>
      </c>
      <c r="F109" s="90">
        <v>8701</v>
      </c>
      <c r="G109" s="90">
        <v>1682</v>
      </c>
      <c r="H109" s="90">
        <v>111063460</v>
      </c>
      <c r="I109" s="90">
        <v>0</v>
      </c>
    </row>
    <row r="110" spans="1:9" ht="13.2">
      <c r="A110" s="88" t="s">
        <v>423</v>
      </c>
      <c r="B110" s="90">
        <v>104310</v>
      </c>
      <c r="C110" s="91">
        <v>1.056</v>
      </c>
      <c r="D110" s="90">
        <v>110151</v>
      </c>
      <c r="E110" s="90">
        <v>111557</v>
      </c>
      <c r="F110" s="90">
        <v>8732</v>
      </c>
      <c r="G110" s="90">
        <v>1714</v>
      </c>
      <c r="H110" s="90">
        <v>21900936</v>
      </c>
      <c r="I110" s="90">
        <v>0</v>
      </c>
    </row>
    <row r="111" spans="1:9" ht="13.2">
      <c r="A111" s="88" t="s">
        <v>424</v>
      </c>
      <c r="B111" s="90">
        <v>248726</v>
      </c>
      <c r="C111" s="91">
        <v>0.98199999999999998</v>
      </c>
      <c r="D111" s="90">
        <v>244249</v>
      </c>
      <c r="E111" s="90">
        <v>247367</v>
      </c>
      <c r="F111" s="90">
        <v>8637</v>
      </c>
      <c r="G111" s="90">
        <v>1619</v>
      </c>
      <c r="H111" s="90">
        <v>46375526</v>
      </c>
      <c r="I111" s="90">
        <v>0</v>
      </c>
    </row>
    <row r="112" spans="1:9" ht="13.2">
      <c r="A112" s="88" t="s">
        <v>425</v>
      </c>
      <c r="B112" s="90">
        <v>162809</v>
      </c>
      <c r="C112" s="91">
        <v>0.96599999999999997</v>
      </c>
      <c r="D112" s="90">
        <v>157273</v>
      </c>
      <c r="E112" s="90">
        <v>159281</v>
      </c>
      <c r="F112" s="90">
        <v>9165</v>
      </c>
      <c r="G112" s="90">
        <v>2147</v>
      </c>
      <c r="H112" s="90">
        <v>37313371</v>
      </c>
      <c r="I112" s="90">
        <v>0</v>
      </c>
    </row>
    <row r="113" spans="1:9" ht="18.75" customHeight="1">
      <c r="A113" s="83" t="s">
        <v>426</v>
      </c>
      <c r="B113" s="90"/>
      <c r="C113" s="91"/>
      <c r="D113" s="90"/>
      <c r="E113" s="90"/>
      <c r="F113" s="90"/>
      <c r="G113" s="90"/>
      <c r="H113" s="90"/>
      <c r="I113" s="90"/>
    </row>
    <row r="114" spans="1:9" ht="13.2">
      <c r="A114" s="88" t="s">
        <v>427</v>
      </c>
      <c r="B114" s="90">
        <v>91159</v>
      </c>
      <c r="C114" s="91">
        <v>0.97899999999999998</v>
      </c>
      <c r="D114" s="90">
        <v>89245</v>
      </c>
      <c r="E114" s="90">
        <v>90384</v>
      </c>
      <c r="F114" s="90">
        <v>5619</v>
      </c>
      <c r="G114" s="90">
        <v>-1399</v>
      </c>
      <c r="H114" s="90">
        <v>0</v>
      </c>
      <c r="I114" s="90">
        <v>-22502429</v>
      </c>
    </row>
    <row r="115" spans="1:9" ht="13.2">
      <c r="A115" s="88" t="s">
        <v>428</v>
      </c>
      <c r="B115" s="90">
        <v>88193</v>
      </c>
      <c r="C115" s="91">
        <v>0.98299999999999998</v>
      </c>
      <c r="D115" s="90">
        <v>86694</v>
      </c>
      <c r="E115" s="90">
        <v>87801</v>
      </c>
      <c r="F115" s="90">
        <v>7029</v>
      </c>
      <c r="G115" s="90">
        <v>11</v>
      </c>
      <c r="H115" s="90">
        <v>137601</v>
      </c>
      <c r="I115" s="90">
        <v>0</v>
      </c>
    </row>
    <row r="116" spans="1:9" ht="13.2">
      <c r="A116" s="88" t="s">
        <v>429</v>
      </c>
      <c r="B116" s="90">
        <v>79155</v>
      </c>
      <c r="C116" s="91">
        <v>0.92900000000000005</v>
      </c>
      <c r="D116" s="90">
        <v>73535</v>
      </c>
      <c r="E116" s="90">
        <v>74474</v>
      </c>
      <c r="F116" s="90">
        <v>3641</v>
      </c>
      <c r="G116" s="90">
        <v>-3377</v>
      </c>
      <c r="H116" s="90">
        <v>0</v>
      </c>
      <c r="I116" s="90">
        <v>-69081656</v>
      </c>
    </row>
    <row r="117" spans="1:9" ht="13.2">
      <c r="A117" s="88" t="s">
        <v>430</v>
      </c>
      <c r="B117" s="90">
        <v>59617</v>
      </c>
      <c r="C117" s="91">
        <v>1.115</v>
      </c>
      <c r="D117" s="90">
        <v>66473</v>
      </c>
      <c r="E117" s="90">
        <v>67322</v>
      </c>
      <c r="F117" s="90">
        <v>4198</v>
      </c>
      <c r="G117" s="90">
        <v>-2820</v>
      </c>
      <c r="H117" s="90">
        <v>0</v>
      </c>
      <c r="I117" s="90">
        <v>-45234655</v>
      </c>
    </row>
    <row r="118" spans="1:9" ht="13.2">
      <c r="A118" s="88" t="s">
        <v>431</v>
      </c>
      <c r="B118" s="90">
        <v>342966</v>
      </c>
      <c r="C118" s="91">
        <v>0.88300000000000001</v>
      </c>
      <c r="D118" s="90">
        <v>302839</v>
      </c>
      <c r="E118" s="90">
        <v>306705</v>
      </c>
      <c r="F118" s="90">
        <v>8743</v>
      </c>
      <c r="G118" s="90">
        <v>1725</v>
      </c>
      <c r="H118" s="90">
        <v>60502777</v>
      </c>
      <c r="I118" s="90">
        <v>0</v>
      </c>
    </row>
    <row r="119" spans="1:9" ht="13.2">
      <c r="A119" s="88" t="s">
        <v>432</v>
      </c>
      <c r="B119" s="90">
        <v>855570</v>
      </c>
      <c r="C119" s="91">
        <v>1.0760000000000001</v>
      </c>
      <c r="D119" s="90">
        <v>920593</v>
      </c>
      <c r="E119" s="90">
        <v>932345</v>
      </c>
      <c r="F119" s="90">
        <v>6103</v>
      </c>
      <c r="G119" s="90">
        <v>-915</v>
      </c>
      <c r="H119" s="90">
        <v>0</v>
      </c>
      <c r="I119" s="90">
        <v>-139741183</v>
      </c>
    </row>
    <row r="120" spans="1:9" ht="13.2">
      <c r="A120" s="88" t="s">
        <v>433</v>
      </c>
      <c r="B120" s="90">
        <v>403795</v>
      </c>
      <c r="C120" s="91">
        <v>0.99199999999999999</v>
      </c>
      <c r="D120" s="90">
        <v>400565</v>
      </c>
      <c r="E120" s="90">
        <v>405678</v>
      </c>
      <c r="F120" s="90">
        <v>7822</v>
      </c>
      <c r="G120" s="90">
        <v>803</v>
      </c>
      <c r="H120" s="90">
        <v>41670070</v>
      </c>
      <c r="I120" s="90">
        <v>0</v>
      </c>
    </row>
    <row r="121" spans="1:9" ht="13.2">
      <c r="A121" s="88" t="s">
        <v>434</v>
      </c>
      <c r="B121" s="90">
        <v>164628</v>
      </c>
      <c r="C121" s="91">
        <v>0.90800000000000003</v>
      </c>
      <c r="D121" s="90">
        <v>149482</v>
      </c>
      <c r="E121" s="90">
        <v>151390</v>
      </c>
      <c r="F121" s="90">
        <v>5328</v>
      </c>
      <c r="G121" s="90">
        <v>-1690</v>
      </c>
      <c r="H121" s="90">
        <v>0</v>
      </c>
      <c r="I121" s="90">
        <v>-48008230</v>
      </c>
    </row>
    <row r="122" spans="1:9" ht="13.2">
      <c r="A122" s="88" t="s">
        <v>435</v>
      </c>
      <c r="B122" s="90">
        <v>114554</v>
      </c>
      <c r="C122" s="91">
        <v>0.90700000000000003</v>
      </c>
      <c r="D122" s="90">
        <v>103901</v>
      </c>
      <c r="E122" s="90">
        <v>105227</v>
      </c>
      <c r="F122" s="90">
        <v>6788</v>
      </c>
      <c r="G122" s="90">
        <v>-230</v>
      </c>
      <c r="H122" s="90">
        <v>0</v>
      </c>
      <c r="I122" s="90">
        <v>-3567749</v>
      </c>
    </row>
    <row r="123" spans="1:9" ht="13.2">
      <c r="A123" s="88" t="s">
        <v>436</v>
      </c>
      <c r="B123" s="90">
        <v>112505</v>
      </c>
      <c r="C123" s="91">
        <v>0.995</v>
      </c>
      <c r="D123" s="90">
        <v>111943</v>
      </c>
      <c r="E123" s="90">
        <v>113372</v>
      </c>
      <c r="F123" s="90">
        <v>6418</v>
      </c>
      <c r="G123" s="90">
        <v>-601</v>
      </c>
      <c r="H123" s="90">
        <v>0</v>
      </c>
      <c r="I123" s="90">
        <v>-10610305</v>
      </c>
    </row>
    <row r="124" spans="1:9" ht="13.2">
      <c r="A124" s="88" t="s">
        <v>437</v>
      </c>
      <c r="B124" s="90">
        <v>129979</v>
      </c>
      <c r="C124" s="91">
        <v>1.004</v>
      </c>
      <c r="D124" s="90">
        <v>130499</v>
      </c>
      <c r="E124" s="90">
        <v>132165</v>
      </c>
      <c r="F124" s="90">
        <v>7483</v>
      </c>
      <c r="G124" s="90">
        <v>465</v>
      </c>
      <c r="H124" s="90">
        <v>8218492</v>
      </c>
      <c r="I124" s="90">
        <v>0</v>
      </c>
    </row>
    <row r="125" spans="1:9" ht="13.2">
      <c r="A125" s="88" t="s">
        <v>438</v>
      </c>
      <c r="B125" s="90">
        <v>735544</v>
      </c>
      <c r="C125" s="91">
        <v>1.0289999999999999</v>
      </c>
      <c r="D125" s="90">
        <v>756875</v>
      </c>
      <c r="E125" s="90">
        <v>766537</v>
      </c>
      <c r="F125" s="90">
        <v>8929</v>
      </c>
      <c r="G125" s="90">
        <v>1911</v>
      </c>
      <c r="H125" s="90">
        <v>164032195</v>
      </c>
      <c r="I125" s="90">
        <v>0</v>
      </c>
    </row>
    <row r="126" spans="1:9" ht="13.2">
      <c r="A126" s="88" t="s">
        <v>439</v>
      </c>
      <c r="B126" s="90">
        <v>168964</v>
      </c>
      <c r="C126" s="91">
        <v>0.97099999999999997</v>
      </c>
      <c r="D126" s="90">
        <v>164064</v>
      </c>
      <c r="E126" s="90">
        <v>166158</v>
      </c>
      <c r="F126" s="90">
        <v>5080</v>
      </c>
      <c r="G126" s="90">
        <v>-1939</v>
      </c>
      <c r="H126" s="90">
        <v>0</v>
      </c>
      <c r="I126" s="90">
        <v>-63411241</v>
      </c>
    </row>
    <row r="127" spans="1:9" ht="13.2">
      <c r="A127" s="88" t="s">
        <v>440</v>
      </c>
      <c r="B127" s="90">
        <v>289310</v>
      </c>
      <c r="C127" s="91">
        <v>1.006</v>
      </c>
      <c r="D127" s="90">
        <v>291046</v>
      </c>
      <c r="E127" s="90">
        <v>294761</v>
      </c>
      <c r="F127" s="90">
        <v>6189</v>
      </c>
      <c r="G127" s="90">
        <v>-829</v>
      </c>
      <c r="H127" s="90">
        <v>0</v>
      </c>
      <c r="I127" s="90">
        <v>-39483383</v>
      </c>
    </row>
    <row r="128" spans="1:9" ht="13.2">
      <c r="A128" s="88" t="s">
        <v>441</v>
      </c>
      <c r="B128" s="90">
        <v>102379</v>
      </c>
      <c r="C128" s="91">
        <v>0.93200000000000005</v>
      </c>
      <c r="D128" s="90">
        <v>95418</v>
      </c>
      <c r="E128" s="90">
        <v>96636</v>
      </c>
      <c r="F128" s="90">
        <v>3921</v>
      </c>
      <c r="G128" s="90">
        <v>-3097</v>
      </c>
      <c r="H128" s="90">
        <v>0</v>
      </c>
      <c r="I128" s="90">
        <v>-76332626</v>
      </c>
    </row>
    <row r="129" spans="1:9" ht="13.2">
      <c r="A129" s="88" t="s">
        <v>442</v>
      </c>
      <c r="B129" s="90">
        <v>929251</v>
      </c>
      <c r="C129" s="91">
        <v>1.036</v>
      </c>
      <c r="D129" s="90">
        <v>962704</v>
      </c>
      <c r="E129" s="90">
        <v>974993</v>
      </c>
      <c r="F129" s="90">
        <v>7358</v>
      </c>
      <c r="G129" s="90">
        <v>340</v>
      </c>
      <c r="H129" s="90">
        <v>45002756</v>
      </c>
      <c r="I129" s="90">
        <v>0</v>
      </c>
    </row>
    <row r="130" spans="1:9" ht="13.2">
      <c r="A130" s="88" t="s">
        <v>443</v>
      </c>
      <c r="B130" s="90">
        <v>2115088</v>
      </c>
      <c r="C130" s="91">
        <v>1.079</v>
      </c>
      <c r="D130" s="90">
        <v>2282180</v>
      </c>
      <c r="E130" s="90">
        <v>2311314</v>
      </c>
      <c r="F130" s="90">
        <v>6276</v>
      </c>
      <c r="G130" s="90">
        <v>-742</v>
      </c>
      <c r="H130" s="90">
        <v>0</v>
      </c>
      <c r="I130" s="90">
        <v>-273350665</v>
      </c>
    </row>
    <row r="131" spans="1:9" ht="13.2">
      <c r="A131" s="88" t="s">
        <v>444</v>
      </c>
      <c r="B131" s="90">
        <v>86167</v>
      </c>
      <c r="C131" s="91">
        <v>0.90400000000000003</v>
      </c>
      <c r="D131" s="90">
        <v>77895</v>
      </c>
      <c r="E131" s="90">
        <v>78889</v>
      </c>
      <c r="F131" s="90">
        <v>6150</v>
      </c>
      <c r="G131" s="90">
        <v>-868</v>
      </c>
      <c r="H131" s="90">
        <v>0</v>
      </c>
      <c r="I131" s="90">
        <v>-11131879</v>
      </c>
    </row>
    <row r="132" spans="1:9" ht="13.2">
      <c r="A132" s="88" t="s">
        <v>445</v>
      </c>
      <c r="B132" s="90">
        <v>43260</v>
      </c>
      <c r="C132" s="91">
        <v>0.875</v>
      </c>
      <c r="D132" s="90">
        <v>37852</v>
      </c>
      <c r="E132" s="90">
        <v>38335</v>
      </c>
      <c r="F132" s="90">
        <v>5412</v>
      </c>
      <c r="G132" s="90">
        <v>-1606</v>
      </c>
      <c r="H132" s="90">
        <v>0</v>
      </c>
      <c r="I132" s="90">
        <v>-11373894</v>
      </c>
    </row>
    <row r="133" spans="1:9" ht="13.2">
      <c r="A133" s="88" t="s">
        <v>446</v>
      </c>
      <c r="B133" s="90">
        <v>134975</v>
      </c>
      <c r="C133" s="91">
        <v>1.022</v>
      </c>
      <c r="D133" s="90">
        <v>137945</v>
      </c>
      <c r="E133" s="90">
        <v>139706</v>
      </c>
      <c r="F133" s="90">
        <v>7432</v>
      </c>
      <c r="G133" s="90">
        <v>414</v>
      </c>
      <c r="H133" s="90">
        <v>7786419</v>
      </c>
      <c r="I133" s="90">
        <v>0</v>
      </c>
    </row>
    <row r="134" spans="1:9" ht="13.2">
      <c r="A134" s="88" t="s">
        <v>447</v>
      </c>
      <c r="B134" s="90">
        <v>109083</v>
      </c>
      <c r="C134" s="91">
        <v>1.129</v>
      </c>
      <c r="D134" s="90">
        <v>123154</v>
      </c>
      <c r="E134" s="90">
        <v>124726</v>
      </c>
      <c r="F134" s="90">
        <v>6439</v>
      </c>
      <c r="G134" s="90">
        <v>-579</v>
      </c>
      <c r="H134" s="90">
        <v>0</v>
      </c>
      <c r="I134" s="90">
        <v>-11221414</v>
      </c>
    </row>
    <row r="135" spans="1:9" ht="13.2">
      <c r="A135" s="88" t="s">
        <v>448</v>
      </c>
      <c r="B135" s="90">
        <v>101746</v>
      </c>
      <c r="C135" s="91">
        <v>0.98</v>
      </c>
      <c r="D135" s="90">
        <v>99711</v>
      </c>
      <c r="E135" s="90">
        <v>100984</v>
      </c>
      <c r="F135" s="90">
        <v>5896</v>
      </c>
      <c r="G135" s="90">
        <v>-1122</v>
      </c>
      <c r="H135" s="90">
        <v>0</v>
      </c>
      <c r="I135" s="90">
        <v>-19214826</v>
      </c>
    </row>
    <row r="136" spans="1:9" ht="13.2">
      <c r="A136" s="88" t="s">
        <v>449</v>
      </c>
      <c r="B136" s="90">
        <v>116446</v>
      </c>
      <c r="C136" s="91">
        <v>0.89800000000000002</v>
      </c>
      <c r="D136" s="90">
        <v>104568</v>
      </c>
      <c r="E136" s="90">
        <v>105903</v>
      </c>
      <c r="F136" s="90">
        <v>3849</v>
      </c>
      <c r="G136" s="90">
        <v>-3170</v>
      </c>
      <c r="H136" s="90">
        <v>0</v>
      </c>
      <c r="I136" s="90">
        <v>-87220993</v>
      </c>
    </row>
    <row r="137" spans="1:9" ht="13.2">
      <c r="A137" s="88" t="s">
        <v>450</v>
      </c>
      <c r="B137" s="90">
        <v>81022</v>
      </c>
      <c r="C137" s="91">
        <v>1.01</v>
      </c>
      <c r="D137" s="90">
        <v>81832</v>
      </c>
      <c r="E137" s="90">
        <v>82876</v>
      </c>
      <c r="F137" s="90">
        <v>5737</v>
      </c>
      <c r="G137" s="90">
        <v>-1282</v>
      </c>
      <c r="H137" s="90">
        <v>0</v>
      </c>
      <c r="I137" s="90">
        <v>-18514200</v>
      </c>
    </row>
    <row r="138" spans="1:9" ht="13.2">
      <c r="A138" s="88" t="s">
        <v>451</v>
      </c>
      <c r="B138" s="90">
        <v>89322</v>
      </c>
      <c r="C138" s="91">
        <v>1.042</v>
      </c>
      <c r="D138" s="90">
        <v>93074</v>
      </c>
      <c r="E138" s="90">
        <v>94262</v>
      </c>
      <c r="F138" s="90">
        <v>3979</v>
      </c>
      <c r="G138" s="90">
        <v>-3039</v>
      </c>
      <c r="H138" s="90">
        <v>0</v>
      </c>
      <c r="I138" s="90">
        <v>-72004083</v>
      </c>
    </row>
    <row r="139" spans="1:9" ht="13.2">
      <c r="A139" s="88" t="s">
        <v>452</v>
      </c>
      <c r="B139" s="90">
        <v>110810</v>
      </c>
      <c r="C139" s="91">
        <v>1.056</v>
      </c>
      <c r="D139" s="90">
        <v>117015</v>
      </c>
      <c r="E139" s="90">
        <v>118509</v>
      </c>
      <c r="F139" s="90">
        <v>8693</v>
      </c>
      <c r="G139" s="90">
        <v>1675</v>
      </c>
      <c r="H139" s="90">
        <v>22838412</v>
      </c>
      <c r="I139" s="90">
        <v>0</v>
      </c>
    </row>
    <row r="140" spans="1:9" ht="13.2">
      <c r="A140" s="88" t="s">
        <v>453</v>
      </c>
      <c r="B140" s="90">
        <v>318102</v>
      </c>
      <c r="C140" s="91">
        <v>0.89300000000000002</v>
      </c>
      <c r="D140" s="90">
        <v>284065</v>
      </c>
      <c r="E140" s="90">
        <v>287691</v>
      </c>
      <c r="F140" s="90">
        <v>6064</v>
      </c>
      <c r="G140" s="90">
        <v>-954</v>
      </c>
      <c r="H140" s="90">
        <v>0</v>
      </c>
      <c r="I140" s="90">
        <v>-45240699</v>
      </c>
    </row>
    <row r="141" spans="1:9" ht="13.2">
      <c r="A141" s="88" t="s">
        <v>454</v>
      </c>
      <c r="B141" s="90">
        <v>151955</v>
      </c>
      <c r="C141" s="91">
        <v>0.98199999999999998</v>
      </c>
      <c r="D141" s="90">
        <v>149220</v>
      </c>
      <c r="E141" s="90">
        <v>151125</v>
      </c>
      <c r="F141" s="90">
        <v>3999</v>
      </c>
      <c r="G141" s="90">
        <v>-3019</v>
      </c>
      <c r="H141" s="90">
        <v>0</v>
      </c>
      <c r="I141" s="90">
        <v>-114061588</v>
      </c>
    </row>
    <row r="142" spans="1:9" ht="13.2">
      <c r="A142" s="88" t="s">
        <v>455</v>
      </c>
      <c r="B142" s="90">
        <v>249867</v>
      </c>
      <c r="C142" s="91">
        <v>0.98699999999999999</v>
      </c>
      <c r="D142" s="90">
        <v>246619</v>
      </c>
      <c r="E142" s="90">
        <v>249767</v>
      </c>
      <c r="F142" s="90">
        <v>7759</v>
      </c>
      <c r="G142" s="90">
        <v>741</v>
      </c>
      <c r="H142" s="90">
        <v>23854140</v>
      </c>
      <c r="I142" s="90">
        <v>0</v>
      </c>
    </row>
    <row r="143" spans="1:9" ht="13.2">
      <c r="A143" s="88" t="s">
        <v>456</v>
      </c>
      <c r="B143" s="90">
        <v>86609</v>
      </c>
      <c r="C143" s="91">
        <v>0.92700000000000005</v>
      </c>
      <c r="D143" s="90">
        <v>80286</v>
      </c>
      <c r="E143" s="90">
        <v>81311</v>
      </c>
      <c r="F143" s="90">
        <v>4922</v>
      </c>
      <c r="G143" s="90">
        <v>-2096</v>
      </c>
      <c r="H143" s="90">
        <v>0</v>
      </c>
      <c r="I143" s="90">
        <v>-34620780</v>
      </c>
    </row>
    <row r="144" spans="1:9" ht="13.2">
      <c r="A144" s="88" t="s">
        <v>457</v>
      </c>
      <c r="B144" s="90">
        <v>280688</v>
      </c>
      <c r="C144" s="91">
        <v>1.1160000000000001</v>
      </c>
      <c r="D144" s="90">
        <v>313248</v>
      </c>
      <c r="E144" s="90">
        <v>317247</v>
      </c>
      <c r="F144" s="90">
        <v>7029</v>
      </c>
      <c r="G144" s="90">
        <v>10</v>
      </c>
      <c r="H144" s="90">
        <v>470641</v>
      </c>
      <c r="I144" s="90">
        <v>0</v>
      </c>
    </row>
    <row r="145" spans="1:9" ht="13.2">
      <c r="A145" s="88" t="s">
        <v>458</v>
      </c>
      <c r="B145" s="90">
        <v>67042</v>
      </c>
      <c r="C145" s="91">
        <v>0.88600000000000001</v>
      </c>
      <c r="D145" s="90">
        <v>59399</v>
      </c>
      <c r="E145" s="90">
        <v>60157</v>
      </c>
      <c r="F145" s="90">
        <v>5851</v>
      </c>
      <c r="G145" s="90">
        <v>-1167</v>
      </c>
      <c r="H145" s="90">
        <v>0</v>
      </c>
      <c r="I145" s="90">
        <v>-11995746</v>
      </c>
    </row>
    <row r="146" spans="1:9" ht="13.2">
      <c r="A146" s="88" t="s">
        <v>459</v>
      </c>
      <c r="B146" s="90">
        <v>114733</v>
      </c>
      <c r="C146" s="91">
        <v>0.98799999999999999</v>
      </c>
      <c r="D146" s="90">
        <v>113357</v>
      </c>
      <c r="E146" s="90">
        <v>114804</v>
      </c>
      <c r="F146" s="90">
        <v>8376</v>
      </c>
      <c r="G146" s="90">
        <v>1357</v>
      </c>
      <c r="H146" s="90">
        <v>18606400</v>
      </c>
      <c r="I146" s="90">
        <v>0</v>
      </c>
    </row>
    <row r="147" spans="1:9" ht="18.75" customHeight="1">
      <c r="A147" s="83" t="s">
        <v>460</v>
      </c>
      <c r="B147" s="90"/>
      <c r="C147" s="91"/>
      <c r="D147" s="90"/>
      <c r="E147" s="90"/>
      <c r="F147" s="90"/>
      <c r="G147" s="90"/>
      <c r="H147" s="90"/>
      <c r="I147" s="90"/>
    </row>
    <row r="148" spans="1:9" ht="13.2">
      <c r="A148" s="88" t="s">
        <v>461</v>
      </c>
      <c r="B148" s="90">
        <v>364126</v>
      </c>
      <c r="C148" s="91">
        <v>0.99099999999999999</v>
      </c>
      <c r="D148" s="90">
        <v>360849</v>
      </c>
      <c r="E148" s="90">
        <v>365456</v>
      </c>
      <c r="F148" s="90">
        <v>7725</v>
      </c>
      <c r="G148" s="90">
        <v>707</v>
      </c>
      <c r="H148" s="90">
        <v>33443053</v>
      </c>
      <c r="I148" s="90">
        <v>0</v>
      </c>
    </row>
    <row r="149" spans="1:9" ht="13.2">
      <c r="A149" s="88" t="s">
        <v>462</v>
      </c>
      <c r="B149" s="90">
        <v>689085</v>
      </c>
      <c r="C149" s="91">
        <v>1.075</v>
      </c>
      <c r="D149" s="90">
        <v>740766</v>
      </c>
      <c r="E149" s="90">
        <v>750223</v>
      </c>
      <c r="F149" s="90">
        <v>7064</v>
      </c>
      <c r="G149" s="90">
        <v>46</v>
      </c>
      <c r="H149" s="90">
        <v>4899562</v>
      </c>
      <c r="I149" s="90">
        <v>0</v>
      </c>
    </row>
    <row r="150" spans="1:9" ht="13.2">
      <c r="A150" s="88" t="s">
        <v>463</v>
      </c>
      <c r="B150" s="90">
        <v>55365</v>
      </c>
      <c r="C150" s="91">
        <v>1.0840000000000001</v>
      </c>
      <c r="D150" s="90">
        <v>60016</v>
      </c>
      <c r="E150" s="90">
        <v>60782</v>
      </c>
      <c r="F150" s="90">
        <v>6041</v>
      </c>
      <c r="G150" s="90">
        <v>-977</v>
      </c>
      <c r="H150" s="90">
        <v>0</v>
      </c>
      <c r="I150" s="90">
        <v>-9827447</v>
      </c>
    </row>
    <row r="151" spans="1:9" ht="13.2">
      <c r="A151" s="88" t="s">
        <v>464</v>
      </c>
      <c r="B151" s="90">
        <v>510641</v>
      </c>
      <c r="C151" s="91">
        <v>1.103</v>
      </c>
      <c r="D151" s="90">
        <v>563237</v>
      </c>
      <c r="E151" s="90">
        <v>570427</v>
      </c>
      <c r="F151" s="90">
        <v>6602</v>
      </c>
      <c r="G151" s="90">
        <v>-416</v>
      </c>
      <c r="H151" s="90">
        <v>0</v>
      </c>
      <c r="I151" s="90">
        <v>-35930883</v>
      </c>
    </row>
    <row r="152" spans="1:9" ht="13.2">
      <c r="A152" s="88" t="s">
        <v>465</v>
      </c>
      <c r="B152" s="90">
        <v>176087</v>
      </c>
      <c r="C152" s="91">
        <v>1.0189999999999999</v>
      </c>
      <c r="D152" s="90">
        <v>179433</v>
      </c>
      <c r="E152" s="90">
        <v>181724</v>
      </c>
      <c r="F152" s="90">
        <v>6862</v>
      </c>
      <c r="G152" s="90">
        <v>-156</v>
      </c>
      <c r="H152" s="90">
        <v>0</v>
      </c>
      <c r="I152" s="90">
        <v>-4130006</v>
      </c>
    </row>
    <row r="153" spans="1:9" ht="13.2">
      <c r="A153" s="88" t="s">
        <v>466</v>
      </c>
      <c r="B153" s="90">
        <v>371157</v>
      </c>
      <c r="C153" s="91">
        <v>1.0920000000000001</v>
      </c>
      <c r="D153" s="90">
        <v>405303</v>
      </c>
      <c r="E153" s="90">
        <v>410477</v>
      </c>
      <c r="F153" s="90">
        <v>5906</v>
      </c>
      <c r="G153" s="90">
        <v>-1112</v>
      </c>
      <c r="H153" s="90">
        <v>0</v>
      </c>
      <c r="I153" s="90">
        <v>-77288283</v>
      </c>
    </row>
    <row r="154" spans="1:9" ht="18.75" customHeight="1">
      <c r="A154" s="83" t="s">
        <v>467</v>
      </c>
      <c r="B154" s="90"/>
      <c r="C154" s="91"/>
      <c r="D154" s="90"/>
      <c r="E154" s="90"/>
      <c r="F154" s="90"/>
      <c r="G154" s="90"/>
      <c r="H154" s="90"/>
      <c r="I154" s="90"/>
    </row>
    <row r="155" spans="1:9" ht="13.2">
      <c r="A155" s="88" t="s">
        <v>468</v>
      </c>
      <c r="B155" s="90">
        <v>214969</v>
      </c>
      <c r="C155" s="91">
        <v>1.0740000000000001</v>
      </c>
      <c r="D155" s="90">
        <v>230877</v>
      </c>
      <c r="E155" s="90">
        <v>233824</v>
      </c>
      <c r="F155" s="90">
        <v>7176</v>
      </c>
      <c r="G155" s="90">
        <v>158</v>
      </c>
      <c r="H155" s="90">
        <v>5152959</v>
      </c>
      <c r="I155" s="90">
        <v>0</v>
      </c>
    </row>
    <row r="156" spans="1:9" ht="13.2">
      <c r="A156" s="88" t="s">
        <v>469</v>
      </c>
      <c r="B156" s="90">
        <v>345238</v>
      </c>
      <c r="C156" s="91">
        <v>1.024</v>
      </c>
      <c r="D156" s="90">
        <v>353523</v>
      </c>
      <c r="E156" s="90">
        <v>358036</v>
      </c>
      <c r="F156" s="90">
        <v>8351</v>
      </c>
      <c r="G156" s="90">
        <v>1333</v>
      </c>
      <c r="H156" s="90">
        <v>57155828</v>
      </c>
      <c r="I156" s="90">
        <v>0</v>
      </c>
    </row>
    <row r="157" spans="1:9" ht="13.2">
      <c r="A157" s="88" t="s">
        <v>470</v>
      </c>
      <c r="B157" s="90">
        <v>61562</v>
      </c>
      <c r="C157" s="91">
        <v>0.95899999999999996</v>
      </c>
      <c r="D157" s="90">
        <v>59038</v>
      </c>
      <c r="E157" s="90">
        <v>59792</v>
      </c>
      <c r="F157" s="90">
        <v>6688</v>
      </c>
      <c r="G157" s="90">
        <v>-330</v>
      </c>
      <c r="H157" s="90">
        <v>0</v>
      </c>
      <c r="I157" s="90">
        <v>-2949974</v>
      </c>
    </row>
    <row r="158" spans="1:9" ht="13.2">
      <c r="A158" s="88" t="s">
        <v>471</v>
      </c>
      <c r="B158" s="90">
        <v>65616</v>
      </c>
      <c r="C158" s="91">
        <v>1.006</v>
      </c>
      <c r="D158" s="90">
        <v>66010</v>
      </c>
      <c r="E158" s="90">
        <v>66853</v>
      </c>
      <c r="F158" s="90">
        <v>6814</v>
      </c>
      <c r="G158" s="90">
        <v>-204</v>
      </c>
      <c r="H158" s="90">
        <v>0</v>
      </c>
      <c r="I158" s="90">
        <v>-2001865</v>
      </c>
    </row>
    <row r="159" spans="1:9" ht="13.2">
      <c r="A159" s="88" t="s">
        <v>472</v>
      </c>
      <c r="B159" s="90">
        <v>715386</v>
      </c>
      <c r="C159" s="91">
        <v>1.0649999999999999</v>
      </c>
      <c r="D159" s="90">
        <v>761887</v>
      </c>
      <c r="E159" s="90">
        <v>771613</v>
      </c>
      <c r="F159" s="90">
        <v>6699</v>
      </c>
      <c r="G159" s="90">
        <v>-319</v>
      </c>
      <c r="H159" s="90">
        <v>0</v>
      </c>
      <c r="I159" s="90">
        <v>-36705139</v>
      </c>
    </row>
    <row r="160" spans="1:9" ht="13.2">
      <c r="A160" s="88" t="s">
        <v>473</v>
      </c>
      <c r="B160" s="90">
        <v>65653</v>
      </c>
      <c r="C160" s="91">
        <v>0.877</v>
      </c>
      <c r="D160" s="90">
        <v>57578</v>
      </c>
      <c r="E160" s="90">
        <v>58313</v>
      </c>
      <c r="F160" s="90">
        <v>12735</v>
      </c>
      <c r="G160" s="90">
        <v>5717</v>
      </c>
      <c r="H160" s="90">
        <v>26177097</v>
      </c>
      <c r="I160" s="90">
        <v>0</v>
      </c>
    </row>
    <row r="161" spans="1:9" ht="13.2">
      <c r="A161" s="88" t="s">
        <v>474</v>
      </c>
      <c r="B161" s="90">
        <v>49351</v>
      </c>
      <c r="C161" s="91">
        <v>1.1040000000000001</v>
      </c>
      <c r="D161" s="90">
        <v>54483</v>
      </c>
      <c r="E161" s="90">
        <v>55179</v>
      </c>
      <c r="F161" s="90">
        <v>9955</v>
      </c>
      <c r="G161" s="90">
        <v>2937</v>
      </c>
      <c r="H161" s="90">
        <v>16277347</v>
      </c>
      <c r="I161" s="90">
        <v>0</v>
      </c>
    </row>
    <row r="162" spans="1:9" ht="13.2">
      <c r="A162" s="88" t="s">
        <v>475</v>
      </c>
      <c r="B162" s="90">
        <v>257305</v>
      </c>
      <c r="C162" s="91">
        <v>0.96699999999999997</v>
      </c>
      <c r="D162" s="90">
        <v>248814</v>
      </c>
      <c r="E162" s="90">
        <v>251990</v>
      </c>
      <c r="F162" s="90">
        <v>7679</v>
      </c>
      <c r="G162" s="90">
        <v>661</v>
      </c>
      <c r="H162" s="90">
        <v>21683542</v>
      </c>
      <c r="I162" s="90">
        <v>0</v>
      </c>
    </row>
    <row r="163" spans="1:9" ht="13.2">
      <c r="A163" s="88" t="s">
        <v>476</v>
      </c>
      <c r="B163" s="90">
        <v>45757</v>
      </c>
      <c r="C163" s="91">
        <v>0.78100000000000003</v>
      </c>
      <c r="D163" s="90">
        <v>35736</v>
      </c>
      <c r="E163" s="90">
        <v>36192</v>
      </c>
      <c r="F163" s="90">
        <v>5780</v>
      </c>
      <c r="G163" s="90">
        <v>-1238</v>
      </c>
      <c r="H163" s="90">
        <v>0</v>
      </c>
      <c r="I163" s="90">
        <v>-7755208</v>
      </c>
    </row>
    <row r="164" spans="1:9" ht="13.2">
      <c r="A164" s="88" t="s">
        <v>477</v>
      </c>
      <c r="B164" s="90">
        <v>47427</v>
      </c>
      <c r="C164" s="91">
        <v>1.081</v>
      </c>
      <c r="D164" s="90">
        <v>51268</v>
      </c>
      <c r="E164" s="90">
        <v>51923</v>
      </c>
      <c r="F164" s="90">
        <v>9292</v>
      </c>
      <c r="G164" s="90">
        <v>2274</v>
      </c>
      <c r="H164" s="90">
        <v>12705386</v>
      </c>
      <c r="I164" s="90">
        <v>0</v>
      </c>
    </row>
    <row r="165" spans="1:9" ht="13.2">
      <c r="A165" s="88" t="s">
        <v>478</v>
      </c>
      <c r="B165" s="90">
        <v>37020</v>
      </c>
      <c r="C165" s="91">
        <v>0.92</v>
      </c>
      <c r="D165" s="90">
        <v>34058</v>
      </c>
      <c r="E165" s="90">
        <v>34493</v>
      </c>
      <c r="F165" s="90">
        <v>6970</v>
      </c>
      <c r="G165" s="90">
        <v>-48</v>
      </c>
      <c r="H165" s="90">
        <v>0</v>
      </c>
      <c r="I165" s="90">
        <v>-239508</v>
      </c>
    </row>
    <row r="166" spans="1:9" ht="13.2">
      <c r="A166" s="88" t="s">
        <v>479</v>
      </c>
      <c r="B166" s="90">
        <v>4008486</v>
      </c>
      <c r="C166" s="91">
        <v>1.143</v>
      </c>
      <c r="D166" s="90">
        <v>4581699</v>
      </c>
      <c r="E166" s="90">
        <v>4640188</v>
      </c>
      <c r="F166" s="90">
        <v>7561</v>
      </c>
      <c r="G166" s="90">
        <v>543</v>
      </c>
      <c r="H166" s="90">
        <v>333279714</v>
      </c>
      <c r="I166" s="90">
        <v>0</v>
      </c>
    </row>
    <row r="167" spans="1:9" ht="13.2">
      <c r="A167" s="88" t="s">
        <v>480</v>
      </c>
      <c r="B167" s="90">
        <v>71433</v>
      </c>
      <c r="C167" s="91">
        <v>1.069</v>
      </c>
      <c r="D167" s="90">
        <v>76362</v>
      </c>
      <c r="E167" s="90">
        <v>77337</v>
      </c>
      <c r="F167" s="90">
        <v>5848</v>
      </c>
      <c r="G167" s="90">
        <v>-1170</v>
      </c>
      <c r="H167" s="90">
        <v>0</v>
      </c>
      <c r="I167" s="90">
        <v>-15477879</v>
      </c>
    </row>
    <row r="168" spans="1:9" ht="13.2">
      <c r="A168" s="88" t="s">
        <v>481</v>
      </c>
      <c r="B168" s="90">
        <v>48825</v>
      </c>
      <c r="C168" s="91">
        <v>1.1539999999999999</v>
      </c>
      <c r="D168" s="90">
        <v>56344</v>
      </c>
      <c r="E168" s="90">
        <v>57063</v>
      </c>
      <c r="F168" s="90">
        <v>6028</v>
      </c>
      <c r="G168" s="90">
        <v>-991</v>
      </c>
      <c r="H168" s="90">
        <v>0</v>
      </c>
      <c r="I168" s="90">
        <v>-9377384</v>
      </c>
    </row>
    <row r="169" spans="1:9" ht="13.2">
      <c r="A169" s="88" t="s">
        <v>482</v>
      </c>
      <c r="B169" s="90">
        <v>68237</v>
      </c>
      <c r="C169" s="91">
        <v>0.93</v>
      </c>
      <c r="D169" s="90">
        <v>63460</v>
      </c>
      <c r="E169" s="90">
        <v>64270</v>
      </c>
      <c r="F169" s="90">
        <v>6912</v>
      </c>
      <c r="G169" s="90">
        <v>-107</v>
      </c>
      <c r="H169" s="90">
        <v>0</v>
      </c>
      <c r="I169" s="90">
        <v>-990901</v>
      </c>
    </row>
    <row r="170" spans="1:9" ht="13.2">
      <c r="A170" s="88" t="s">
        <v>483</v>
      </c>
      <c r="B170" s="90">
        <v>233443</v>
      </c>
      <c r="C170" s="91">
        <v>0.98</v>
      </c>
      <c r="D170" s="90">
        <v>228774</v>
      </c>
      <c r="E170" s="90">
        <v>231694</v>
      </c>
      <c r="F170" s="90">
        <v>5797</v>
      </c>
      <c r="G170" s="90">
        <v>-1221</v>
      </c>
      <c r="H170" s="90">
        <v>0</v>
      </c>
      <c r="I170" s="90">
        <v>-48791512</v>
      </c>
    </row>
    <row r="171" spans="1:9" ht="13.2">
      <c r="A171" s="88" t="s">
        <v>484</v>
      </c>
      <c r="B171" s="90">
        <v>34515</v>
      </c>
      <c r="C171" s="91">
        <v>1.093</v>
      </c>
      <c r="D171" s="90">
        <v>37724</v>
      </c>
      <c r="E171" s="90">
        <v>38206</v>
      </c>
      <c r="F171" s="90">
        <v>5410</v>
      </c>
      <c r="G171" s="90">
        <v>-1608</v>
      </c>
      <c r="H171" s="90">
        <v>0</v>
      </c>
      <c r="I171" s="90">
        <v>-11355814</v>
      </c>
    </row>
    <row r="172" spans="1:9" ht="13.2">
      <c r="A172" s="88" t="s">
        <v>485</v>
      </c>
      <c r="B172" s="90">
        <v>286078</v>
      </c>
      <c r="C172" s="91">
        <v>1.2709999999999999</v>
      </c>
      <c r="D172" s="90">
        <v>363605</v>
      </c>
      <c r="E172" s="90">
        <v>368246</v>
      </c>
      <c r="F172" s="90">
        <v>7299</v>
      </c>
      <c r="G172" s="90">
        <v>280</v>
      </c>
      <c r="H172" s="90">
        <v>14147728</v>
      </c>
      <c r="I172" s="90">
        <v>0</v>
      </c>
    </row>
    <row r="173" spans="1:9" ht="13.2">
      <c r="A173" s="88" t="s">
        <v>486</v>
      </c>
      <c r="B173" s="90">
        <v>266527</v>
      </c>
      <c r="C173" s="91">
        <v>1.0069999999999999</v>
      </c>
      <c r="D173" s="90">
        <v>268392</v>
      </c>
      <c r="E173" s="90">
        <v>271819</v>
      </c>
      <c r="F173" s="90">
        <v>6224</v>
      </c>
      <c r="G173" s="90">
        <v>-794</v>
      </c>
      <c r="H173" s="90">
        <v>0</v>
      </c>
      <c r="I173" s="90">
        <v>-34669258</v>
      </c>
    </row>
    <row r="174" spans="1:9" ht="13.2">
      <c r="A174" s="88" t="s">
        <v>487</v>
      </c>
      <c r="B174" s="90">
        <v>334962</v>
      </c>
      <c r="C174" s="91">
        <v>0.99</v>
      </c>
      <c r="D174" s="90">
        <v>331612</v>
      </c>
      <c r="E174" s="90">
        <v>335846</v>
      </c>
      <c r="F174" s="90">
        <v>8326</v>
      </c>
      <c r="G174" s="90">
        <v>1307</v>
      </c>
      <c r="H174" s="90">
        <v>52742083</v>
      </c>
      <c r="I174" s="90">
        <v>0</v>
      </c>
    </row>
    <row r="175" spans="1:9" ht="13.2">
      <c r="A175" s="88" t="s">
        <v>488</v>
      </c>
      <c r="B175" s="90">
        <v>78429</v>
      </c>
      <c r="C175" s="91">
        <v>1.105</v>
      </c>
      <c r="D175" s="90">
        <v>86665</v>
      </c>
      <c r="E175" s="90">
        <v>87771</v>
      </c>
      <c r="F175" s="90">
        <v>6091</v>
      </c>
      <c r="G175" s="90">
        <v>-927</v>
      </c>
      <c r="H175" s="90">
        <v>0</v>
      </c>
      <c r="I175" s="90">
        <v>-13353088</v>
      </c>
    </row>
    <row r="176" spans="1:9" ht="13.2">
      <c r="A176" s="88" t="s">
        <v>489</v>
      </c>
      <c r="B176" s="90">
        <v>108434</v>
      </c>
      <c r="C176" s="91">
        <v>1.054</v>
      </c>
      <c r="D176" s="90">
        <v>114290</v>
      </c>
      <c r="E176" s="90">
        <v>115749</v>
      </c>
      <c r="F176" s="90">
        <v>8413</v>
      </c>
      <c r="G176" s="90">
        <v>1394</v>
      </c>
      <c r="H176" s="90">
        <v>19186529</v>
      </c>
      <c r="I176" s="90">
        <v>0</v>
      </c>
    </row>
    <row r="177" spans="1:9" ht="13.2">
      <c r="A177" s="88" t="s">
        <v>490</v>
      </c>
      <c r="B177" s="90">
        <v>215995</v>
      </c>
      <c r="C177" s="91">
        <v>0.93</v>
      </c>
      <c r="D177" s="90">
        <v>200876</v>
      </c>
      <c r="E177" s="90">
        <v>203440</v>
      </c>
      <c r="F177" s="90">
        <v>8351</v>
      </c>
      <c r="G177" s="90">
        <v>1333</v>
      </c>
      <c r="H177" s="90">
        <v>32464856</v>
      </c>
      <c r="I177" s="90">
        <v>0</v>
      </c>
    </row>
    <row r="178" spans="1:9" ht="13.2">
      <c r="A178" s="88" t="s">
        <v>491</v>
      </c>
      <c r="B178" s="90">
        <v>240283</v>
      </c>
      <c r="C178" s="91">
        <v>1.028</v>
      </c>
      <c r="D178" s="90">
        <v>247011</v>
      </c>
      <c r="E178" s="90">
        <v>250164</v>
      </c>
      <c r="F178" s="90">
        <v>7131</v>
      </c>
      <c r="G178" s="90">
        <v>113</v>
      </c>
      <c r="H178" s="90">
        <v>3961841</v>
      </c>
      <c r="I178" s="90">
        <v>0</v>
      </c>
    </row>
    <row r="179" spans="1:9" ht="13.2">
      <c r="A179" s="88" t="s">
        <v>492</v>
      </c>
      <c r="B179" s="90">
        <v>91388</v>
      </c>
      <c r="C179" s="91">
        <v>0.96699999999999997</v>
      </c>
      <c r="D179" s="90">
        <v>88372</v>
      </c>
      <c r="E179" s="90">
        <v>89500</v>
      </c>
      <c r="F179" s="90">
        <v>9903</v>
      </c>
      <c r="G179" s="90">
        <v>2885</v>
      </c>
      <c r="H179" s="90">
        <v>26070450</v>
      </c>
      <c r="I179" s="90">
        <v>0</v>
      </c>
    </row>
    <row r="180" spans="1:9" ht="13.2">
      <c r="A180" s="88" t="s">
        <v>493</v>
      </c>
      <c r="B180" s="90">
        <v>75300</v>
      </c>
      <c r="C180" s="91">
        <v>0.96699999999999997</v>
      </c>
      <c r="D180" s="90">
        <v>72815</v>
      </c>
      <c r="E180" s="90">
        <v>73744</v>
      </c>
      <c r="F180" s="90">
        <v>7202</v>
      </c>
      <c r="G180" s="90">
        <v>184</v>
      </c>
      <c r="H180" s="90">
        <v>1885794</v>
      </c>
      <c r="I180" s="90">
        <v>0</v>
      </c>
    </row>
    <row r="181" spans="1:9" ht="13.2">
      <c r="A181" s="88" t="s">
        <v>494</v>
      </c>
      <c r="B181" s="90">
        <v>456085</v>
      </c>
      <c r="C181" s="91">
        <v>1.101</v>
      </c>
      <c r="D181" s="90">
        <v>502150</v>
      </c>
      <c r="E181" s="90">
        <v>508560</v>
      </c>
      <c r="F181" s="90">
        <v>7033</v>
      </c>
      <c r="G181" s="90">
        <v>14</v>
      </c>
      <c r="H181" s="90">
        <v>1045702</v>
      </c>
      <c r="I181" s="90">
        <v>0</v>
      </c>
    </row>
    <row r="182" spans="1:9" ht="13.2">
      <c r="A182" s="88" t="s">
        <v>495</v>
      </c>
      <c r="B182" s="90">
        <v>94497</v>
      </c>
      <c r="C182" s="91">
        <v>1.111</v>
      </c>
      <c r="D182" s="90">
        <v>104986</v>
      </c>
      <c r="E182" s="90">
        <v>106326</v>
      </c>
      <c r="F182" s="90">
        <v>6924</v>
      </c>
      <c r="G182" s="90">
        <v>-94</v>
      </c>
      <c r="H182" s="90">
        <v>0</v>
      </c>
      <c r="I182" s="90">
        <v>-1443875</v>
      </c>
    </row>
    <row r="183" spans="1:9" ht="13.2">
      <c r="A183" s="88" t="s">
        <v>496</v>
      </c>
      <c r="B183" s="90">
        <v>259260</v>
      </c>
      <c r="C183" s="91">
        <v>0.99199999999999999</v>
      </c>
      <c r="D183" s="90">
        <v>257186</v>
      </c>
      <c r="E183" s="90">
        <v>260469</v>
      </c>
      <c r="F183" s="90">
        <v>6332</v>
      </c>
      <c r="G183" s="90">
        <v>-686</v>
      </c>
      <c r="H183" s="90">
        <v>0</v>
      </c>
      <c r="I183" s="90">
        <v>-28220677</v>
      </c>
    </row>
    <row r="184" spans="1:9" ht="13.2">
      <c r="A184" s="88" t="s">
        <v>497</v>
      </c>
      <c r="B184" s="90">
        <v>125695</v>
      </c>
      <c r="C184" s="91">
        <v>1.0860000000000001</v>
      </c>
      <c r="D184" s="90">
        <v>136505</v>
      </c>
      <c r="E184" s="90">
        <v>138247</v>
      </c>
      <c r="F184" s="90">
        <v>7401</v>
      </c>
      <c r="G184" s="90">
        <v>383</v>
      </c>
      <c r="H184" s="90">
        <v>7155866</v>
      </c>
      <c r="I184" s="90">
        <v>0</v>
      </c>
    </row>
    <row r="185" spans="1:9" ht="13.2">
      <c r="A185" s="88" t="s">
        <v>498</v>
      </c>
      <c r="B185" s="90">
        <v>494129</v>
      </c>
      <c r="C185" s="91">
        <v>0.97499999999999998</v>
      </c>
      <c r="D185" s="90">
        <v>481776</v>
      </c>
      <c r="E185" s="90">
        <v>487926</v>
      </c>
      <c r="F185" s="90">
        <v>8369</v>
      </c>
      <c r="G185" s="90">
        <v>1351</v>
      </c>
      <c r="H185" s="90">
        <v>78776979</v>
      </c>
      <c r="I185" s="90">
        <v>0</v>
      </c>
    </row>
    <row r="186" spans="1:9" ht="13.2">
      <c r="A186" s="88" t="s">
        <v>499</v>
      </c>
      <c r="B186" s="90">
        <v>52903</v>
      </c>
      <c r="C186" s="91">
        <v>0.97399999999999998</v>
      </c>
      <c r="D186" s="90">
        <v>51527</v>
      </c>
      <c r="E186" s="90">
        <v>52185</v>
      </c>
      <c r="F186" s="90">
        <v>5801</v>
      </c>
      <c r="G186" s="90">
        <v>-1217</v>
      </c>
      <c r="H186" s="90">
        <v>0</v>
      </c>
      <c r="I186" s="90">
        <v>-10949947</v>
      </c>
    </row>
    <row r="187" spans="1:9" ht="13.2">
      <c r="A187" s="88" t="s">
        <v>500</v>
      </c>
      <c r="B187" s="90">
        <v>184736</v>
      </c>
      <c r="C187" s="91">
        <v>1.0880000000000001</v>
      </c>
      <c r="D187" s="90">
        <v>200993</v>
      </c>
      <c r="E187" s="90">
        <v>203559</v>
      </c>
      <c r="F187" s="90">
        <v>7304</v>
      </c>
      <c r="G187" s="90">
        <v>286</v>
      </c>
      <c r="H187" s="90">
        <v>7977850</v>
      </c>
      <c r="I187" s="90">
        <v>0</v>
      </c>
    </row>
    <row r="188" spans="1:9" ht="13.2">
      <c r="A188" s="88" t="s">
        <v>501</v>
      </c>
      <c r="B188" s="90">
        <v>85308</v>
      </c>
      <c r="C188" s="91">
        <v>0.97299999999999998</v>
      </c>
      <c r="D188" s="90">
        <v>83005</v>
      </c>
      <c r="E188" s="90">
        <v>84065</v>
      </c>
      <c r="F188" s="90">
        <v>6197</v>
      </c>
      <c r="G188" s="90">
        <v>-821</v>
      </c>
      <c r="H188" s="90">
        <v>0</v>
      </c>
      <c r="I188" s="90">
        <v>-11143093</v>
      </c>
    </row>
    <row r="189" spans="1:9" ht="13.2">
      <c r="A189" s="88" t="s">
        <v>502</v>
      </c>
      <c r="B189" s="90">
        <v>55059</v>
      </c>
      <c r="C189" s="91">
        <v>1.1399999999999999</v>
      </c>
      <c r="D189" s="90">
        <v>62768</v>
      </c>
      <c r="E189" s="90">
        <v>63569</v>
      </c>
      <c r="F189" s="90">
        <v>5999</v>
      </c>
      <c r="G189" s="90">
        <v>-1019</v>
      </c>
      <c r="H189" s="90">
        <v>0</v>
      </c>
      <c r="I189" s="90">
        <v>-10801919</v>
      </c>
    </row>
    <row r="190" spans="1:9" ht="13.2">
      <c r="A190" s="88" t="s">
        <v>503</v>
      </c>
      <c r="B190" s="90">
        <v>70197</v>
      </c>
      <c r="C190" s="91">
        <v>1.2430000000000001</v>
      </c>
      <c r="D190" s="90">
        <v>87255</v>
      </c>
      <c r="E190" s="90">
        <v>88369</v>
      </c>
      <c r="F190" s="90">
        <v>6987</v>
      </c>
      <c r="G190" s="90">
        <v>-31</v>
      </c>
      <c r="H190" s="90">
        <v>0</v>
      </c>
      <c r="I190" s="90">
        <v>-389132</v>
      </c>
    </row>
    <row r="191" spans="1:9" ht="13.2">
      <c r="A191" s="88" t="s">
        <v>504</v>
      </c>
      <c r="B191" s="90">
        <v>61275</v>
      </c>
      <c r="C191" s="91">
        <v>1.0029999999999999</v>
      </c>
      <c r="D191" s="90">
        <v>61459</v>
      </c>
      <c r="E191" s="90">
        <v>62244</v>
      </c>
      <c r="F191" s="90">
        <v>5511</v>
      </c>
      <c r="G191" s="90">
        <v>-1507</v>
      </c>
      <c r="H191" s="90">
        <v>0</v>
      </c>
      <c r="I191" s="90">
        <v>-17018948</v>
      </c>
    </row>
    <row r="192" spans="1:9" ht="13.2">
      <c r="A192" s="88" t="s">
        <v>505</v>
      </c>
      <c r="B192" s="90">
        <v>94641</v>
      </c>
      <c r="C192" s="91">
        <v>1.0609999999999999</v>
      </c>
      <c r="D192" s="90">
        <v>100414</v>
      </c>
      <c r="E192" s="90">
        <v>101696</v>
      </c>
      <c r="F192" s="90">
        <v>8020</v>
      </c>
      <c r="G192" s="90">
        <v>1002</v>
      </c>
      <c r="H192" s="90">
        <v>12706078</v>
      </c>
      <c r="I192" s="90">
        <v>0</v>
      </c>
    </row>
    <row r="193" spans="1:9" ht="13.2">
      <c r="A193" s="88" t="s">
        <v>506</v>
      </c>
      <c r="B193" s="90">
        <v>112924</v>
      </c>
      <c r="C193" s="91">
        <v>0.96199999999999997</v>
      </c>
      <c r="D193" s="90">
        <v>108633</v>
      </c>
      <c r="E193" s="90">
        <v>110020</v>
      </c>
      <c r="F193" s="90">
        <v>6878</v>
      </c>
      <c r="G193" s="90">
        <v>-140</v>
      </c>
      <c r="H193" s="90">
        <v>0</v>
      </c>
      <c r="I193" s="90">
        <v>-2241886</v>
      </c>
    </row>
    <row r="194" spans="1:9" ht="13.2">
      <c r="A194" s="88" t="s">
        <v>507</v>
      </c>
      <c r="B194" s="90">
        <v>88798</v>
      </c>
      <c r="C194" s="91">
        <v>0.95599999999999996</v>
      </c>
      <c r="D194" s="90">
        <v>84891</v>
      </c>
      <c r="E194" s="90">
        <v>85975</v>
      </c>
      <c r="F194" s="90">
        <v>7246</v>
      </c>
      <c r="G194" s="90">
        <v>228</v>
      </c>
      <c r="H194" s="90">
        <v>2704916</v>
      </c>
      <c r="I194" s="90">
        <v>0</v>
      </c>
    </row>
    <row r="195" spans="1:9" ht="13.2">
      <c r="A195" s="88" t="s">
        <v>508</v>
      </c>
      <c r="B195" s="90">
        <v>414457</v>
      </c>
      <c r="C195" s="91">
        <v>1.0580000000000001</v>
      </c>
      <c r="D195" s="90">
        <v>438495</v>
      </c>
      <c r="E195" s="90">
        <v>444093</v>
      </c>
      <c r="F195" s="90">
        <v>7507</v>
      </c>
      <c r="G195" s="90">
        <v>488</v>
      </c>
      <c r="H195" s="90">
        <v>28894844</v>
      </c>
      <c r="I195" s="90">
        <v>0</v>
      </c>
    </row>
    <row r="196" spans="1:9" ht="13.2">
      <c r="A196" s="88" t="s">
        <v>509</v>
      </c>
      <c r="B196" s="90">
        <v>109616</v>
      </c>
      <c r="C196" s="91">
        <v>0.94499999999999995</v>
      </c>
      <c r="D196" s="90">
        <v>103587</v>
      </c>
      <c r="E196" s="90">
        <v>104909</v>
      </c>
      <c r="F196" s="90">
        <v>11553</v>
      </c>
      <c r="G196" s="90">
        <v>4535</v>
      </c>
      <c r="H196" s="90">
        <v>41177818</v>
      </c>
      <c r="I196" s="90">
        <v>0</v>
      </c>
    </row>
    <row r="197" spans="1:9" ht="13.2">
      <c r="A197" s="88" t="s">
        <v>510</v>
      </c>
      <c r="B197" s="90">
        <v>541006</v>
      </c>
      <c r="C197" s="91">
        <v>0.98699999999999999</v>
      </c>
      <c r="D197" s="90">
        <v>533973</v>
      </c>
      <c r="E197" s="90">
        <v>540789</v>
      </c>
      <c r="F197" s="90">
        <v>9538</v>
      </c>
      <c r="G197" s="90">
        <v>2520</v>
      </c>
      <c r="H197" s="90">
        <v>142876308</v>
      </c>
      <c r="I197" s="90">
        <v>0</v>
      </c>
    </row>
    <row r="198" spans="1:9" ht="13.2">
      <c r="A198" s="88" t="s">
        <v>511</v>
      </c>
      <c r="B198" s="90">
        <v>180043</v>
      </c>
      <c r="C198" s="91">
        <v>1.0069999999999999</v>
      </c>
      <c r="D198" s="90">
        <v>181303</v>
      </c>
      <c r="E198" s="90">
        <v>183618</v>
      </c>
      <c r="F198" s="90">
        <v>7352</v>
      </c>
      <c r="G198" s="90">
        <v>334</v>
      </c>
      <c r="H198" s="90">
        <v>8347430</v>
      </c>
      <c r="I198" s="90">
        <v>0</v>
      </c>
    </row>
    <row r="199" spans="1:9" ht="13.2">
      <c r="A199" s="88" t="s">
        <v>512</v>
      </c>
      <c r="B199" s="90">
        <v>129724</v>
      </c>
      <c r="C199" s="91">
        <v>0.997</v>
      </c>
      <c r="D199" s="90">
        <v>129335</v>
      </c>
      <c r="E199" s="90">
        <v>130986</v>
      </c>
      <c r="F199" s="90">
        <v>8189</v>
      </c>
      <c r="G199" s="90">
        <v>1171</v>
      </c>
      <c r="H199" s="90">
        <v>18731481</v>
      </c>
      <c r="I199" s="90">
        <v>0</v>
      </c>
    </row>
    <row r="200" spans="1:9" ht="13.2">
      <c r="A200" s="88" t="s">
        <v>513</v>
      </c>
      <c r="B200" s="90">
        <v>72123</v>
      </c>
      <c r="C200" s="91">
        <v>1.08</v>
      </c>
      <c r="D200" s="90">
        <v>77893</v>
      </c>
      <c r="E200" s="90">
        <v>78887</v>
      </c>
      <c r="F200" s="90">
        <v>6310</v>
      </c>
      <c r="G200" s="90">
        <v>-708</v>
      </c>
      <c r="H200" s="90">
        <v>0</v>
      </c>
      <c r="I200" s="90">
        <v>-8845938</v>
      </c>
    </row>
    <row r="201" spans="1:9" ht="13.2">
      <c r="A201" s="88" t="s">
        <v>514</v>
      </c>
      <c r="B201" s="90">
        <v>332054</v>
      </c>
      <c r="C201" s="91">
        <v>1.026</v>
      </c>
      <c r="D201" s="90">
        <v>340688</v>
      </c>
      <c r="E201" s="90">
        <v>345037</v>
      </c>
      <c r="F201" s="90">
        <v>8598</v>
      </c>
      <c r="G201" s="90">
        <v>1580</v>
      </c>
      <c r="H201" s="90">
        <v>63393057</v>
      </c>
      <c r="I201" s="90">
        <v>0</v>
      </c>
    </row>
    <row r="202" spans="1:9" ht="13.2">
      <c r="A202" s="88" t="s">
        <v>515</v>
      </c>
      <c r="B202" s="90">
        <v>129049</v>
      </c>
      <c r="C202" s="91">
        <v>0.93500000000000005</v>
      </c>
      <c r="D202" s="90">
        <v>120660</v>
      </c>
      <c r="E202" s="90">
        <v>122201</v>
      </c>
      <c r="F202" s="90">
        <v>10543</v>
      </c>
      <c r="G202" s="90">
        <v>3525</v>
      </c>
      <c r="H202" s="90">
        <v>40853790</v>
      </c>
      <c r="I202" s="90">
        <v>0</v>
      </c>
    </row>
    <row r="203" spans="1:9" ht="13.2">
      <c r="A203" s="88" t="s">
        <v>516</v>
      </c>
      <c r="B203" s="90">
        <v>85618</v>
      </c>
      <c r="C203" s="91">
        <v>1.1439999999999999</v>
      </c>
      <c r="D203" s="90">
        <v>97947</v>
      </c>
      <c r="E203" s="90">
        <v>99197</v>
      </c>
      <c r="F203" s="90">
        <v>7722</v>
      </c>
      <c r="G203" s="90">
        <v>704</v>
      </c>
      <c r="H203" s="90">
        <v>9042473</v>
      </c>
      <c r="I203" s="90">
        <v>0</v>
      </c>
    </row>
    <row r="204" spans="1:9" ht="18.75" customHeight="1">
      <c r="A204" s="83" t="s">
        <v>517</v>
      </c>
      <c r="B204" s="90"/>
      <c r="C204" s="91"/>
      <c r="D204" s="90"/>
      <c r="E204" s="90"/>
      <c r="F204" s="90"/>
      <c r="G204" s="90"/>
      <c r="H204" s="90"/>
      <c r="I204" s="90"/>
    </row>
    <row r="205" spans="1:9" ht="13.2">
      <c r="A205" s="88" t="s">
        <v>518</v>
      </c>
      <c r="B205" s="90">
        <v>190175</v>
      </c>
      <c r="C205" s="91">
        <v>0.94299999999999995</v>
      </c>
      <c r="D205" s="90">
        <v>179335</v>
      </c>
      <c r="E205" s="90">
        <v>181624</v>
      </c>
      <c r="F205" s="90">
        <v>7158</v>
      </c>
      <c r="G205" s="90">
        <v>140</v>
      </c>
      <c r="H205" s="90">
        <v>3546899</v>
      </c>
      <c r="I205" s="90">
        <v>0</v>
      </c>
    </row>
    <row r="206" spans="1:9" ht="13.2">
      <c r="A206" s="88" t="s">
        <v>519</v>
      </c>
      <c r="B206" s="90">
        <v>66423</v>
      </c>
      <c r="C206" s="91">
        <v>1.008</v>
      </c>
      <c r="D206" s="90">
        <v>66955</v>
      </c>
      <c r="E206" s="90">
        <v>67809</v>
      </c>
      <c r="F206" s="90">
        <v>8183</v>
      </c>
      <c r="G206" s="90">
        <v>1165</v>
      </c>
      <c r="H206" s="90">
        <v>9650329</v>
      </c>
      <c r="I206" s="90">
        <v>0</v>
      </c>
    </row>
    <row r="207" spans="1:9" ht="13.2">
      <c r="A207" s="88" t="s">
        <v>520</v>
      </c>
      <c r="B207" s="90">
        <v>70761</v>
      </c>
      <c r="C207" s="91">
        <v>1.018</v>
      </c>
      <c r="D207" s="90">
        <v>72035</v>
      </c>
      <c r="E207" s="90">
        <v>72954</v>
      </c>
      <c r="F207" s="90">
        <v>7602</v>
      </c>
      <c r="G207" s="90">
        <v>584</v>
      </c>
      <c r="H207" s="90">
        <v>5601357</v>
      </c>
      <c r="I207" s="90">
        <v>0</v>
      </c>
    </row>
    <row r="208" spans="1:9" ht="13.2">
      <c r="A208" s="88" t="s">
        <v>521</v>
      </c>
      <c r="B208" s="90">
        <v>84759</v>
      </c>
      <c r="C208" s="91">
        <v>1.0169999999999999</v>
      </c>
      <c r="D208" s="90">
        <v>86200</v>
      </c>
      <c r="E208" s="90">
        <v>87301</v>
      </c>
      <c r="F208" s="90">
        <v>7654</v>
      </c>
      <c r="G208" s="90">
        <v>636</v>
      </c>
      <c r="H208" s="90">
        <v>7252253</v>
      </c>
      <c r="I208" s="90">
        <v>0</v>
      </c>
    </row>
    <row r="209" spans="1:9" ht="13.2">
      <c r="A209" s="88" t="s">
        <v>522</v>
      </c>
      <c r="B209" s="90">
        <v>69746</v>
      </c>
      <c r="C209" s="91">
        <v>0.94699999999999995</v>
      </c>
      <c r="D209" s="90">
        <v>66049</v>
      </c>
      <c r="E209" s="90">
        <v>66892</v>
      </c>
      <c r="F209" s="90">
        <v>7549</v>
      </c>
      <c r="G209" s="90">
        <v>531</v>
      </c>
      <c r="H209" s="90">
        <v>4705027</v>
      </c>
      <c r="I209" s="90">
        <v>0</v>
      </c>
    </row>
    <row r="210" spans="1:9" ht="13.2">
      <c r="A210" s="88" t="s">
        <v>523</v>
      </c>
      <c r="B210" s="90">
        <v>89520</v>
      </c>
      <c r="C210" s="91">
        <v>1.018</v>
      </c>
      <c r="D210" s="90">
        <v>91131</v>
      </c>
      <c r="E210" s="90">
        <v>92294</v>
      </c>
      <c r="F210" s="90">
        <v>8142</v>
      </c>
      <c r="G210" s="90">
        <v>1124</v>
      </c>
      <c r="H210" s="90">
        <v>12736934</v>
      </c>
      <c r="I210" s="90">
        <v>0</v>
      </c>
    </row>
    <row r="211" spans="1:9" ht="13.2">
      <c r="A211" s="88" t="s">
        <v>524</v>
      </c>
      <c r="B211" s="90">
        <v>115821</v>
      </c>
      <c r="C211" s="91">
        <v>1.0640000000000001</v>
      </c>
      <c r="D211" s="90">
        <v>123234</v>
      </c>
      <c r="E211" s="90">
        <v>124807</v>
      </c>
      <c r="F211" s="90">
        <v>7385</v>
      </c>
      <c r="G211" s="90">
        <v>367</v>
      </c>
      <c r="H211" s="90">
        <v>6201059</v>
      </c>
      <c r="I211" s="90">
        <v>0</v>
      </c>
    </row>
    <row r="212" spans="1:9" ht="13.2">
      <c r="A212" s="88" t="s">
        <v>525</v>
      </c>
      <c r="B212" s="90">
        <v>658360</v>
      </c>
      <c r="C212" s="91">
        <v>0.94199999999999995</v>
      </c>
      <c r="D212" s="90">
        <v>620175</v>
      </c>
      <c r="E212" s="90">
        <v>628092</v>
      </c>
      <c r="F212" s="90">
        <v>6345</v>
      </c>
      <c r="G212" s="90">
        <v>-673</v>
      </c>
      <c r="H212" s="90">
        <v>0</v>
      </c>
      <c r="I212" s="90">
        <v>-66658214</v>
      </c>
    </row>
    <row r="213" spans="1:9" ht="13.2">
      <c r="A213" s="88" t="s">
        <v>526</v>
      </c>
      <c r="B213" s="90">
        <v>95804</v>
      </c>
      <c r="C213" s="91">
        <v>1.0049999999999999</v>
      </c>
      <c r="D213" s="90">
        <v>96283</v>
      </c>
      <c r="E213" s="90">
        <v>97512</v>
      </c>
      <c r="F213" s="90">
        <v>8109</v>
      </c>
      <c r="G213" s="90">
        <v>1091</v>
      </c>
      <c r="H213" s="90">
        <v>13119474</v>
      </c>
      <c r="I213" s="90">
        <v>0</v>
      </c>
    </row>
    <row r="214" spans="1:9" ht="13.2">
      <c r="A214" s="88" t="s">
        <v>527</v>
      </c>
      <c r="B214" s="90">
        <v>159571</v>
      </c>
      <c r="C214" s="91">
        <v>0.96299999999999997</v>
      </c>
      <c r="D214" s="90">
        <v>153667</v>
      </c>
      <c r="E214" s="90">
        <v>155629</v>
      </c>
      <c r="F214" s="90">
        <v>6602</v>
      </c>
      <c r="G214" s="90">
        <v>-416</v>
      </c>
      <c r="H214" s="90">
        <v>0</v>
      </c>
      <c r="I214" s="90">
        <v>-9809263</v>
      </c>
    </row>
    <row r="215" spans="1:9" ht="13.2">
      <c r="A215" s="88" t="s">
        <v>528</v>
      </c>
      <c r="B215" s="90">
        <v>33114</v>
      </c>
      <c r="C215" s="91">
        <v>1.024</v>
      </c>
      <c r="D215" s="90">
        <v>33909</v>
      </c>
      <c r="E215" s="90">
        <v>34342</v>
      </c>
      <c r="F215" s="90">
        <v>9427</v>
      </c>
      <c r="G215" s="90">
        <v>2409</v>
      </c>
      <c r="H215" s="90">
        <v>8774984</v>
      </c>
      <c r="I215" s="90">
        <v>0</v>
      </c>
    </row>
    <row r="216" spans="1:9" ht="13.2">
      <c r="A216" s="88" t="s">
        <v>529</v>
      </c>
      <c r="B216" s="90">
        <v>12179</v>
      </c>
      <c r="C216" s="91">
        <v>1.5760000000000001</v>
      </c>
      <c r="D216" s="90">
        <v>19195</v>
      </c>
      <c r="E216" s="90">
        <v>19440</v>
      </c>
      <c r="F216" s="90">
        <v>5158</v>
      </c>
      <c r="G216" s="90">
        <v>-1860</v>
      </c>
      <c r="H216" s="90">
        <v>0</v>
      </c>
      <c r="I216" s="90">
        <v>-7011423</v>
      </c>
    </row>
    <row r="217" spans="1:9" ht="13.2">
      <c r="A217" s="88" t="s">
        <v>530</v>
      </c>
      <c r="B217" s="90">
        <v>125747</v>
      </c>
      <c r="C217" s="91">
        <v>0.91500000000000004</v>
      </c>
      <c r="D217" s="90">
        <v>115059</v>
      </c>
      <c r="E217" s="90">
        <v>116528</v>
      </c>
      <c r="F217" s="90">
        <v>8750</v>
      </c>
      <c r="G217" s="90">
        <v>1732</v>
      </c>
      <c r="H217" s="90">
        <v>23060592</v>
      </c>
      <c r="I217" s="90">
        <v>0</v>
      </c>
    </row>
    <row r="218" spans="1:9" ht="13.2">
      <c r="A218" s="88" t="s">
        <v>531</v>
      </c>
      <c r="B218" s="90">
        <v>108925</v>
      </c>
      <c r="C218" s="91">
        <v>0.99399999999999999</v>
      </c>
      <c r="D218" s="90">
        <v>108272</v>
      </c>
      <c r="E218" s="90">
        <v>109654</v>
      </c>
      <c r="F218" s="90">
        <v>7452</v>
      </c>
      <c r="G218" s="90">
        <v>434</v>
      </c>
      <c r="H218" s="90">
        <v>6382563</v>
      </c>
      <c r="I218" s="90">
        <v>0</v>
      </c>
    </row>
    <row r="219" spans="1:9" ht="13.2">
      <c r="A219" s="88" t="s">
        <v>532</v>
      </c>
      <c r="B219" s="90">
        <v>96626</v>
      </c>
      <c r="C219" s="91">
        <v>1.036</v>
      </c>
      <c r="D219" s="90">
        <v>100105</v>
      </c>
      <c r="E219" s="90">
        <v>101382</v>
      </c>
      <c r="F219" s="90">
        <v>9004</v>
      </c>
      <c r="G219" s="90">
        <v>1986</v>
      </c>
      <c r="H219" s="90">
        <v>22358581</v>
      </c>
      <c r="I219" s="90">
        <v>0</v>
      </c>
    </row>
    <row r="220" spans="1:9" ht="13.2">
      <c r="A220" s="88" t="s">
        <v>533</v>
      </c>
      <c r="B220" s="90">
        <v>72360</v>
      </c>
      <c r="C220" s="91">
        <v>1.0169999999999999</v>
      </c>
      <c r="D220" s="90">
        <v>73590</v>
      </c>
      <c r="E220" s="90">
        <v>74529</v>
      </c>
      <c r="F220" s="90">
        <v>7671</v>
      </c>
      <c r="G220" s="90">
        <v>653</v>
      </c>
      <c r="H220" s="90">
        <v>6341347</v>
      </c>
      <c r="I220" s="90">
        <v>0</v>
      </c>
    </row>
    <row r="221" spans="1:9" ht="18.75" customHeight="1">
      <c r="A221" s="83" t="s">
        <v>534</v>
      </c>
      <c r="B221" s="90"/>
      <c r="C221" s="91"/>
      <c r="D221" s="90"/>
      <c r="E221" s="90"/>
      <c r="F221" s="90"/>
      <c r="G221" s="90"/>
      <c r="H221" s="90"/>
      <c r="I221" s="90"/>
    </row>
    <row r="222" spans="1:9" ht="13.2">
      <c r="A222" s="88" t="s">
        <v>535</v>
      </c>
      <c r="B222" s="90">
        <v>70944</v>
      </c>
      <c r="C222" s="91">
        <v>1.08</v>
      </c>
      <c r="D222" s="90">
        <v>76619</v>
      </c>
      <c r="E222" s="90">
        <v>77597</v>
      </c>
      <c r="F222" s="90">
        <v>6804</v>
      </c>
      <c r="G222" s="90">
        <v>-214</v>
      </c>
      <c r="H222" s="90">
        <v>0</v>
      </c>
      <c r="I222" s="90">
        <v>-2437230</v>
      </c>
    </row>
    <row r="223" spans="1:9" ht="13.2">
      <c r="A223" s="88" t="s">
        <v>536</v>
      </c>
      <c r="B223" s="90">
        <v>75747</v>
      </c>
      <c r="C223" s="91">
        <v>0.98199999999999998</v>
      </c>
      <c r="D223" s="90">
        <v>74384</v>
      </c>
      <c r="E223" s="90">
        <v>75333</v>
      </c>
      <c r="F223" s="90">
        <v>8176</v>
      </c>
      <c r="G223" s="90">
        <v>1158</v>
      </c>
      <c r="H223" s="90">
        <v>10668416</v>
      </c>
      <c r="I223" s="90">
        <v>0</v>
      </c>
    </row>
    <row r="224" spans="1:9" ht="13.2">
      <c r="A224" s="88" t="s">
        <v>537</v>
      </c>
      <c r="B224" s="90">
        <v>102329</v>
      </c>
      <c r="C224" s="91">
        <v>1.087</v>
      </c>
      <c r="D224" s="90">
        <v>111232</v>
      </c>
      <c r="E224" s="90">
        <v>112652</v>
      </c>
      <c r="F224" s="90">
        <v>7020</v>
      </c>
      <c r="G224" s="90">
        <v>2</v>
      </c>
      <c r="H224" s="90">
        <v>25214</v>
      </c>
      <c r="I224" s="90">
        <v>0</v>
      </c>
    </row>
    <row r="225" spans="1:9" ht="13.2">
      <c r="A225" s="88" t="s">
        <v>538</v>
      </c>
      <c r="B225" s="90">
        <v>49341</v>
      </c>
      <c r="C225" s="91">
        <v>1.0269999999999999</v>
      </c>
      <c r="D225" s="90">
        <v>50673</v>
      </c>
      <c r="E225" s="90">
        <v>51320</v>
      </c>
      <c r="F225" s="90">
        <v>8189</v>
      </c>
      <c r="G225" s="90">
        <v>1171</v>
      </c>
      <c r="H225" s="90">
        <v>7337675</v>
      </c>
      <c r="I225" s="90">
        <v>0</v>
      </c>
    </row>
    <row r="226" spans="1:9" ht="13.2">
      <c r="A226" s="88" t="s">
        <v>539</v>
      </c>
      <c r="B226" s="90">
        <v>240417</v>
      </c>
      <c r="C226" s="91">
        <v>0.90400000000000003</v>
      </c>
      <c r="D226" s="90">
        <v>217337</v>
      </c>
      <c r="E226" s="90">
        <v>220112</v>
      </c>
      <c r="F226" s="90">
        <v>7302</v>
      </c>
      <c r="G226" s="90">
        <v>284</v>
      </c>
      <c r="H226" s="90">
        <v>8571833</v>
      </c>
      <c r="I226" s="90">
        <v>0</v>
      </c>
    </row>
    <row r="227" spans="1:9" ht="13.2">
      <c r="A227" s="88" t="s">
        <v>540</v>
      </c>
      <c r="B227" s="90">
        <v>186209</v>
      </c>
      <c r="C227" s="91">
        <v>1.0149999999999999</v>
      </c>
      <c r="D227" s="90">
        <v>189002</v>
      </c>
      <c r="E227" s="90">
        <v>191415</v>
      </c>
      <c r="F227" s="90">
        <v>8424</v>
      </c>
      <c r="G227" s="90">
        <v>1406</v>
      </c>
      <c r="H227" s="90">
        <v>31942655</v>
      </c>
      <c r="I227" s="90">
        <v>0</v>
      </c>
    </row>
    <row r="228" spans="1:9" ht="13.2">
      <c r="A228" s="88" t="s">
        <v>541</v>
      </c>
      <c r="B228" s="90">
        <v>45861</v>
      </c>
      <c r="C228" s="91">
        <v>1.0109999999999999</v>
      </c>
      <c r="D228" s="90">
        <v>46366</v>
      </c>
      <c r="E228" s="90">
        <v>46958</v>
      </c>
      <c r="F228" s="90">
        <v>8720</v>
      </c>
      <c r="G228" s="90">
        <v>1702</v>
      </c>
      <c r="H228" s="90">
        <v>9165319</v>
      </c>
      <c r="I228" s="90">
        <v>0</v>
      </c>
    </row>
    <row r="229" spans="1:9" ht="13.2">
      <c r="A229" s="88" t="s">
        <v>542</v>
      </c>
      <c r="B229" s="90">
        <v>67991</v>
      </c>
      <c r="C229" s="91">
        <v>0.88900000000000001</v>
      </c>
      <c r="D229" s="90">
        <v>60444</v>
      </c>
      <c r="E229" s="90">
        <v>61216</v>
      </c>
      <c r="F229" s="90">
        <v>7121</v>
      </c>
      <c r="G229" s="90">
        <v>102</v>
      </c>
      <c r="H229" s="90">
        <v>881065</v>
      </c>
      <c r="I229" s="90">
        <v>0</v>
      </c>
    </row>
    <row r="230" spans="1:9" ht="13.2">
      <c r="A230" s="88" t="s">
        <v>543</v>
      </c>
      <c r="B230" s="90">
        <v>224783</v>
      </c>
      <c r="C230" s="91">
        <v>0.94699999999999995</v>
      </c>
      <c r="D230" s="90">
        <v>212870</v>
      </c>
      <c r="E230" s="90">
        <v>215587</v>
      </c>
      <c r="F230" s="90">
        <v>9384</v>
      </c>
      <c r="G230" s="90">
        <v>2365</v>
      </c>
      <c r="H230" s="90">
        <v>54346245</v>
      </c>
      <c r="I230" s="90">
        <v>0</v>
      </c>
    </row>
    <row r="231" spans="1:9" ht="13.2">
      <c r="A231" s="88" t="s">
        <v>544</v>
      </c>
      <c r="B231" s="90">
        <v>29392</v>
      </c>
      <c r="C231" s="91">
        <v>1.0569999999999999</v>
      </c>
      <c r="D231" s="90">
        <v>31068</v>
      </c>
      <c r="E231" s="90">
        <v>31464</v>
      </c>
      <c r="F231" s="90">
        <v>7316</v>
      </c>
      <c r="G231" s="90">
        <v>298</v>
      </c>
      <c r="H231" s="90">
        <v>1279565</v>
      </c>
      <c r="I231" s="90">
        <v>0</v>
      </c>
    </row>
    <row r="232" spans="1:9" ht="13.2">
      <c r="A232" s="88" t="s">
        <v>545</v>
      </c>
      <c r="B232" s="90">
        <v>91702</v>
      </c>
      <c r="C232" s="91">
        <v>0.91100000000000003</v>
      </c>
      <c r="D232" s="90">
        <v>83541</v>
      </c>
      <c r="E232" s="90">
        <v>84607</v>
      </c>
      <c r="F232" s="90">
        <v>8019</v>
      </c>
      <c r="G232" s="90">
        <v>1001</v>
      </c>
      <c r="H232" s="90">
        <v>10558996</v>
      </c>
      <c r="I232" s="90">
        <v>0</v>
      </c>
    </row>
    <row r="233" spans="1:9" ht="13.2">
      <c r="A233" s="88" t="s">
        <v>546</v>
      </c>
      <c r="B233" s="90">
        <v>1321107</v>
      </c>
      <c r="C233" s="91">
        <v>0.99299999999999999</v>
      </c>
      <c r="D233" s="90">
        <v>1311859</v>
      </c>
      <c r="E233" s="90">
        <v>1328606</v>
      </c>
      <c r="F233" s="90">
        <v>8268</v>
      </c>
      <c r="G233" s="90">
        <v>1250</v>
      </c>
      <c r="H233" s="90">
        <v>200845039</v>
      </c>
      <c r="I233" s="90">
        <v>0</v>
      </c>
    </row>
    <row r="234" spans="1:9" ht="18.75" customHeight="1">
      <c r="A234" s="83" t="s">
        <v>547</v>
      </c>
      <c r="B234" s="90"/>
      <c r="C234" s="91"/>
      <c r="D234" s="90"/>
      <c r="E234" s="90"/>
      <c r="F234" s="90"/>
      <c r="G234" s="90"/>
      <c r="H234" s="90"/>
      <c r="I234" s="90"/>
    </row>
    <row r="235" spans="1:9" ht="13.2">
      <c r="A235" s="88" t="s">
        <v>548</v>
      </c>
      <c r="B235" s="90">
        <v>98490</v>
      </c>
      <c r="C235" s="91">
        <v>0.93400000000000005</v>
      </c>
      <c r="D235" s="90">
        <v>91990</v>
      </c>
      <c r="E235" s="90">
        <v>93164</v>
      </c>
      <c r="F235" s="90">
        <v>6710</v>
      </c>
      <c r="G235" s="90">
        <v>-308</v>
      </c>
      <c r="H235" s="90">
        <v>0</v>
      </c>
      <c r="I235" s="90">
        <v>-4275106</v>
      </c>
    </row>
    <row r="236" spans="1:9" ht="13.2">
      <c r="A236" s="88" t="s">
        <v>549</v>
      </c>
      <c r="B236" s="90">
        <v>97047</v>
      </c>
      <c r="C236" s="91">
        <v>0.95599999999999996</v>
      </c>
      <c r="D236" s="90">
        <v>92777</v>
      </c>
      <c r="E236" s="90">
        <v>93961</v>
      </c>
      <c r="F236" s="90">
        <v>7291</v>
      </c>
      <c r="G236" s="90">
        <v>273</v>
      </c>
      <c r="H236" s="90">
        <v>3518521</v>
      </c>
      <c r="I236" s="90">
        <v>0</v>
      </c>
    </row>
    <row r="237" spans="1:9" ht="13.2">
      <c r="A237" s="88" t="s">
        <v>550</v>
      </c>
      <c r="B237" s="90">
        <v>167849</v>
      </c>
      <c r="C237" s="91">
        <v>1.006</v>
      </c>
      <c r="D237" s="90">
        <v>168856</v>
      </c>
      <c r="E237" s="90">
        <v>171012</v>
      </c>
      <c r="F237" s="90">
        <v>10293</v>
      </c>
      <c r="G237" s="90">
        <v>3275</v>
      </c>
      <c r="H237" s="90">
        <v>54405973</v>
      </c>
      <c r="I237" s="90">
        <v>0</v>
      </c>
    </row>
    <row r="238" spans="1:9" ht="13.2">
      <c r="A238" s="88" t="s">
        <v>551</v>
      </c>
      <c r="B238" s="90">
        <v>87633</v>
      </c>
      <c r="C238" s="91">
        <v>1.0509999999999999</v>
      </c>
      <c r="D238" s="90">
        <v>92103</v>
      </c>
      <c r="E238" s="90">
        <v>93278</v>
      </c>
      <c r="F238" s="90">
        <v>10914</v>
      </c>
      <c r="G238" s="90">
        <v>3895</v>
      </c>
      <c r="H238" s="90">
        <v>33294616</v>
      </c>
      <c r="I238" s="90">
        <v>0</v>
      </c>
    </row>
    <row r="239" spans="1:9" ht="13.2">
      <c r="A239" s="88" t="s">
        <v>552</v>
      </c>
      <c r="B239" s="90">
        <v>182051</v>
      </c>
      <c r="C239" s="91">
        <v>1.131</v>
      </c>
      <c r="D239" s="90">
        <v>205900</v>
      </c>
      <c r="E239" s="90">
        <v>208529</v>
      </c>
      <c r="F239" s="90">
        <v>8152</v>
      </c>
      <c r="G239" s="90">
        <v>1134</v>
      </c>
      <c r="H239" s="90">
        <v>29012346</v>
      </c>
      <c r="I239" s="90">
        <v>0</v>
      </c>
    </row>
    <row r="240" spans="1:9" ht="13.2">
      <c r="A240" s="88" t="s">
        <v>553</v>
      </c>
      <c r="B240" s="90">
        <v>35237</v>
      </c>
      <c r="C240" s="91">
        <v>0.995</v>
      </c>
      <c r="D240" s="90">
        <v>35061</v>
      </c>
      <c r="E240" s="90">
        <v>35509</v>
      </c>
      <c r="F240" s="90">
        <v>6657</v>
      </c>
      <c r="G240" s="90">
        <v>-361</v>
      </c>
      <c r="H240" s="90">
        <v>0</v>
      </c>
      <c r="I240" s="90">
        <v>-1926073</v>
      </c>
    </row>
    <row r="241" spans="1:9" ht="13.2">
      <c r="A241" s="88" t="s">
        <v>554</v>
      </c>
      <c r="B241" s="90">
        <v>196481</v>
      </c>
      <c r="C241" s="91">
        <v>0.84499999999999997</v>
      </c>
      <c r="D241" s="90">
        <v>166027</v>
      </c>
      <c r="E241" s="90">
        <v>168146</v>
      </c>
      <c r="F241" s="90">
        <v>7445</v>
      </c>
      <c r="G241" s="90">
        <v>427</v>
      </c>
      <c r="H241" s="90">
        <v>9635090</v>
      </c>
      <c r="I241" s="90">
        <v>0</v>
      </c>
    </row>
    <row r="242" spans="1:9" ht="13.2">
      <c r="A242" s="88" t="s">
        <v>555</v>
      </c>
      <c r="B242" s="90">
        <v>13974</v>
      </c>
      <c r="C242" s="91">
        <v>1.4710000000000001</v>
      </c>
      <c r="D242" s="90">
        <v>20556</v>
      </c>
      <c r="E242" s="90">
        <v>20818</v>
      </c>
      <c r="F242" s="90">
        <v>4947</v>
      </c>
      <c r="G242" s="90">
        <v>-2071</v>
      </c>
      <c r="H242" s="90">
        <v>0</v>
      </c>
      <c r="I242" s="90">
        <v>-8714147</v>
      </c>
    </row>
    <row r="243" spans="1:9" ht="13.2">
      <c r="A243" s="88" t="s">
        <v>556</v>
      </c>
      <c r="B243" s="90">
        <v>47112</v>
      </c>
      <c r="C243" s="91">
        <v>0.98699999999999999</v>
      </c>
      <c r="D243" s="90">
        <v>46500</v>
      </c>
      <c r="E243" s="90">
        <v>47093</v>
      </c>
      <c r="F243" s="90">
        <v>4840</v>
      </c>
      <c r="G243" s="90">
        <v>-2178</v>
      </c>
      <c r="H243" s="90">
        <v>0</v>
      </c>
      <c r="I243" s="90">
        <v>-21192792</v>
      </c>
    </row>
    <row r="244" spans="1:9" ht="13.2">
      <c r="A244" s="88" t="s">
        <v>557</v>
      </c>
      <c r="B244" s="90">
        <v>1079268</v>
      </c>
      <c r="C244" s="91">
        <v>0.93100000000000005</v>
      </c>
      <c r="D244" s="90">
        <v>1004798</v>
      </c>
      <c r="E244" s="90">
        <v>1017625</v>
      </c>
      <c r="F244" s="90">
        <v>6312</v>
      </c>
      <c r="G244" s="90">
        <v>-707</v>
      </c>
      <c r="H244" s="90">
        <v>0</v>
      </c>
      <c r="I244" s="90">
        <v>-113911347</v>
      </c>
    </row>
    <row r="245" spans="1:9" ht="18.75" customHeight="1">
      <c r="A245" s="83" t="s">
        <v>558</v>
      </c>
      <c r="B245" s="90"/>
      <c r="C245" s="91"/>
      <c r="D245" s="90"/>
      <c r="E245" s="90"/>
      <c r="F245" s="90"/>
      <c r="G245" s="90"/>
      <c r="H245" s="90"/>
      <c r="I245" s="90"/>
    </row>
    <row r="246" spans="1:9" ht="13.2">
      <c r="A246" s="88" t="s">
        <v>559</v>
      </c>
      <c r="B246" s="90">
        <v>142418</v>
      </c>
      <c r="C246" s="91">
        <v>1.0209999999999999</v>
      </c>
      <c r="D246" s="90">
        <v>145408</v>
      </c>
      <c r="E246" s="90">
        <v>147265</v>
      </c>
      <c r="F246" s="90">
        <v>6606</v>
      </c>
      <c r="G246" s="90">
        <v>-413</v>
      </c>
      <c r="H246" s="90">
        <v>0</v>
      </c>
      <c r="I246" s="90">
        <v>-9197115</v>
      </c>
    </row>
    <row r="247" spans="1:9" ht="13.2">
      <c r="A247" s="88" t="s">
        <v>560</v>
      </c>
      <c r="B247" s="90">
        <v>440169</v>
      </c>
      <c r="C247" s="91">
        <v>0.97799999999999998</v>
      </c>
      <c r="D247" s="90">
        <v>430485</v>
      </c>
      <c r="E247" s="90">
        <v>435980</v>
      </c>
      <c r="F247" s="90">
        <v>8480</v>
      </c>
      <c r="G247" s="90">
        <v>1462</v>
      </c>
      <c r="H247" s="90">
        <v>75151336</v>
      </c>
      <c r="I247" s="90">
        <v>0</v>
      </c>
    </row>
    <row r="248" spans="1:9" ht="13.2">
      <c r="A248" s="88" t="s">
        <v>561</v>
      </c>
      <c r="B248" s="90">
        <v>475682</v>
      </c>
      <c r="C248" s="91">
        <v>0.90300000000000002</v>
      </c>
      <c r="D248" s="90">
        <v>429541</v>
      </c>
      <c r="E248" s="90">
        <v>435024</v>
      </c>
      <c r="F248" s="90">
        <v>7260</v>
      </c>
      <c r="G248" s="90">
        <v>242</v>
      </c>
      <c r="H248" s="90">
        <v>14513084</v>
      </c>
      <c r="I248" s="90">
        <v>0</v>
      </c>
    </row>
    <row r="249" spans="1:9" ht="13.2">
      <c r="A249" s="88" t="s">
        <v>562</v>
      </c>
      <c r="B249" s="90">
        <v>73645</v>
      </c>
      <c r="C249" s="91">
        <v>0.997</v>
      </c>
      <c r="D249" s="90">
        <v>73424</v>
      </c>
      <c r="E249" s="90">
        <v>74361</v>
      </c>
      <c r="F249" s="90">
        <v>7234</v>
      </c>
      <c r="G249" s="90">
        <v>215</v>
      </c>
      <c r="H249" s="90">
        <v>2215243</v>
      </c>
      <c r="I249" s="90">
        <v>0</v>
      </c>
    </row>
    <row r="250" spans="1:9" ht="13.2">
      <c r="A250" s="88" t="s">
        <v>563</v>
      </c>
      <c r="B250" s="90">
        <v>113732</v>
      </c>
      <c r="C250" s="91">
        <v>0.95499999999999996</v>
      </c>
      <c r="D250" s="90">
        <v>108614</v>
      </c>
      <c r="E250" s="90">
        <v>110001</v>
      </c>
      <c r="F250" s="90">
        <v>7338</v>
      </c>
      <c r="G250" s="90">
        <v>320</v>
      </c>
      <c r="H250" s="90">
        <v>4799251</v>
      </c>
      <c r="I250" s="90">
        <v>0</v>
      </c>
    </row>
    <row r="251" spans="1:9" ht="13.2">
      <c r="A251" s="88" t="s">
        <v>564</v>
      </c>
      <c r="B251" s="90">
        <v>57524</v>
      </c>
      <c r="C251" s="91">
        <v>1.071</v>
      </c>
      <c r="D251" s="90">
        <v>61608</v>
      </c>
      <c r="E251" s="90">
        <v>62394</v>
      </c>
      <c r="F251" s="90">
        <v>3857</v>
      </c>
      <c r="G251" s="90">
        <v>-3161</v>
      </c>
      <c r="H251" s="90">
        <v>0</v>
      </c>
      <c r="I251" s="90">
        <v>-51130467</v>
      </c>
    </row>
    <row r="252" spans="1:9" ht="13.2">
      <c r="A252" s="88" t="s">
        <v>565</v>
      </c>
      <c r="B252" s="90">
        <v>187674</v>
      </c>
      <c r="C252" s="91">
        <v>1.0469999999999999</v>
      </c>
      <c r="D252" s="90">
        <v>196495</v>
      </c>
      <c r="E252" s="90">
        <v>199003</v>
      </c>
      <c r="F252" s="90">
        <v>7406</v>
      </c>
      <c r="G252" s="90">
        <v>388</v>
      </c>
      <c r="H252" s="90">
        <v>10426715</v>
      </c>
      <c r="I252" s="90">
        <v>0</v>
      </c>
    </row>
    <row r="253" spans="1:9" ht="13.2">
      <c r="A253" s="88" t="s">
        <v>566</v>
      </c>
      <c r="B253" s="90">
        <v>61159</v>
      </c>
      <c r="C253" s="91">
        <v>1.131</v>
      </c>
      <c r="D253" s="90">
        <v>69171</v>
      </c>
      <c r="E253" s="90">
        <v>70054</v>
      </c>
      <c r="F253" s="90">
        <v>6860</v>
      </c>
      <c r="G253" s="90">
        <v>-158</v>
      </c>
      <c r="H253" s="90">
        <v>0</v>
      </c>
      <c r="I253" s="90">
        <v>-1614905</v>
      </c>
    </row>
    <row r="254" spans="1:9" ht="13.2">
      <c r="A254" s="88" t="s">
        <v>567</v>
      </c>
      <c r="B254" s="90">
        <v>184867</v>
      </c>
      <c r="C254" s="91">
        <v>0.98699999999999999</v>
      </c>
      <c r="D254" s="90">
        <v>182464</v>
      </c>
      <c r="E254" s="90">
        <v>184793</v>
      </c>
      <c r="F254" s="90">
        <v>9039</v>
      </c>
      <c r="G254" s="90">
        <v>2021</v>
      </c>
      <c r="H254" s="90">
        <v>41321641</v>
      </c>
      <c r="I254" s="90">
        <v>0</v>
      </c>
    </row>
    <row r="255" spans="1:9" ht="13.2">
      <c r="A255" s="88" t="s">
        <v>568</v>
      </c>
      <c r="B255" s="90">
        <v>41246</v>
      </c>
      <c r="C255" s="91">
        <v>0.89500000000000002</v>
      </c>
      <c r="D255" s="90">
        <v>36915</v>
      </c>
      <c r="E255" s="90">
        <v>37387</v>
      </c>
      <c r="F255" s="90">
        <v>5447</v>
      </c>
      <c r="G255" s="90">
        <v>-1571</v>
      </c>
      <c r="H255" s="90">
        <v>0</v>
      </c>
      <c r="I255" s="90">
        <v>-10785765</v>
      </c>
    </row>
    <row r="256" spans="1:9" ht="13.2">
      <c r="A256" s="88" t="s">
        <v>569</v>
      </c>
      <c r="B256" s="90">
        <v>85737</v>
      </c>
      <c r="C256" s="91">
        <v>0.98899999999999999</v>
      </c>
      <c r="D256" s="90">
        <v>84794</v>
      </c>
      <c r="E256" s="90">
        <v>85876</v>
      </c>
      <c r="F256" s="90">
        <v>7834</v>
      </c>
      <c r="G256" s="90">
        <v>816</v>
      </c>
      <c r="H256" s="90">
        <v>8943455</v>
      </c>
      <c r="I256" s="90">
        <v>0</v>
      </c>
    </row>
    <row r="257" spans="1:9" ht="13.2">
      <c r="A257" s="88" t="s">
        <v>570</v>
      </c>
      <c r="B257" s="90">
        <v>70804</v>
      </c>
      <c r="C257" s="91">
        <v>0.85499999999999998</v>
      </c>
      <c r="D257" s="90">
        <v>60537</v>
      </c>
      <c r="E257" s="90">
        <v>61310</v>
      </c>
      <c r="F257" s="90">
        <v>5694</v>
      </c>
      <c r="G257" s="90">
        <v>-1324</v>
      </c>
      <c r="H257" s="90">
        <v>0</v>
      </c>
      <c r="I257" s="90">
        <v>-14260872</v>
      </c>
    </row>
    <row r="258" spans="1:9" ht="13.2">
      <c r="A258" s="88" t="s">
        <v>571</v>
      </c>
      <c r="B258" s="90">
        <v>81858</v>
      </c>
      <c r="C258" s="91">
        <v>0.99299999999999999</v>
      </c>
      <c r="D258" s="90">
        <v>81285</v>
      </c>
      <c r="E258" s="90">
        <v>82323</v>
      </c>
      <c r="F258" s="90">
        <v>7321</v>
      </c>
      <c r="G258" s="90">
        <v>303</v>
      </c>
      <c r="H258" s="90">
        <v>3411051</v>
      </c>
      <c r="I258" s="90">
        <v>0</v>
      </c>
    </row>
    <row r="259" spans="1:9" ht="13.2">
      <c r="A259" s="88" t="s">
        <v>572</v>
      </c>
      <c r="B259" s="90">
        <v>50874</v>
      </c>
      <c r="C259" s="91">
        <v>1.03</v>
      </c>
      <c r="D259" s="90">
        <v>52400</v>
      </c>
      <c r="E259" s="90">
        <v>53069</v>
      </c>
      <c r="F259" s="90">
        <v>7888</v>
      </c>
      <c r="G259" s="90">
        <v>870</v>
      </c>
      <c r="H259" s="90">
        <v>5850837</v>
      </c>
      <c r="I259" s="90">
        <v>0</v>
      </c>
    </row>
    <row r="260" spans="1:9" ht="13.2">
      <c r="A260" s="88" t="s">
        <v>573</v>
      </c>
      <c r="B260" s="90">
        <v>30178</v>
      </c>
      <c r="C260" s="91">
        <v>1.079</v>
      </c>
      <c r="D260" s="90">
        <v>32562</v>
      </c>
      <c r="E260" s="90">
        <v>32977</v>
      </c>
      <c r="F260" s="90">
        <v>4855</v>
      </c>
      <c r="G260" s="90">
        <v>-2164</v>
      </c>
      <c r="H260" s="90">
        <v>0</v>
      </c>
      <c r="I260" s="90">
        <v>-14696684</v>
      </c>
    </row>
    <row r="261" spans="1:9" ht="18.75" customHeight="1">
      <c r="A261" s="83" t="s">
        <v>574</v>
      </c>
      <c r="B261" s="90"/>
      <c r="C261" s="91"/>
      <c r="D261" s="90"/>
      <c r="E261" s="90"/>
      <c r="F261" s="90"/>
      <c r="G261" s="90"/>
      <c r="H261" s="90"/>
      <c r="I261" s="90"/>
    </row>
    <row r="262" spans="1:9" ht="13.2">
      <c r="A262" s="88" t="s">
        <v>575</v>
      </c>
      <c r="B262" s="90">
        <v>250288</v>
      </c>
      <c r="C262" s="91">
        <v>0.86199999999999999</v>
      </c>
      <c r="D262" s="90">
        <v>215748</v>
      </c>
      <c r="E262" s="90">
        <v>218502</v>
      </c>
      <c r="F262" s="90">
        <v>8404</v>
      </c>
      <c r="G262" s="90">
        <v>1386</v>
      </c>
      <c r="H262" s="90">
        <v>36038546</v>
      </c>
      <c r="I262" s="90">
        <v>0</v>
      </c>
    </row>
    <row r="263" spans="1:9" ht="13.2">
      <c r="A263" s="88" t="s">
        <v>576</v>
      </c>
      <c r="B263" s="90">
        <v>784500</v>
      </c>
      <c r="C263" s="91">
        <v>0.97099999999999997</v>
      </c>
      <c r="D263" s="90">
        <v>761749</v>
      </c>
      <c r="E263" s="90">
        <v>771473</v>
      </c>
      <c r="F263" s="90">
        <v>7407</v>
      </c>
      <c r="G263" s="90">
        <v>389</v>
      </c>
      <c r="H263" s="90">
        <v>40467287</v>
      </c>
      <c r="I263" s="90">
        <v>0</v>
      </c>
    </row>
    <row r="264" spans="1:9" ht="13.2">
      <c r="A264" s="88" t="s">
        <v>577</v>
      </c>
      <c r="B264" s="90">
        <v>55971</v>
      </c>
      <c r="C264" s="91">
        <v>1.1080000000000001</v>
      </c>
      <c r="D264" s="90">
        <v>62016</v>
      </c>
      <c r="E264" s="90">
        <v>62808</v>
      </c>
      <c r="F264" s="90">
        <v>6890</v>
      </c>
      <c r="G264" s="90">
        <v>-128</v>
      </c>
      <c r="H264" s="90">
        <v>0</v>
      </c>
      <c r="I264" s="90">
        <v>-1169311</v>
      </c>
    </row>
    <row r="265" spans="1:9" ht="13.2">
      <c r="A265" s="88" t="s">
        <v>578</v>
      </c>
      <c r="B265" s="90">
        <v>312531</v>
      </c>
      <c r="C265" s="91">
        <v>1.089</v>
      </c>
      <c r="D265" s="90">
        <v>340346</v>
      </c>
      <c r="E265" s="90">
        <v>344691</v>
      </c>
      <c r="F265" s="90">
        <v>9241</v>
      </c>
      <c r="G265" s="90">
        <v>2223</v>
      </c>
      <c r="H265" s="90">
        <v>82908526</v>
      </c>
      <c r="I265" s="90">
        <v>0</v>
      </c>
    </row>
    <row r="266" spans="1:9" ht="13.2">
      <c r="A266" s="88" t="s">
        <v>579</v>
      </c>
      <c r="B266" s="90">
        <v>155905</v>
      </c>
      <c r="C266" s="91">
        <v>0.98499999999999999</v>
      </c>
      <c r="D266" s="90">
        <v>153566</v>
      </c>
      <c r="E266" s="90">
        <v>155527</v>
      </c>
      <c r="F266" s="90">
        <v>8478</v>
      </c>
      <c r="G266" s="90">
        <v>1460</v>
      </c>
      <c r="H266" s="90">
        <v>26786689</v>
      </c>
      <c r="I266" s="90">
        <v>0</v>
      </c>
    </row>
    <row r="267" spans="1:9" ht="13.2">
      <c r="A267" s="88" t="s">
        <v>580</v>
      </c>
      <c r="B267" s="90">
        <v>63474</v>
      </c>
      <c r="C267" s="91">
        <v>0.95599999999999996</v>
      </c>
      <c r="D267" s="90">
        <v>60681</v>
      </c>
      <c r="E267" s="90">
        <v>61456</v>
      </c>
      <c r="F267" s="90">
        <v>6619</v>
      </c>
      <c r="G267" s="90">
        <v>-399</v>
      </c>
      <c r="H267" s="90">
        <v>0</v>
      </c>
      <c r="I267" s="90">
        <v>-3707151</v>
      </c>
    </row>
    <row r="268" spans="1:9" ht="13.2">
      <c r="A268" s="88" t="s">
        <v>581</v>
      </c>
      <c r="B268" s="90">
        <v>56496</v>
      </c>
      <c r="C268" s="91">
        <v>0.877</v>
      </c>
      <c r="D268" s="90">
        <v>49547</v>
      </c>
      <c r="E268" s="90">
        <v>50179</v>
      </c>
      <c r="F268" s="90">
        <v>8788</v>
      </c>
      <c r="G268" s="90">
        <v>1770</v>
      </c>
      <c r="H268" s="90">
        <v>10105913</v>
      </c>
      <c r="I268" s="90">
        <v>0</v>
      </c>
    </row>
    <row r="269" spans="1:9" ht="13.2">
      <c r="A269" s="88" t="s">
        <v>582</v>
      </c>
      <c r="B269" s="90">
        <v>96788</v>
      </c>
      <c r="C269" s="91">
        <v>0.89</v>
      </c>
      <c r="D269" s="90">
        <v>86142</v>
      </c>
      <c r="E269" s="90">
        <v>87241</v>
      </c>
      <c r="F269" s="90">
        <v>7755</v>
      </c>
      <c r="G269" s="90">
        <v>737</v>
      </c>
      <c r="H269" s="90">
        <v>8287568</v>
      </c>
      <c r="I269" s="90">
        <v>0</v>
      </c>
    </row>
    <row r="270" spans="1:9" ht="13.2">
      <c r="A270" s="88" t="s">
        <v>583</v>
      </c>
      <c r="B270" s="90">
        <v>247154</v>
      </c>
      <c r="C270" s="91">
        <v>0.91600000000000004</v>
      </c>
      <c r="D270" s="90">
        <v>226393</v>
      </c>
      <c r="E270" s="90">
        <v>229283</v>
      </c>
      <c r="F270" s="90">
        <v>6027</v>
      </c>
      <c r="G270" s="90">
        <v>-991</v>
      </c>
      <c r="H270" s="90">
        <v>0</v>
      </c>
      <c r="I270" s="90">
        <v>-37685904</v>
      </c>
    </row>
    <row r="271" spans="1:9" ht="13.2">
      <c r="A271" s="88" t="s">
        <v>584</v>
      </c>
      <c r="B271" s="90">
        <v>210452</v>
      </c>
      <c r="C271" s="91">
        <v>0.95199999999999996</v>
      </c>
      <c r="D271" s="90">
        <v>200350</v>
      </c>
      <c r="E271" s="90">
        <v>202908</v>
      </c>
      <c r="F271" s="90">
        <v>8425</v>
      </c>
      <c r="G271" s="90">
        <v>1407</v>
      </c>
      <c r="H271" s="90">
        <v>33876597</v>
      </c>
      <c r="I271" s="90">
        <v>0</v>
      </c>
    </row>
    <row r="272" spans="1:9" ht="18.75" customHeight="1">
      <c r="A272" s="83" t="s">
        <v>585</v>
      </c>
      <c r="B272" s="90"/>
      <c r="C272" s="91"/>
      <c r="D272" s="90"/>
      <c r="E272" s="90"/>
      <c r="F272" s="90"/>
      <c r="G272" s="90"/>
      <c r="H272" s="90"/>
      <c r="I272" s="90"/>
    </row>
    <row r="273" spans="1:9" ht="13.2">
      <c r="A273" s="88" t="s">
        <v>586</v>
      </c>
      <c r="B273" s="90">
        <v>258894</v>
      </c>
      <c r="C273" s="91">
        <v>0.94799999999999995</v>
      </c>
      <c r="D273" s="90">
        <v>245432</v>
      </c>
      <c r="E273" s="90">
        <v>248565</v>
      </c>
      <c r="F273" s="90">
        <v>10230</v>
      </c>
      <c r="G273" s="90">
        <v>3212</v>
      </c>
      <c r="H273" s="90">
        <v>78038844</v>
      </c>
      <c r="I273" s="90">
        <v>0</v>
      </c>
    </row>
    <row r="274" spans="1:9" ht="13.2">
      <c r="A274" s="88" t="s">
        <v>587</v>
      </c>
      <c r="B274" s="90">
        <v>157566</v>
      </c>
      <c r="C274" s="91">
        <v>1.097</v>
      </c>
      <c r="D274" s="90">
        <v>172850</v>
      </c>
      <c r="E274" s="90">
        <v>175057</v>
      </c>
      <c r="F274" s="90">
        <v>10127</v>
      </c>
      <c r="G274" s="90">
        <v>3109</v>
      </c>
      <c r="H274" s="90">
        <v>53741807</v>
      </c>
      <c r="I274" s="90">
        <v>0</v>
      </c>
    </row>
    <row r="275" spans="1:9" ht="13.2">
      <c r="A275" s="88" t="s">
        <v>588</v>
      </c>
      <c r="B275" s="90">
        <v>153103</v>
      </c>
      <c r="C275" s="91">
        <v>0.95699999999999996</v>
      </c>
      <c r="D275" s="90">
        <v>146519</v>
      </c>
      <c r="E275" s="90">
        <v>148390</v>
      </c>
      <c r="F275" s="90">
        <v>8213</v>
      </c>
      <c r="G275" s="90">
        <v>1195</v>
      </c>
      <c r="H275" s="90">
        <v>21586496</v>
      </c>
      <c r="I275" s="90">
        <v>0</v>
      </c>
    </row>
    <row r="276" spans="1:9" ht="13.2">
      <c r="A276" s="88" t="s">
        <v>589</v>
      </c>
      <c r="B276" s="90">
        <v>722388</v>
      </c>
      <c r="C276" s="91">
        <v>1.0349999999999999</v>
      </c>
      <c r="D276" s="90">
        <v>747672</v>
      </c>
      <c r="E276" s="90">
        <v>757216</v>
      </c>
      <c r="F276" s="90">
        <v>7657</v>
      </c>
      <c r="G276" s="90">
        <v>639</v>
      </c>
      <c r="H276" s="90">
        <v>63216433</v>
      </c>
      <c r="I276" s="90">
        <v>0</v>
      </c>
    </row>
    <row r="277" spans="1:9" ht="13.2">
      <c r="A277" s="88" t="s">
        <v>590</v>
      </c>
      <c r="B277" s="90">
        <v>129740</v>
      </c>
      <c r="C277" s="91">
        <v>0.85</v>
      </c>
      <c r="D277" s="90">
        <v>110279</v>
      </c>
      <c r="E277" s="90">
        <v>111687</v>
      </c>
      <c r="F277" s="90">
        <v>6412</v>
      </c>
      <c r="G277" s="90">
        <v>-606</v>
      </c>
      <c r="H277" s="90">
        <v>0</v>
      </c>
      <c r="I277" s="90">
        <v>-10554789</v>
      </c>
    </row>
    <row r="278" spans="1:9" ht="13.2">
      <c r="A278" s="88" t="s">
        <v>591</v>
      </c>
      <c r="B278" s="90">
        <v>68472</v>
      </c>
      <c r="C278" s="91">
        <v>0.94299999999999995</v>
      </c>
      <c r="D278" s="90">
        <v>64569</v>
      </c>
      <c r="E278" s="90">
        <v>65394</v>
      </c>
      <c r="F278" s="90">
        <v>7309</v>
      </c>
      <c r="G278" s="90">
        <v>291</v>
      </c>
      <c r="H278" s="90">
        <v>2602538</v>
      </c>
      <c r="I278" s="90">
        <v>0</v>
      </c>
    </row>
    <row r="279" spans="1:9" ht="13.2">
      <c r="A279" s="88" t="s">
        <v>592</v>
      </c>
      <c r="B279" s="90">
        <v>468118</v>
      </c>
      <c r="C279" s="91">
        <v>0.92700000000000005</v>
      </c>
      <c r="D279" s="90">
        <v>433945</v>
      </c>
      <c r="E279" s="90">
        <v>439485</v>
      </c>
      <c r="F279" s="90">
        <v>7940</v>
      </c>
      <c r="G279" s="90">
        <v>922</v>
      </c>
      <c r="H279" s="90">
        <v>51046781</v>
      </c>
      <c r="I279" s="90">
        <v>0</v>
      </c>
    </row>
    <row r="280" spans="1:9" ht="18.75" customHeight="1">
      <c r="A280" s="83" t="s">
        <v>593</v>
      </c>
      <c r="B280" s="90"/>
      <c r="C280" s="91"/>
      <c r="D280" s="90"/>
      <c r="E280" s="90"/>
      <c r="F280" s="90"/>
      <c r="G280" s="90"/>
      <c r="H280" s="90"/>
      <c r="I280" s="90"/>
    </row>
    <row r="281" spans="1:9" ht="13.2">
      <c r="A281" s="88" t="s">
        <v>594</v>
      </c>
      <c r="B281" s="90">
        <v>50723</v>
      </c>
      <c r="C281" s="91">
        <v>0.98599999999999999</v>
      </c>
      <c r="D281" s="90">
        <v>50013</v>
      </c>
      <c r="E281" s="90">
        <v>50651</v>
      </c>
      <c r="F281" s="90">
        <v>7149</v>
      </c>
      <c r="G281" s="90">
        <v>131</v>
      </c>
      <c r="H281" s="90">
        <v>928134</v>
      </c>
      <c r="I281" s="90">
        <v>0</v>
      </c>
    </row>
    <row r="282" spans="1:9" ht="13.2">
      <c r="A282" s="88" t="s">
        <v>595</v>
      </c>
      <c r="B282" s="90">
        <v>41771</v>
      </c>
      <c r="C282" s="91">
        <v>1.006</v>
      </c>
      <c r="D282" s="90">
        <v>42022</v>
      </c>
      <c r="E282" s="90">
        <v>42558</v>
      </c>
      <c r="F282" s="90">
        <v>7144</v>
      </c>
      <c r="G282" s="90">
        <v>126</v>
      </c>
      <c r="H282" s="90">
        <v>751558</v>
      </c>
      <c r="I282" s="90">
        <v>0</v>
      </c>
    </row>
    <row r="283" spans="1:9" ht="13.2">
      <c r="A283" s="88" t="s">
        <v>596</v>
      </c>
      <c r="B283" s="90">
        <v>63623</v>
      </c>
      <c r="C283" s="91">
        <v>1.1830000000000001</v>
      </c>
      <c r="D283" s="90">
        <v>75266</v>
      </c>
      <c r="E283" s="90">
        <v>76227</v>
      </c>
      <c r="F283" s="90">
        <v>7563</v>
      </c>
      <c r="G283" s="90">
        <v>545</v>
      </c>
      <c r="H283" s="90">
        <v>5491349</v>
      </c>
      <c r="I283" s="90">
        <v>0</v>
      </c>
    </row>
    <row r="284" spans="1:9" ht="13.2">
      <c r="A284" s="88" t="s">
        <v>597</v>
      </c>
      <c r="B284" s="90">
        <v>107015</v>
      </c>
      <c r="C284" s="91">
        <v>1.133</v>
      </c>
      <c r="D284" s="90">
        <v>121248</v>
      </c>
      <c r="E284" s="90">
        <v>122796</v>
      </c>
      <c r="F284" s="90">
        <v>7763</v>
      </c>
      <c r="G284" s="90">
        <v>744</v>
      </c>
      <c r="H284" s="90">
        <v>11776615</v>
      </c>
      <c r="I284" s="90">
        <v>0</v>
      </c>
    </row>
    <row r="285" spans="1:9" ht="13.2">
      <c r="A285" s="88" t="s">
        <v>598</v>
      </c>
      <c r="B285" s="90">
        <v>7376</v>
      </c>
      <c r="C285" s="91">
        <v>0.753</v>
      </c>
      <c r="D285" s="90">
        <v>5554</v>
      </c>
      <c r="E285" s="90">
        <v>5625</v>
      </c>
      <c r="F285" s="90">
        <v>1094</v>
      </c>
      <c r="G285" s="90">
        <v>-5924</v>
      </c>
      <c r="H285" s="90">
        <v>0</v>
      </c>
      <c r="I285" s="90">
        <v>-30454973</v>
      </c>
    </row>
    <row r="286" spans="1:9" ht="13.2">
      <c r="A286" s="88" t="s">
        <v>599</v>
      </c>
      <c r="B286" s="90">
        <v>71639</v>
      </c>
      <c r="C286" s="91">
        <v>1.2669999999999999</v>
      </c>
      <c r="D286" s="90">
        <v>90767</v>
      </c>
      <c r="E286" s="90">
        <v>91925</v>
      </c>
      <c r="F286" s="90">
        <v>8447</v>
      </c>
      <c r="G286" s="90">
        <v>1429</v>
      </c>
      <c r="H286" s="90">
        <v>15554292</v>
      </c>
      <c r="I286" s="90">
        <v>0</v>
      </c>
    </row>
    <row r="287" spans="1:9" ht="13.2">
      <c r="A287" s="88" t="s">
        <v>600</v>
      </c>
      <c r="B287" s="90">
        <v>43758</v>
      </c>
      <c r="C287" s="91">
        <v>1.0249999999999999</v>
      </c>
      <c r="D287" s="90">
        <v>44851</v>
      </c>
      <c r="E287" s="90">
        <v>45424</v>
      </c>
      <c r="F287" s="90">
        <v>3552</v>
      </c>
      <c r="G287" s="90">
        <v>-3466</v>
      </c>
      <c r="H287" s="90">
        <v>0</v>
      </c>
      <c r="I287" s="90">
        <v>-44330563</v>
      </c>
    </row>
    <row r="288" spans="1:9" ht="13.2">
      <c r="A288" s="88" t="s">
        <v>601</v>
      </c>
      <c r="B288" s="90">
        <v>921522</v>
      </c>
      <c r="C288" s="91">
        <v>1.024</v>
      </c>
      <c r="D288" s="90">
        <v>943639</v>
      </c>
      <c r="E288" s="90">
        <v>955685</v>
      </c>
      <c r="F288" s="90">
        <v>14683</v>
      </c>
      <c r="G288" s="90">
        <v>7665</v>
      </c>
      <c r="H288" s="90">
        <v>498890233</v>
      </c>
      <c r="I288" s="90">
        <v>0</v>
      </c>
    </row>
    <row r="289" spans="1:9" ht="18.75" customHeight="1">
      <c r="A289" s="83" t="s">
        <v>602</v>
      </c>
      <c r="B289" s="90"/>
      <c r="C289" s="91"/>
      <c r="D289" s="90"/>
      <c r="E289" s="90"/>
      <c r="F289" s="90"/>
      <c r="G289" s="90"/>
      <c r="H289" s="90"/>
      <c r="I289" s="90"/>
    </row>
    <row r="290" spans="1:9" ht="13.2">
      <c r="A290" s="88" t="s">
        <v>603</v>
      </c>
      <c r="B290" s="90">
        <v>1542</v>
      </c>
      <c r="C290" s="91">
        <v>1.776</v>
      </c>
      <c r="D290" s="90">
        <v>2739</v>
      </c>
      <c r="E290" s="90">
        <v>2774</v>
      </c>
      <c r="F290" s="90">
        <v>1195</v>
      </c>
      <c r="G290" s="90">
        <v>-5824</v>
      </c>
      <c r="H290" s="90">
        <v>0</v>
      </c>
      <c r="I290" s="90">
        <v>-13522254</v>
      </c>
    </row>
    <row r="291" spans="1:9" ht="13.2">
      <c r="A291" s="88" t="s">
        <v>604</v>
      </c>
      <c r="B291" s="90">
        <v>17063</v>
      </c>
      <c r="C291" s="91">
        <v>0.90100000000000002</v>
      </c>
      <c r="D291" s="90">
        <v>15373</v>
      </c>
      <c r="E291" s="90">
        <v>15570</v>
      </c>
      <c r="F291" s="90">
        <v>7004</v>
      </c>
      <c r="G291" s="90">
        <v>-14</v>
      </c>
      <c r="H291" s="90">
        <v>0</v>
      </c>
      <c r="I291" s="90">
        <v>-31558</v>
      </c>
    </row>
    <row r="292" spans="1:9" ht="13.2">
      <c r="A292" s="88" t="s">
        <v>605</v>
      </c>
      <c r="B292" s="90">
        <v>135948</v>
      </c>
      <c r="C292" s="91">
        <v>1.056</v>
      </c>
      <c r="D292" s="90">
        <v>143561</v>
      </c>
      <c r="E292" s="90">
        <v>145394</v>
      </c>
      <c r="F292" s="90">
        <v>11969</v>
      </c>
      <c r="G292" s="90">
        <v>4950</v>
      </c>
      <c r="H292" s="90">
        <v>60138117</v>
      </c>
      <c r="I292" s="90">
        <v>0</v>
      </c>
    </row>
    <row r="293" spans="1:9" ht="13.2">
      <c r="A293" s="88" t="s">
        <v>606</v>
      </c>
      <c r="B293" s="90">
        <v>15587</v>
      </c>
      <c r="C293" s="91">
        <v>0.77300000000000002</v>
      </c>
      <c r="D293" s="90">
        <v>12048</v>
      </c>
      <c r="E293" s="90">
        <v>12202</v>
      </c>
      <c r="F293" s="90">
        <v>4209</v>
      </c>
      <c r="G293" s="90">
        <v>-2809</v>
      </c>
      <c r="H293" s="90">
        <v>0</v>
      </c>
      <c r="I293" s="90">
        <v>-8143219</v>
      </c>
    </row>
    <row r="294" spans="1:9" ht="13.2">
      <c r="A294" s="88" t="s">
        <v>607</v>
      </c>
      <c r="B294" s="90">
        <v>54237</v>
      </c>
      <c r="C294" s="91">
        <v>1.002</v>
      </c>
      <c r="D294" s="90">
        <v>54345</v>
      </c>
      <c r="E294" s="90">
        <v>55039</v>
      </c>
      <c r="F294" s="90">
        <v>7961</v>
      </c>
      <c r="G294" s="90">
        <v>942</v>
      </c>
      <c r="H294" s="90">
        <v>6515845</v>
      </c>
      <c r="I294" s="90">
        <v>0</v>
      </c>
    </row>
    <row r="295" spans="1:9" ht="13.2">
      <c r="A295" s="88" t="s">
        <v>608</v>
      </c>
      <c r="B295" s="90">
        <v>34637</v>
      </c>
      <c r="C295" s="91">
        <v>0.874</v>
      </c>
      <c r="D295" s="90">
        <v>30273</v>
      </c>
      <c r="E295" s="90">
        <v>30659</v>
      </c>
      <c r="F295" s="90">
        <v>8090</v>
      </c>
      <c r="G295" s="90">
        <v>1071</v>
      </c>
      <c r="H295" s="90">
        <v>4060799</v>
      </c>
      <c r="I295" s="90">
        <v>0</v>
      </c>
    </row>
    <row r="296" spans="1:9" ht="13.2">
      <c r="A296" s="88" t="s">
        <v>609</v>
      </c>
      <c r="B296" s="90">
        <v>30030</v>
      </c>
      <c r="C296" s="91">
        <v>1.26</v>
      </c>
      <c r="D296" s="90">
        <v>37838</v>
      </c>
      <c r="E296" s="90">
        <v>38321</v>
      </c>
      <c r="F296" s="90">
        <v>5801</v>
      </c>
      <c r="G296" s="90">
        <v>-1217</v>
      </c>
      <c r="H296" s="90">
        <v>0</v>
      </c>
      <c r="I296" s="90">
        <v>-8040442</v>
      </c>
    </row>
    <row r="297" spans="1:9" ht="13.2">
      <c r="A297" s="88" t="s">
        <v>610</v>
      </c>
      <c r="B297" s="90">
        <v>708112</v>
      </c>
      <c r="C297" s="91">
        <v>1.01</v>
      </c>
      <c r="D297" s="90">
        <v>715193</v>
      </c>
      <c r="E297" s="90">
        <v>724323</v>
      </c>
      <c r="F297" s="90">
        <v>9651</v>
      </c>
      <c r="G297" s="90">
        <v>2633</v>
      </c>
      <c r="H297" s="90">
        <v>197613610</v>
      </c>
      <c r="I297" s="90">
        <v>0</v>
      </c>
    </row>
    <row r="298" spans="1:9" ht="13.2">
      <c r="A298" s="88" t="s">
        <v>611</v>
      </c>
      <c r="B298" s="90">
        <v>11650</v>
      </c>
      <c r="C298" s="91">
        <v>1.1950000000000001</v>
      </c>
      <c r="D298" s="90">
        <v>13921</v>
      </c>
      <c r="E298" s="90">
        <v>14099</v>
      </c>
      <c r="F298" s="90">
        <v>5936</v>
      </c>
      <c r="G298" s="90">
        <v>-1082</v>
      </c>
      <c r="H298" s="90">
        <v>0</v>
      </c>
      <c r="I298" s="90">
        <v>-2569035</v>
      </c>
    </row>
    <row r="299" spans="1:9" ht="13.2">
      <c r="A299" s="88" t="s">
        <v>612</v>
      </c>
      <c r="B299" s="90">
        <v>29752</v>
      </c>
      <c r="C299" s="91">
        <v>0.997</v>
      </c>
      <c r="D299" s="90">
        <v>29663</v>
      </c>
      <c r="E299" s="90">
        <v>30042</v>
      </c>
      <c r="F299" s="90">
        <v>5405</v>
      </c>
      <c r="G299" s="90">
        <v>-1613</v>
      </c>
      <c r="H299" s="90">
        <v>0</v>
      </c>
      <c r="I299" s="90">
        <v>-8965110</v>
      </c>
    </row>
    <row r="300" spans="1:9" ht="13.2">
      <c r="A300" s="88" t="s">
        <v>613</v>
      </c>
      <c r="B300" s="90">
        <v>1162766</v>
      </c>
      <c r="C300" s="91">
        <v>1.014</v>
      </c>
      <c r="D300" s="90">
        <v>1179044</v>
      </c>
      <c r="E300" s="90">
        <v>1194096</v>
      </c>
      <c r="F300" s="90">
        <v>8820</v>
      </c>
      <c r="G300" s="90">
        <v>1802</v>
      </c>
      <c r="H300" s="90">
        <v>243913942</v>
      </c>
      <c r="I300" s="90">
        <v>0</v>
      </c>
    </row>
    <row r="301" spans="1:9" ht="13.2">
      <c r="A301" s="88" t="s">
        <v>614</v>
      </c>
      <c r="B301" s="90">
        <v>57122</v>
      </c>
      <c r="C301" s="91">
        <v>1.21</v>
      </c>
      <c r="D301" s="90">
        <v>69118</v>
      </c>
      <c r="E301" s="90">
        <v>70000</v>
      </c>
      <c r="F301" s="90">
        <v>11345</v>
      </c>
      <c r="G301" s="90">
        <v>4327</v>
      </c>
      <c r="H301" s="90">
        <v>26698425</v>
      </c>
      <c r="I301" s="90">
        <v>0</v>
      </c>
    </row>
    <row r="302" spans="1:9" ht="13.2">
      <c r="A302" s="88" t="s">
        <v>615</v>
      </c>
      <c r="B302" s="90">
        <v>35569</v>
      </c>
      <c r="C302" s="91">
        <v>1.1339999999999999</v>
      </c>
      <c r="D302" s="90">
        <v>40335</v>
      </c>
      <c r="E302" s="90">
        <v>40850</v>
      </c>
      <c r="F302" s="90">
        <v>7568</v>
      </c>
      <c r="G302" s="90">
        <v>550</v>
      </c>
      <c r="H302" s="90">
        <v>2966225</v>
      </c>
      <c r="I302" s="90">
        <v>0</v>
      </c>
    </row>
    <row r="303" spans="1:9" ht="13.2">
      <c r="A303" s="88" t="s">
        <v>616</v>
      </c>
      <c r="B303" s="90">
        <v>93433</v>
      </c>
      <c r="C303" s="91">
        <v>1.06</v>
      </c>
      <c r="D303" s="90">
        <v>99039</v>
      </c>
      <c r="E303" s="90">
        <v>100304</v>
      </c>
      <c r="F303" s="90">
        <v>10912</v>
      </c>
      <c r="G303" s="90">
        <v>3894</v>
      </c>
      <c r="H303" s="90">
        <v>35793325</v>
      </c>
      <c r="I303" s="90">
        <v>0</v>
      </c>
    </row>
    <row r="304" spans="1:9" ht="13.2">
      <c r="A304" s="88" t="s">
        <v>617</v>
      </c>
      <c r="B304" s="90">
        <v>15290</v>
      </c>
      <c r="C304" s="91">
        <v>1.3089999999999999</v>
      </c>
      <c r="D304" s="90">
        <v>20015</v>
      </c>
      <c r="E304" s="90">
        <v>20270</v>
      </c>
      <c r="F304" s="90">
        <v>7609</v>
      </c>
      <c r="G304" s="90">
        <v>591</v>
      </c>
      <c r="H304" s="90">
        <v>1574014</v>
      </c>
      <c r="I304" s="90">
        <v>0</v>
      </c>
    </row>
    <row r="305" spans="1:9" ht="18.75" customHeight="1">
      <c r="A305" s="83" t="s">
        <v>618</v>
      </c>
      <c r="B305" s="90"/>
      <c r="C305" s="91"/>
      <c r="D305" s="90"/>
      <c r="E305" s="90"/>
      <c r="F305" s="90"/>
      <c r="G305" s="90"/>
      <c r="H305" s="90"/>
      <c r="I305" s="90"/>
    </row>
    <row r="306" spans="1:9" ht="13.2">
      <c r="A306" s="88" t="s">
        <v>619</v>
      </c>
      <c r="B306" s="90">
        <v>11436</v>
      </c>
      <c r="C306" s="91">
        <v>1.4950000000000001</v>
      </c>
      <c r="D306" s="90">
        <v>17096</v>
      </c>
      <c r="E306" s="90">
        <v>17315</v>
      </c>
      <c r="F306" s="90">
        <v>6748</v>
      </c>
      <c r="G306" s="90">
        <v>-270</v>
      </c>
      <c r="H306" s="90">
        <v>0</v>
      </c>
      <c r="I306" s="90">
        <v>-693810</v>
      </c>
    </row>
    <row r="307" spans="1:9" ht="13.2">
      <c r="A307" s="88" t="s">
        <v>620</v>
      </c>
      <c r="B307" s="90">
        <v>42955</v>
      </c>
      <c r="C307" s="91">
        <v>1.0469999999999999</v>
      </c>
      <c r="D307" s="90">
        <v>44974</v>
      </c>
      <c r="E307" s="90">
        <v>45548</v>
      </c>
      <c r="F307" s="90">
        <v>7570</v>
      </c>
      <c r="G307" s="90">
        <v>552</v>
      </c>
      <c r="H307" s="90">
        <v>3319952</v>
      </c>
      <c r="I307" s="90">
        <v>0</v>
      </c>
    </row>
    <row r="308" spans="1:9" ht="13.2">
      <c r="A308" s="88" t="s">
        <v>621</v>
      </c>
      <c r="B308" s="90">
        <v>269935</v>
      </c>
      <c r="C308" s="91">
        <v>1.022</v>
      </c>
      <c r="D308" s="90">
        <v>275874</v>
      </c>
      <c r="E308" s="90">
        <v>279396</v>
      </c>
      <c r="F308" s="90">
        <v>9703</v>
      </c>
      <c r="G308" s="90">
        <v>2685</v>
      </c>
      <c r="H308" s="90">
        <v>77309104</v>
      </c>
      <c r="I308" s="90">
        <v>0</v>
      </c>
    </row>
    <row r="309" spans="1:9" ht="13.2">
      <c r="A309" s="88" t="s">
        <v>622</v>
      </c>
      <c r="B309" s="90">
        <v>102495</v>
      </c>
      <c r="C309" s="91">
        <v>1.1459999999999999</v>
      </c>
      <c r="D309" s="90">
        <v>117459</v>
      </c>
      <c r="E309" s="90">
        <v>118958</v>
      </c>
      <c r="F309" s="90">
        <v>6953</v>
      </c>
      <c r="G309" s="90">
        <v>-66</v>
      </c>
      <c r="H309" s="90">
        <v>0</v>
      </c>
      <c r="I309" s="90">
        <v>-1121384</v>
      </c>
    </row>
    <row r="310" spans="1:9" ht="13.2">
      <c r="A310" s="88" t="s">
        <v>623</v>
      </c>
      <c r="B310" s="90">
        <v>106776</v>
      </c>
      <c r="C310" s="91">
        <v>0.85</v>
      </c>
      <c r="D310" s="90">
        <v>90760</v>
      </c>
      <c r="E310" s="90">
        <v>91919</v>
      </c>
      <c r="F310" s="90">
        <v>10218</v>
      </c>
      <c r="G310" s="90">
        <v>3200</v>
      </c>
      <c r="H310" s="90">
        <v>28783660</v>
      </c>
      <c r="I310" s="90">
        <v>0</v>
      </c>
    </row>
    <row r="311" spans="1:9" ht="13.2">
      <c r="A311" s="88" t="s">
        <v>624</v>
      </c>
      <c r="B311" s="90">
        <v>20358</v>
      </c>
      <c r="C311" s="91">
        <v>1.075</v>
      </c>
      <c r="D311" s="90">
        <v>21885</v>
      </c>
      <c r="E311" s="90">
        <v>22164</v>
      </c>
      <c r="F311" s="90">
        <v>4723</v>
      </c>
      <c r="G311" s="90">
        <v>-2295</v>
      </c>
      <c r="H311" s="90">
        <v>0</v>
      </c>
      <c r="I311" s="90">
        <v>-10771661</v>
      </c>
    </row>
    <row r="312" spans="1:9" ht="13.2">
      <c r="A312" s="88" t="s">
        <v>625</v>
      </c>
      <c r="B312" s="90">
        <v>136259</v>
      </c>
      <c r="C312" s="91">
        <v>0.80300000000000005</v>
      </c>
      <c r="D312" s="90">
        <v>109416</v>
      </c>
      <c r="E312" s="90">
        <v>110813</v>
      </c>
      <c r="F312" s="90">
        <v>7265</v>
      </c>
      <c r="G312" s="90">
        <v>246</v>
      </c>
      <c r="H312" s="90">
        <v>3758654</v>
      </c>
      <c r="I312" s="90">
        <v>0</v>
      </c>
    </row>
    <row r="313" spans="1:9" ht="13.2">
      <c r="A313" s="88" t="s">
        <v>626</v>
      </c>
      <c r="B313" s="90">
        <v>134449</v>
      </c>
      <c r="C313" s="91">
        <v>1.0229999999999999</v>
      </c>
      <c r="D313" s="90">
        <v>137541</v>
      </c>
      <c r="E313" s="90">
        <v>139297</v>
      </c>
      <c r="F313" s="90">
        <v>6215</v>
      </c>
      <c r="G313" s="90">
        <v>-803</v>
      </c>
      <c r="H313" s="90">
        <v>0</v>
      </c>
      <c r="I313" s="90">
        <v>-17999916</v>
      </c>
    </row>
    <row r="314" spans="1:9" ht="13.2">
      <c r="A314" s="88" t="s">
        <v>627</v>
      </c>
      <c r="B314" s="90">
        <v>604650</v>
      </c>
      <c r="C314" s="91">
        <v>0.98399999999999999</v>
      </c>
      <c r="D314" s="90">
        <v>594976</v>
      </c>
      <c r="E314" s="90">
        <v>602571</v>
      </c>
      <c r="F314" s="90">
        <v>7490</v>
      </c>
      <c r="G314" s="90">
        <v>471</v>
      </c>
      <c r="H314" s="90">
        <v>37929296</v>
      </c>
      <c r="I314" s="90">
        <v>0</v>
      </c>
    </row>
    <row r="315" spans="1:9" ht="13.2">
      <c r="A315" s="88" t="s">
        <v>628</v>
      </c>
      <c r="B315" s="90">
        <v>36765</v>
      </c>
      <c r="C315" s="91">
        <v>1.073</v>
      </c>
      <c r="D315" s="90">
        <v>39449</v>
      </c>
      <c r="E315" s="90">
        <v>39953</v>
      </c>
      <c r="F315" s="90">
        <v>7034</v>
      </c>
      <c r="G315" s="90">
        <v>16</v>
      </c>
      <c r="H315" s="90">
        <v>89845</v>
      </c>
      <c r="I315" s="90">
        <v>0</v>
      </c>
    </row>
    <row r="316" spans="1:9" ht="13.2">
      <c r="A316" s="88" t="s">
        <v>629</v>
      </c>
      <c r="B316" s="90">
        <v>327523</v>
      </c>
      <c r="C316" s="91">
        <v>0.95699999999999996</v>
      </c>
      <c r="D316" s="90">
        <v>313440</v>
      </c>
      <c r="E316" s="90">
        <v>317441</v>
      </c>
      <c r="F316" s="90">
        <v>7524</v>
      </c>
      <c r="G316" s="90">
        <v>506</v>
      </c>
      <c r="H316" s="90">
        <v>21347005</v>
      </c>
      <c r="I316" s="90">
        <v>0</v>
      </c>
    </row>
    <row r="317" spans="1:9" ht="13.2">
      <c r="A317" s="88" t="s">
        <v>630</v>
      </c>
      <c r="B317" s="90">
        <v>69663</v>
      </c>
      <c r="C317" s="91">
        <v>1.0049999999999999</v>
      </c>
      <c r="D317" s="90">
        <v>70011</v>
      </c>
      <c r="E317" s="90">
        <v>70905</v>
      </c>
      <c r="F317" s="90">
        <v>9122</v>
      </c>
      <c r="G317" s="90">
        <v>2104</v>
      </c>
      <c r="H317" s="90">
        <v>16352904</v>
      </c>
      <c r="I317" s="90">
        <v>0</v>
      </c>
    </row>
    <row r="318" spans="1:9" ht="13.2">
      <c r="A318" s="88" t="s">
        <v>631</v>
      </c>
      <c r="B318" s="90">
        <v>25259</v>
      </c>
      <c r="C318" s="91">
        <v>0.85299999999999998</v>
      </c>
      <c r="D318" s="90">
        <v>21546</v>
      </c>
      <c r="E318" s="90">
        <v>21821</v>
      </c>
      <c r="F318" s="90">
        <v>6869</v>
      </c>
      <c r="G318" s="90">
        <v>-150</v>
      </c>
      <c r="H318" s="90">
        <v>0</v>
      </c>
      <c r="I318" s="90">
        <v>-475264</v>
      </c>
    </row>
    <row r="319" spans="1:9" ht="13.8" thickBot="1">
      <c r="A319" s="89" t="s">
        <v>632</v>
      </c>
      <c r="B319" s="92">
        <v>42447</v>
      </c>
      <c r="C319" s="93">
        <v>0.89</v>
      </c>
      <c r="D319" s="92">
        <v>37778</v>
      </c>
      <c r="E319" s="92">
        <v>38260</v>
      </c>
      <c r="F319" s="92">
        <v>9618</v>
      </c>
      <c r="G319" s="92">
        <v>2600</v>
      </c>
      <c r="H319" s="92">
        <v>10341811</v>
      </c>
      <c r="I319" s="92">
        <v>0</v>
      </c>
    </row>
    <row r="320" spans="1:9" ht="13.2">
      <c r="A320" s="83"/>
    </row>
  </sheetData>
  <mergeCells count="4">
    <mergeCell ref="E2:F2"/>
    <mergeCell ref="E3:F3"/>
    <mergeCell ref="E4:F4"/>
    <mergeCell ref="E5:F5"/>
  </mergeCells>
  <pageMargins left="0.70866141732283472" right="0.15748031496062992" top="1.1811023622047245" bottom="0.62992125984251968" header="0.39370078740157483" footer="0.39370078740157483"/>
  <pageSetup paperSize="9" scale="80" orientation="portrait" r:id="rId1"/>
  <headerFooter alignWithMargins="0">
    <oddHeader>&amp;LStatistiska centralbyrån
Offentlig ekonomi och mikrosimuleringar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1:P322"/>
  <sheetViews>
    <sheetView showGridLines="0" zoomScaleNormal="100" workbookViewId="0">
      <pane ySplit="8" topLeftCell="A9" activePane="bottomLeft" state="frozen"/>
      <selection pane="bottomLeft"/>
    </sheetView>
  </sheetViews>
  <sheetFormatPr defaultColWidth="0" defaultRowHeight="13.2"/>
  <cols>
    <col min="1" max="1" width="21.33203125" style="8" customWidth="1"/>
    <col min="2" max="2" width="12.33203125" style="8" customWidth="1"/>
    <col min="3" max="3" width="11.33203125" style="8" customWidth="1"/>
    <col min="4" max="4" width="9.6640625" style="8" bestFit="1" customWidth="1"/>
    <col min="5" max="5" width="9.44140625" style="8" bestFit="1" customWidth="1"/>
    <col min="6" max="7" width="9.6640625" style="8" bestFit="1" customWidth="1"/>
    <col min="8" max="9" width="10.5546875" style="8" bestFit="1" customWidth="1"/>
    <col min="10" max="10" width="10.6640625" style="8" bestFit="1" customWidth="1"/>
    <col min="11" max="11" width="9.6640625" style="8" bestFit="1" customWidth="1"/>
    <col min="12" max="12" width="10.5546875" style="8" bestFit="1" customWidth="1"/>
    <col min="13" max="13" width="10.33203125" style="8" bestFit="1" customWidth="1"/>
    <col min="14" max="14" width="13" style="8" bestFit="1" customWidth="1"/>
    <col min="15" max="15" width="12" style="8" customWidth="1"/>
    <col min="16" max="16" width="5" style="8" customWidth="1"/>
    <col min="17" max="16384" width="9.33203125" style="8" hidden="1"/>
  </cols>
  <sheetData>
    <row r="1" spans="1:15" ht="16.2" thickBot="1">
      <c r="A1" s="7" t="s">
        <v>651</v>
      </c>
      <c r="B1" s="16"/>
      <c r="C1" s="16"/>
      <c r="D1" s="18"/>
      <c r="E1" s="18"/>
      <c r="F1" s="18"/>
      <c r="G1" s="18"/>
      <c r="H1" s="18"/>
      <c r="I1" s="18"/>
      <c r="J1" s="18"/>
      <c r="K1" s="18"/>
      <c r="L1" s="18"/>
      <c r="M1" s="9"/>
    </row>
    <row r="2" spans="1:15" ht="15.6">
      <c r="A2" s="10" t="s">
        <v>5</v>
      </c>
      <c r="B2" s="116" t="s">
        <v>640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2" t="s">
        <v>31</v>
      </c>
      <c r="N2" s="11" t="s">
        <v>32</v>
      </c>
      <c r="O2" s="11" t="s">
        <v>6</v>
      </c>
    </row>
    <row r="3" spans="1:15">
      <c r="B3" s="9" t="s">
        <v>33</v>
      </c>
      <c r="C3" s="22" t="s">
        <v>34</v>
      </c>
      <c r="D3" s="9" t="s">
        <v>35</v>
      </c>
      <c r="E3" s="9" t="s">
        <v>36</v>
      </c>
      <c r="F3" s="9" t="s">
        <v>37</v>
      </c>
      <c r="G3" s="9" t="s">
        <v>38</v>
      </c>
      <c r="H3" s="9" t="s">
        <v>38</v>
      </c>
      <c r="I3" s="117" t="s">
        <v>39</v>
      </c>
      <c r="J3" s="118"/>
      <c r="K3" s="118"/>
      <c r="L3" s="9" t="s">
        <v>40</v>
      </c>
      <c r="M3" s="9" t="s">
        <v>41</v>
      </c>
      <c r="N3" s="9" t="s">
        <v>42</v>
      </c>
      <c r="O3" s="13" t="s">
        <v>11</v>
      </c>
    </row>
    <row r="4" spans="1:15">
      <c r="A4" s="8" t="s">
        <v>16</v>
      </c>
      <c r="B4" s="9" t="s">
        <v>43</v>
      </c>
      <c r="C4" s="9" t="s">
        <v>44</v>
      </c>
      <c r="D4" s="9" t="s">
        <v>45</v>
      </c>
      <c r="E4" s="9" t="s">
        <v>46</v>
      </c>
      <c r="F4" s="9" t="s">
        <v>47</v>
      </c>
      <c r="G4" s="9" t="s">
        <v>48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13" t="s">
        <v>17</v>
      </c>
    </row>
    <row r="5" spans="1:15" ht="15.6">
      <c r="A5" s="13"/>
      <c r="B5" s="9" t="s">
        <v>55</v>
      </c>
      <c r="C5" s="9" t="s">
        <v>56</v>
      </c>
      <c r="D5" s="9" t="s">
        <v>57</v>
      </c>
      <c r="E5" s="9" t="s">
        <v>58</v>
      </c>
      <c r="F5" s="9" t="s">
        <v>57</v>
      </c>
      <c r="G5" s="9" t="s">
        <v>59</v>
      </c>
      <c r="H5" s="9" t="s">
        <v>60</v>
      </c>
      <c r="I5" s="9" t="s">
        <v>61</v>
      </c>
      <c r="J5" s="9" t="s">
        <v>62</v>
      </c>
      <c r="K5" s="9" t="s">
        <v>61</v>
      </c>
      <c r="L5" s="9" t="s">
        <v>63</v>
      </c>
      <c r="M5" s="9" t="s">
        <v>64</v>
      </c>
      <c r="N5" s="14" t="s">
        <v>639</v>
      </c>
      <c r="O5" s="13" t="s">
        <v>13</v>
      </c>
    </row>
    <row r="6" spans="1:15">
      <c r="A6" s="13"/>
      <c r="B6" s="9"/>
      <c r="C6" s="9" t="s">
        <v>65</v>
      </c>
      <c r="D6" s="9" t="s">
        <v>66</v>
      </c>
      <c r="E6" s="9" t="s">
        <v>67</v>
      </c>
      <c r="F6" s="9" t="s">
        <v>66</v>
      </c>
      <c r="G6" s="9" t="s">
        <v>68</v>
      </c>
      <c r="H6" s="9" t="s">
        <v>69</v>
      </c>
      <c r="I6" s="9" t="s">
        <v>70</v>
      </c>
      <c r="J6" s="9" t="s">
        <v>71</v>
      </c>
      <c r="K6" s="9" t="s">
        <v>70</v>
      </c>
      <c r="L6" s="9" t="s">
        <v>72</v>
      </c>
      <c r="M6" s="23" t="s">
        <v>641</v>
      </c>
      <c r="N6" s="13" t="s">
        <v>73</v>
      </c>
      <c r="O6" s="14" t="s">
        <v>639</v>
      </c>
    </row>
    <row r="7" spans="1:15">
      <c r="A7" s="18"/>
      <c r="B7" s="14"/>
      <c r="C7" s="13" t="s">
        <v>74</v>
      </c>
      <c r="D7" s="14"/>
      <c r="E7" s="14"/>
      <c r="F7" s="14"/>
      <c r="G7" s="14"/>
      <c r="H7" s="14"/>
      <c r="I7" s="13" t="s">
        <v>75</v>
      </c>
      <c r="J7" s="14"/>
      <c r="K7" s="13" t="s">
        <v>75</v>
      </c>
      <c r="L7" s="14" t="s">
        <v>76</v>
      </c>
      <c r="M7" s="13" t="s">
        <v>77</v>
      </c>
      <c r="N7" s="13"/>
    </row>
    <row r="8" spans="1:15" ht="15" customHeight="1">
      <c r="A8" s="24" t="s">
        <v>318</v>
      </c>
      <c r="B8" s="25">
        <v>781900</v>
      </c>
      <c r="C8" s="25"/>
      <c r="D8" s="25">
        <v>94871</v>
      </c>
      <c r="E8" s="25">
        <v>37949</v>
      </c>
      <c r="F8" s="25">
        <v>94871</v>
      </c>
      <c r="G8" s="25">
        <v>379486</v>
      </c>
      <c r="H8" s="25">
        <v>208717</v>
      </c>
      <c r="I8" s="25">
        <v>1688581</v>
      </c>
      <c r="J8" s="25">
        <v>607889</v>
      </c>
      <c r="K8" s="25">
        <v>1350865</v>
      </c>
      <c r="L8" s="25">
        <v>249274</v>
      </c>
      <c r="M8" s="25">
        <v>390950</v>
      </c>
      <c r="N8" s="15"/>
      <c r="O8" s="26"/>
    </row>
    <row r="9" spans="1:15" ht="18" customHeight="1">
      <c r="A9" s="16" t="s">
        <v>29</v>
      </c>
      <c r="B9" s="49">
        <v>4314</v>
      </c>
      <c r="C9" s="49">
        <v>33</v>
      </c>
      <c r="D9" s="49">
        <v>6354</v>
      </c>
      <c r="E9" s="49">
        <v>16933</v>
      </c>
      <c r="F9" s="49">
        <v>3855</v>
      </c>
      <c r="G9" s="49">
        <v>8311</v>
      </c>
      <c r="H9" s="49">
        <v>5333</v>
      </c>
      <c r="I9" s="49">
        <v>708</v>
      </c>
      <c r="J9" s="49">
        <v>44</v>
      </c>
      <c r="K9" s="49">
        <v>29900</v>
      </c>
      <c r="L9" s="49">
        <v>46139</v>
      </c>
      <c r="M9" s="49">
        <v>13466</v>
      </c>
      <c r="N9" s="49">
        <v>4749371.216</v>
      </c>
      <c r="O9" s="49">
        <v>72353721</v>
      </c>
    </row>
    <row r="10" spans="1:15" ht="18.75" customHeight="1">
      <c r="A10" s="83" t="s">
        <v>323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88" t="s">
        <v>310</v>
      </c>
      <c r="B11" s="9">
        <v>64</v>
      </c>
      <c r="C11" s="9">
        <v>0</v>
      </c>
      <c r="D11" s="9">
        <v>139</v>
      </c>
      <c r="E11" s="9">
        <v>173</v>
      </c>
      <c r="F11" s="9">
        <v>73</v>
      </c>
      <c r="G11" s="9">
        <v>73</v>
      </c>
      <c r="H11" s="9">
        <v>62</v>
      </c>
      <c r="I11" s="9">
        <v>6</v>
      </c>
      <c r="J11" s="9">
        <v>0</v>
      </c>
      <c r="K11" s="9">
        <v>198</v>
      </c>
      <c r="L11" s="9">
        <v>432</v>
      </c>
      <c r="M11" s="9">
        <v>183</v>
      </c>
      <c r="N11" s="9">
        <v>64569</v>
      </c>
      <c r="O11" s="9">
        <v>638764</v>
      </c>
    </row>
    <row r="12" spans="1:15">
      <c r="A12" s="88" t="s">
        <v>324</v>
      </c>
      <c r="B12" s="9">
        <v>11</v>
      </c>
      <c r="C12" s="9">
        <v>0</v>
      </c>
      <c r="D12" s="9">
        <v>22</v>
      </c>
      <c r="E12" s="9">
        <v>36</v>
      </c>
      <c r="F12" s="9">
        <v>9</v>
      </c>
      <c r="G12" s="9">
        <v>13</v>
      </c>
      <c r="H12" s="9">
        <v>16</v>
      </c>
      <c r="I12" s="9" t="s">
        <v>979</v>
      </c>
      <c r="J12" s="9">
        <v>0</v>
      </c>
      <c r="K12" s="9">
        <v>59</v>
      </c>
      <c r="L12" s="9">
        <v>83</v>
      </c>
      <c r="M12" s="9">
        <v>22</v>
      </c>
      <c r="N12" s="9">
        <v>6977</v>
      </c>
      <c r="O12" s="9">
        <v>142215</v>
      </c>
    </row>
    <row r="13" spans="1:15">
      <c r="A13" s="88" t="s">
        <v>325</v>
      </c>
      <c r="B13" s="9">
        <v>8</v>
      </c>
      <c r="C13" s="9">
        <v>0</v>
      </c>
      <c r="D13" s="9">
        <v>12</v>
      </c>
      <c r="E13" s="9">
        <v>25</v>
      </c>
      <c r="F13" s="9">
        <v>12</v>
      </c>
      <c r="G13" s="9">
        <v>29</v>
      </c>
      <c r="H13" s="9">
        <v>15</v>
      </c>
      <c r="I13" s="9">
        <v>6</v>
      </c>
      <c r="J13" s="9">
        <v>0</v>
      </c>
      <c r="K13" s="9">
        <v>93</v>
      </c>
      <c r="L13" s="9">
        <v>133</v>
      </c>
      <c r="M13" s="9">
        <v>20</v>
      </c>
      <c r="N13" s="9">
        <v>7470</v>
      </c>
      <c r="O13" s="9">
        <v>207821</v>
      </c>
    </row>
    <row r="14" spans="1:15">
      <c r="A14" s="88" t="s">
        <v>326</v>
      </c>
      <c r="B14" s="9">
        <v>29</v>
      </c>
      <c r="C14" s="9">
        <v>0</v>
      </c>
      <c r="D14" s="9">
        <v>71</v>
      </c>
      <c r="E14" s="9">
        <v>202</v>
      </c>
      <c r="F14" s="9">
        <v>75</v>
      </c>
      <c r="G14" s="9">
        <v>85</v>
      </c>
      <c r="H14" s="9">
        <v>50</v>
      </c>
      <c r="I14" s="9">
        <v>6</v>
      </c>
      <c r="J14" s="9">
        <v>0</v>
      </c>
      <c r="K14" s="9">
        <v>228</v>
      </c>
      <c r="L14" s="9">
        <v>368</v>
      </c>
      <c r="M14" s="9">
        <v>136</v>
      </c>
      <c r="N14" s="9">
        <v>50931</v>
      </c>
      <c r="O14" s="9">
        <v>600846</v>
      </c>
    </row>
    <row r="15" spans="1:15">
      <c r="A15" s="88" t="s">
        <v>327</v>
      </c>
      <c r="B15" s="9">
        <v>20</v>
      </c>
      <c r="C15" s="9">
        <v>0</v>
      </c>
      <c r="D15" s="9">
        <v>45</v>
      </c>
      <c r="E15" s="9">
        <v>191</v>
      </c>
      <c r="F15" s="9">
        <v>96</v>
      </c>
      <c r="G15" s="9">
        <v>75</v>
      </c>
      <c r="H15" s="9">
        <v>62</v>
      </c>
      <c r="I15" s="9">
        <v>5</v>
      </c>
      <c r="J15" s="9">
        <v>0</v>
      </c>
      <c r="K15" s="9">
        <v>248</v>
      </c>
      <c r="L15" s="9">
        <v>401</v>
      </c>
      <c r="M15" s="9">
        <v>147</v>
      </c>
      <c r="N15" s="9">
        <v>51359</v>
      </c>
      <c r="O15" s="9">
        <v>629910</v>
      </c>
    </row>
    <row r="16" spans="1:15">
      <c r="A16" s="88" t="s">
        <v>328</v>
      </c>
      <c r="B16" s="9">
        <v>64</v>
      </c>
      <c r="C16" s="9">
        <v>0</v>
      </c>
      <c r="D16" s="9">
        <v>67</v>
      </c>
      <c r="E16" s="9">
        <v>71</v>
      </c>
      <c r="F16" s="9">
        <v>76</v>
      </c>
      <c r="G16" s="9">
        <v>34</v>
      </c>
      <c r="H16" s="9">
        <v>48</v>
      </c>
      <c r="I16" s="9">
        <v>6</v>
      </c>
      <c r="J16" s="9">
        <v>0</v>
      </c>
      <c r="K16" s="9">
        <v>176</v>
      </c>
      <c r="L16" s="9">
        <v>354</v>
      </c>
      <c r="M16" s="9">
        <v>102</v>
      </c>
      <c r="N16" s="9">
        <v>36294</v>
      </c>
      <c r="O16" s="9">
        <v>501521</v>
      </c>
    </row>
    <row r="17" spans="1:15">
      <c r="A17" s="88" t="s">
        <v>329</v>
      </c>
      <c r="B17" s="9">
        <v>8</v>
      </c>
      <c r="C17" s="9">
        <v>0</v>
      </c>
      <c r="D17" s="9">
        <v>34</v>
      </c>
      <c r="E17" s="9">
        <v>58</v>
      </c>
      <c r="F17" s="9">
        <v>29</v>
      </c>
      <c r="G17" s="9">
        <v>25</v>
      </c>
      <c r="H17" s="9">
        <v>44</v>
      </c>
      <c r="I17" s="9" t="s">
        <v>979</v>
      </c>
      <c r="J17" s="9">
        <v>0</v>
      </c>
      <c r="K17" s="9">
        <v>133</v>
      </c>
      <c r="L17" s="9">
        <v>178</v>
      </c>
      <c r="M17" s="9">
        <v>49</v>
      </c>
      <c r="N17" s="9">
        <v>16058</v>
      </c>
      <c r="O17" s="9">
        <v>297420</v>
      </c>
    </row>
    <row r="18" spans="1:15">
      <c r="A18" s="88" t="s">
        <v>330</v>
      </c>
      <c r="B18" s="9">
        <v>68</v>
      </c>
      <c r="C18" s="9" t="s">
        <v>979</v>
      </c>
      <c r="D18" s="9">
        <v>98</v>
      </c>
      <c r="E18" s="9">
        <v>136</v>
      </c>
      <c r="F18" s="9">
        <v>97</v>
      </c>
      <c r="G18" s="9">
        <v>154</v>
      </c>
      <c r="H18" s="9">
        <v>81</v>
      </c>
      <c r="I18" s="9">
        <v>4</v>
      </c>
      <c r="J18" s="9">
        <v>0</v>
      </c>
      <c r="K18" s="9">
        <v>212</v>
      </c>
      <c r="L18" s="9">
        <v>342</v>
      </c>
      <c r="M18" s="9">
        <v>112</v>
      </c>
      <c r="N18" s="9">
        <v>40085</v>
      </c>
      <c r="O18" s="9">
        <v>613656</v>
      </c>
    </row>
    <row r="19" spans="1:15">
      <c r="A19" s="88" t="s">
        <v>331</v>
      </c>
      <c r="B19" s="9">
        <v>25</v>
      </c>
      <c r="C19" s="9">
        <v>0</v>
      </c>
      <c r="D19" s="9">
        <v>25</v>
      </c>
      <c r="E19" s="9">
        <v>128</v>
      </c>
      <c r="F19" s="9">
        <v>21</v>
      </c>
      <c r="G19" s="9">
        <v>71</v>
      </c>
      <c r="H19" s="9">
        <v>26</v>
      </c>
      <c r="I19" s="9">
        <v>8</v>
      </c>
      <c r="J19" s="9">
        <v>0</v>
      </c>
      <c r="K19" s="9">
        <v>223</v>
      </c>
      <c r="L19" s="9">
        <v>369</v>
      </c>
      <c r="M19" s="9">
        <v>77</v>
      </c>
      <c r="N19" s="9">
        <v>27545</v>
      </c>
      <c r="O19" s="9">
        <v>525521</v>
      </c>
    </row>
    <row r="20" spans="1:15">
      <c r="A20" s="88" t="s">
        <v>332</v>
      </c>
      <c r="B20" s="9">
        <v>6</v>
      </c>
      <c r="C20" s="9">
        <v>0</v>
      </c>
      <c r="D20" s="9" t="s">
        <v>979</v>
      </c>
      <c r="E20" s="9">
        <v>21</v>
      </c>
      <c r="F20" s="9">
        <v>4</v>
      </c>
      <c r="G20" s="9">
        <v>8</v>
      </c>
      <c r="H20" s="9">
        <v>6</v>
      </c>
      <c r="I20" s="9" t="s">
        <v>979</v>
      </c>
      <c r="J20" s="9">
        <v>0</v>
      </c>
      <c r="K20" s="9">
        <v>19</v>
      </c>
      <c r="L20" s="9">
        <v>41</v>
      </c>
      <c r="M20" s="9">
        <v>13</v>
      </c>
      <c r="N20" s="9">
        <v>4965</v>
      </c>
      <c r="O20" s="9">
        <v>59562</v>
      </c>
    </row>
    <row r="21" spans="1:15">
      <c r="A21" s="88" t="s">
        <v>333</v>
      </c>
      <c r="B21" s="9">
        <v>7</v>
      </c>
      <c r="C21" s="9">
        <v>0</v>
      </c>
      <c r="D21" s="9">
        <v>5</v>
      </c>
      <c r="E21" s="9">
        <v>78</v>
      </c>
      <c r="F21" s="9">
        <v>6</v>
      </c>
      <c r="G21" s="9">
        <v>12</v>
      </c>
      <c r="H21" s="9">
        <v>14</v>
      </c>
      <c r="I21" s="9">
        <v>0</v>
      </c>
      <c r="J21" s="9">
        <v>0</v>
      </c>
      <c r="K21" s="9">
        <v>62</v>
      </c>
      <c r="L21" s="9">
        <v>147</v>
      </c>
      <c r="M21" s="9">
        <v>42</v>
      </c>
      <c r="N21" s="9">
        <v>15012</v>
      </c>
      <c r="O21" s="9">
        <v>168782</v>
      </c>
    </row>
    <row r="22" spans="1:15">
      <c r="A22" s="88" t="s">
        <v>334</v>
      </c>
      <c r="B22" s="9">
        <v>6</v>
      </c>
      <c r="C22" s="9">
        <v>0</v>
      </c>
      <c r="D22" s="9">
        <v>6</v>
      </c>
      <c r="E22" s="9">
        <v>26</v>
      </c>
      <c r="F22" s="9">
        <v>13</v>
      </c>
      <c r="G22" s="9">
        <v>13</v>
      </c>
      <c r="H22" s="9">
        <v>12</v>
      </c>
      <c r="I22" s="9" t="s">
        <v>979</v>
      </c>
      <c r="J22" s="9">
        <v>0</v>
      </c>
      <c r="K22" s="9">
        <v>29</v>
      </c>
      <c r="L22" s="9">
        <v>60</v>
      </c>
      <c r="M22" s="9">
        <v>28</v>
      </c>
      <c r="N22" s="9">
        <v>9634</v>
      </c>
      <c r="O22" s="9">
        <v>93008</v>
      </c>
    </row>
    <row r="23" spans="1:15">
      <c r="A23" s="88" t="s">
        <v>335</v>
      </c>
      <c r="B23" s="9">
        <v>19</v>
      </c>
      <c r="C23" s="9">
        <v>0</v>
      </c>
      <c r="D23" s="9">
        <v>25</v>
      </c>
      <c r="E23" s="9">
        <v>48</v>
      </c>
      <c r="F23" s="9">
        <v>16</v>
      </c>
      <c r="G23" s="9">
        <v>32</v>
      </c>
      <c r="H23" s="9">
        <v>22</v>
      </c>
      <c r="I23" s="9">
        <v>6</v>
      </c>
      <c r="J23" s="9">
        <v>0</v>
      </c>
      <c r="K23" s="9">
        <v>120</v>
      </c>
      <c r="L23" s="9">
        <v>150</v>
      </c>
      <c r="M23" s="9">
        <v>60</v>
      </c>
      <c r="N23" s="9">
        <v>20153</v>
      </c>
      <c r="O23" s="9">
        <v>290539</v>
      </c>
    </row>
    <row r="24" spans="1:15">
      <c r="A24" s="88" t="s">
        <v>336</v>
      </c>
      <c r="B24" s="9">
        <v>26</v>
      </c>
      <c r="C24" s="9">
        <v>0</v>
      </c>
      <c r="D24" s="9">
        <v>59</v>
      </c>
      <c r="E24" s="9">
        <v>40</v>
      </c>
      <c r="F24" s="9">
        <v>22</v>
      </c>
      <c r="G24" s="9">
        <v>66</v>
      </c>
      <c r="H24" s="9">
        <v>49</v>
      </c>
      <c r="I24" s="9" t="s">
        <v>979</v>
      </c>
      <c r="J24" s="9">
        <v>0</v>
      </c>
      <c r="K24" s="9">
        <v>163</v>
      </c>
      <c r="L24" s="9">
        <v>298</v>
      </c>
      <c r="M24" s="9">
        <v>109</v>
      </c>
      <c r="N24" s="9">
        <v>38114</v>
      </c>
      <c r="O24" s="9">
        <v>443384</v>
      </c>
    </row>
    <row r="25" spans="1:15">
      <c r="A25" s="88" t="s">
        <v>337</v>
      </c>
      <c r="B25" s="9">
        <v>31</v>
      </c>
      <c r="C25" s="9">
        <v>0</v>
      </c>
      <c r="D25" s="9">
        <v>29</v>
      </c>
      <c r="E25" s="9">
        <v>31</v>
      </c>
      <c r="F25" s="9">
        <v>22</v>
      </c>
      <c r="G25" s="9">
        <v>36</v>
      </c>
      <c r="H25" s="9">
        <v>43</v>
      </c>
      <c r="I25" s="9">
        <v>5</v>
      </c>
      <c r="J25" s="9">
        <v>0</v>
      </c>
      <c r="K25" s="9">
        <v>110</v>
      </c>
      <c r="L25" s="9">
        <v>195</v>
      </c>
      <c r="M25" s="9">
        <v>76</v>
      </c>
      <c r="N25" s="9">
        <v>25519</v>
      </c>
      <c r="O25" s="9">
        <v>313768</v>
      </c>
    </row>
    <row r="26" spans="1:15">
      <c r="A26" s="88" t="s">
        <v>338</v>
      </c>
      <c r="B26" s="9">
        <v>256</v>
      </c>
      <c r="C26" s="9">
        <v>0</v>
      </c>
      <c r="D26" s="9">
        <v>717</v>
      </c>
      <c r="E26" s="9">
        <v>486</v>
      </c>
      <c r="F26" s="9">
        <v>428</v>
      </c>
      <c r="G26" s="9">
        <v>619</v>
      </c>
      <c r="H26" s="9">
        <v>530</v>
      </c>
      <c r="I26" s="9">
        <v>64</v>
      </c>
      <c r="J26" s="9" t="s">
        <v>979</v>
      </c>
      <c r="K26" s="9">
        <v>1856</v>
      </c>
      <c r="L26" s="9">
        <v>3505</v>
      </c>
      <c r="M26" s="9">
        <v>1068</v>
      </c>
      <c r="N26" s="9">
        <v>377918</v>
      </c>
      <c r="O26" s="9">
        <v>4958407</v>
      </c>
    </row>
    <row r="27" spans="1:15">
      <c r="A27" s="88" t="s">
        <v>339</v>
      </c>
      <c r="B27" s="9">
        <v>6</v>
      </c>
      <c r="C27" s="9">
        <v>0</v>
      </c>
      <c r="D27" s="9">
        <v>32</v>
      </c>
      <c r="E27" s="9">
        <v>27</v>
      </c>
      <c r="F27" s="9">
        <v>25</v>
      </c>
      <c r="G27" s="9">
        <v>22</v>
      </c>
      <c r="H27" s="9">
        <v>17</v>
      </c>
      <c r="I27" s="9" t="s">
        <v>979</v>
      </c>
      <c r="J27" s="9">
        <v>0</v>
      </c>
      <c r="K27" s="9">
        <v>80</v>
      </c>
      <c r="L27" s="9">
        <v>136</v>
      </c>
      <c r="M27" s="9">
        <v>57</v>
      </c>
      <c r="N27" s="9">
        <v>19504</v>
      </c>
      <c r="O27" s="9">
        <v>211845</v>
      </c>
    </row>
    <row r="28" spans="1:15">
      <c r="A28" s="88" t="s">
        <v>340</v>
      </c>
      <c r="B28" s="9">
        <v>42</v>
      </c>
      <c r="C28" s="9" t="s">
        <v>979</v>
      </c>
      <c r="D28" s="9">
        <v>30</v>
      </c>
      <c r="E28" s="9">
        <v>142</v>
      </c>
      <c r="F28" s="9">
        <v>23</v>
      </c>
      <c r="G28" s="9">
        <v>44</v>
      </c>
      <c r="H28" s="9">
        <v>61</v>
      </c>
      <c r="I28" s="9">
        <v>7</v>
      </c>
      <c r="J28" s="9">
        <v>0</v>
      </c>
      <c r="K28" s="9">
        <v>386</v>
      </c>
      <c r="L28" s="9">
        <v>646</v>
      </c>
      <c r="M28" s="9">
        <v>171</v>
      </c>
      <c r="N28" s="9">
        <v>60047</v>
      </c>
      <c r="O28" s="9">
        <v>893088</v>
      </c>
    </row>
    <row r="29" spans="1:15">
      <c r="A29" s="88" t="s">
        <v>341</v>
      </c>
      <c r="B29" s="9">
        <v>14</v>
      </c>
      <c r="C29" s="9">
        <v>0</v>
      </c>
      <c r="D29" s="9">
        <v>35</v>
      </c>
      <c r="E29" s="9">
        <v>78</v>
      </c>
      <c r="F29" s="9">
        <v>48</v>
      </c>
      <c r="G29" s="9">
        <v>52</v>
      </c>
      <c r="H29" s="9">
        <v>35</v>
      </c>
      <c r="I29" s="9" t="s">
        <v>979</v>
      </c>
      <c r="J29" s="9">
        <v>0</v>
      </c>
      <c r="K29" s="9">
        <v>137</v>
      </c>
      <c r="L29" s="9">
        <v>219</v>
      </c>
      <c r="M29" s="9">
        <v>77</v>
      </c>
      <c r="N29" s="9">
        <v>25256</v>
      </c>
      <c r="O29" s="9">
        <v>347215</v>
      </c>
    </row>
    <row r="30" spans="1:15">
      <c r="A30" s="88" t="s">
        <v>342</v>
      </c>
      <c r="B30" s="9">
        <v>21</v>
      </c>
      <c r="C30" s="9">
        <v>0</v>
      </c>
      <c r="D30" s="9">
        <v>63</v>
      </c>
      <c r="E30" s="9">
        <v>42</v>
      </c>
      <c r="F30" s="9">
        <v>44</v>
      </c>
      <c r="G30" s="9">
        <v>76</v>
      </c>
      <c r="H30" s="9">
        <v>71</v>
      </c>
      <c r="I30" s="9">
        <v>4</v>
      </c>
      <c r="J30" s="9">
        <v>0</v>
      </c>
      <c r="K30" s="9">
        <v>173</v>
      </c>
      <c r="L30" s="9">
        <v>273</v>
      </c>
      <c r="M30" s="9">
        <v>89</v>
      </c>
      <c r="N30" s="9">
        <v>29711</v>
      </c>
      <c r="O30" s="9">
        <v>444836</v>
      </c>
    </row>
    <row r="31" spans="1:15">
      <c r="A31" s="88" t="s">
        <v>343</v>
      </c>
      <c r="B31" s="9">
        <v>8</v>
      </c>
      <c r="C31" s="9">
        <v>0</v>
      </c>
      <c r="D31" s="9">
        <v>68</v>
      </c>
      <c r="E31" s="9">
        <v>33</v>
      </c>
      <c r="F31" s="9">
        <v>53</v>
      </c>
      <c r="G31" s="9">
        <v>40</v>
      </c>
      <c r="H31" s="9">
        <v>44</v>
      </c>
      <c r="I31" s="9" t="s">
        <v>979</v>
      </c>
      <c r="J31" s="9">
        <v>0</v>
      </c>
      <c r="K31" s="9">
        <v>141</v>
      </c>
      <c r="L31" s="9">
        <v>213</v>
      </c>
      <c r="M31" s="9">
        <v>70</v>
      </c>
      <c r="N31" s="9">
        <v>25604</v>
      </c>
      <c r="O31" s="9">
        <v>344953</v>
      </c>
    </row>
    <row r="32" spans="1:15">
      <c r="A32" s="88" t="s">
        <v>344</v>
      </c>
      <c r="B32" s="9">
        <v>14</v>
      </c>
      <c r="C32" s="9">
        <v>0</v>
      </c>
      <c r="D32" s="9">
        <v>53</v>
      </c>
      <c r="E32" s="9">
        <v>15</v>
      </c>
      <c r="F32" s="9">
        <v>19</v>
      </c>
      <c r="G32" s="9">
        <v>15</v>
      </c>
      <c r="H32" s="9">
        <v>22</v>
      </c>
      <c r="I32" s="9">
        <v>0</v>
      </c>
      <c r="J32" s="9">
        <v>0</v>
      </c>
      <c r="K32" s="9">
        <v>66</v>
      </c>
      <c r="L32" s="9">
        <v>130</v>
      </c>
      <c r="M32" s="9">
        <v>48</v>
      </c>
      <c r="N32" s="9">
        <v>17997</v>
      </c>
      <c r="O32" s="9">
        <v>186956</v>
      </c>
    </row>
    <row r="33" spans="1:15">
      <c r="A33" s="88" t="s">
        <v>345</v>
      </c>
      <c r="B33" s="9">
        <v>13</v>
      </c>
      <c r="C33" s="9">
        <v>0</v>
      </c>
      <c r="D33" s="9">
        <v>9</v>
      </c>
      <c r="E33" s="9">
        <v>21</v>
      </c>
      <c r="F33" s="9">
        <v>17</v>
      </c>
      <c r="G33" s="9">
        <v>20</v>
      </c>
      <c r="H33" s="9">
        <v>11</v>
      </c>
      <c r="I33" s="9" t="s">
        <v>979</v>
      </c>
      <c r="J33" s="9">
        <v>0</v>
      </c>
      <c r="K33" s="9">
        <v>106</v>
      </c>
      <c r="L33" s="9">
        <v>124</v>
      </c>
      <c r="M33" s="9">
        <v>37</v>
      </c>
      <c r="N33" s="9">
        <v>13960</v>
      </c>
      <c r="O33" s="9">
        <v>229218</v>
      </c>
    </row>
    <row r="34" spans="1:15">
      <c r="A34" s="88" t="s">
        <v>346</v>
      </c>
      <c r="B34" s="9">
        <v>6</v>
      </c>
      <c r="C34" s="9">
        <v>0</v>
      </c>
      <c r="D34" s="9">
        <v>9</v>
      </c>
      <c r="E34" s="9" t="s">
        <v>979</v>
      </c>
      <c r="F34" s="9" t="s">
        <v>979</v>
      </c>
      <c r="G34" s="9">
        <v>11</v>
      </c>
      <c r="H34" s="9">
        <v>9</v>
      </c>
      <c r="I34" s="9">
        <v>0</v>
      </c>
      <c r="J34" s="9">
        <v>0</v>
      </c>
      <c r="K34" s="9">
        <v>20</v>
      </c>
      <c r="L34" s="9">
        <v>21</v>
      </c>
      <c r="M34" s="9">
        <v>8</v>
      </c>
      <c r="N34" s="9">
        <v>2342</v>
      </c>
      <c r="O34" s="9">
        <v>49718</v>
      </c>
    </row>
    <row r="35" spans="1:15">
      <c r="A35" s="88" t="s">
        <v>347</v>
      </c>
      <c r="B35" s="9">
        <v>11</v>
      </c>
      <c r="C35" s="9">
        <v>0</v>
      </c>
      <c r="D35" s="9">
        <v>66</v>
      </c>
      <c r="E35" s="9">
        <v>17</v>
      </c>
      <c r="F35" s="9">
        <v>22</v>
      </c>
      <c r="G35" s="9">
        <v>58</v>
      </c>
      <c r="H35" s="9">
        <v>30</v>
      </c>
      <c r="I35" s="9">
        <v>4</v>
      </c>
      <c r="J35" s="9">
        <v>0</v>
      </c>
      <c r="K35" s="9">
        <v>94</v>
      </c>
      <c r="L35" s="9">
        <v>182</v>
      </c>
      <c r="M35" s="9">
        <v>54</v>
      </c>
      <c r="N35" s="9">
        <v>19269</v>
      </c>
      <c r="O35" s="9">
        <v>265350</v>
      </c>
    </row>
    <row r="36" spans="1:15">
      <c r="A36" s="88" t="s">
        <v>348</v>
      </c>
      <c r="B36" s="9">
        <v>15</v>
      </c>
      <c r="C36" s="9">
        <v>0</v>
      </c>
      <c r="D36" s="9">
        <v>8</v>
      </c>
      <c r="E36" s="9">
        <v>61</v>
      </c>
      <c r="F36" s="9">
        <v>21</v>
      </c>
      <c r="G36" s="9">
        <v>34</v>
      </c>
      <c r="H36" s="9">
        <v>38</v>
      </c>
      <c r="I36" s="9">
        <v>4</v>
      </c>
      <c r="J36" s="9">
        <v>0</v>
      </c>
      <c r="K36" s="9">
        <v>124</v>
      </c>
      <c r="L36" s="9">
        <v>225</v>
      </c>
      <c r="M36" s="9">
        <v>56</v>
      </c>
      <c r="N36" s="9">
        <v>19899</v>
      </c>
      <c r="O36" s="9">
        <v>309769</v>
      </c>
    </row>
    <row r="37" spans="1:15" ht="18.75" customHeight="1">
      <c r="A37" s="83" t="s">
        <v>349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>
      <c r="A38" s="88" t="s">
        <v>350</v>
      </c>
      <c r="B38" s="9">
        <v>30</v>
      </c>
      <c r="C38" s="9">
        <v>0</v>
      </c>
      <c r="D38" s="9">
        <v>12</v>
      </c>
      <c r="E38" s="9">
        <v>142</v>
      </c>
      <c r="F38" s="9">
        <v>33</v>
      </c>
      <c r="G38" s="9">
        <v>33</v>
      </c>
      <c r="H38" s="9">
        <v>24</v>
      </c>
      <c r="I38" s="9" t="s">
        <v>979</v>
      </c>
      <c r="J38" s="9" t="s">
        <v>979</v>
      </c>
      <c r="K38" s="9">
        <v>125</v>
      </c>
      <c r="L38" s="9">
        <v>236</v>
      </c>
      <c r="M38" s="9">
        <v>57</v>
      </c>
      <c r="N38" s="9">
        <v>19873</v>
      </c>
      <c r="O38" s="9">
        <v>325084</v>
      </c>
    </row>
    <row r="39" spans="1:15">
      <c r="A39" s="88" t="s">
        <v>351</v>
      </c>
      <c r="B39" s="9">
        <v>5</v>
      </c>
      <c r="C39" s="9">
        <v>0</v>
      </c>
      <c r="D39" s="9" t="s">
        <v>979</v>
      </c>
      <c r="E39" s="9">
        <v>62</v>
      </c>
      <c r="F39" s="9">
        <v>6</v>
      </c>
      <c r="G39" s="9">
        <v>17</v>
      </c>
      <c r="H39" s="9">
        <v>6</v>
      </c>
      <c r="I39" s="9">
        <v>5</v>
      </c>
      <c r="J39" s="9">
        <v>0</v>
      </c>
      <c r="K39" s="9">
        <v>36</v>
      </c>
      <c r="L39" s="9">
        <v>59</v>
      </c>
      <c r="M39" s="9">
        <v>21</v>
      </c>
      <c r="N39" s="9">
        <v>7414</v>
      </c>
      <c r="O39" s="9">
        <v>102225</v>
      </c>
    </row>
    <row r="40" spans="1:15">
      <c r="A40" s="88" t="s">
        <v>352</v>
      </c>
      <c r="B40" s="9">
        <v>12</v>
      </c>
      <c r="C40" s="9">
        <v>0</v>
      </c>
      <c r="D40" s="9">
        <v>6</v>
      </c>
      <c r="E40" s="9">
        <v>40</v>
      </c>
      <c r="F40" s="9">
        <v>8</v>
      </c>
      <c r="G40" s="9">
        <v>7</v>
      </c>
      <c r="H40" s="9">
        <v>5</v>
      </c>
      <c r="I40" s="9">
        <v>0</v>
      </c>
      <c r="J40" s="9">
        <v>0</v>
      </c>
      <c r="K40" s="9">
        <v>61</v>
      </c>
      <c r="L40" s="9">
        <v>81</v>
      </c>
      <c r="M40" s="9">
        <v>18</v>
      </c>
      <c r="N40" s="9">
        <v>6604</v>
      </c>
      <c r="O40" s="9">
        <v>132164</v>
      </c>
    </row>
    <row r="41" spans="1:15">
      <c r="A41" s="88" t="s">
        <v>353</v>
      </c>
      <c r="B41" s="9">
        <v>4</v>
      </c>
      <c r="C41" s="9">
        <v>0</v>
      </c>
      <c r="D41" s="9">
        <v>10</v>
      </c>
      <c r="E41" s="9">
        <v>27</v>
      </c>
      <c r="F41" s="9">
        <v>5</v>
      </c>
      <c r="G41" s="9">
        <v>10</v>
      </c>
      <c r="H41" s="9">
        <v>7</v>
      </c>
      <c r="I41" s="9">
        <v>4</v>
      </c>
      <c r="J41" s="9" t="s">
        <v>979</v>
      </c>
      <c r="K41" s="9">
        <v>39</v>
      </c>
      <c r="L41" s="9">
        <v>40</v>
      </c>
      <c r="M41" s="9">
        <v>15</v>
      </c>
      <c r="N41" s="9">
        <v>5454</v>
      </c>
      <c r="O41" s="9">
        <v>92166</v>
      </c>
    </row>
    <row r="42" spans="1:15">
      <c r="A42" s="88" t="s">
        <v>354</v>
      </c>
      <c r="B42" s="9">
        <v>7</v>
      </c>
      <c r="C42" s="9">
        <v>0</v>
      </c>
      <c r="D42" s="9">
        <v>19</v>
      </c>
      <c r="E42" s="9">
        <v>80</v>
      </c>
      <c r="F42" s="9">
        <v>4</v>
      </c>
      <c r="G42" s="9">
        <v>16</v>
      </c>
      <c r="H42" s="9">
        <v>9</v>
      </c>
      <c r="I42" s="9" t="s">
        <v>979</v>
      </c>
      <c r="J42" s="9">
        <v>0</v>
      </c>
      <c r="K42" s="9">
        <v>69</v>
      </c>
      <c r="L42" s="9">
        <v>111</v>
      </c>
      <c r="M42" s="9">
        <v>27</v>
      </c>
      <c r="N42" s="9">
        <v>9719</v>
      </c>
      <c r="O42" s="9">
        <v>161484</v>
      </c>
    </row>
    <row r="43" spans="1:15">
      <c r="A43" s="88" t="s">
        <v>355</v>
      </c>
      <c r="B43" s="9">
        <v>86</v>
      </c>
      <c r="C43" s="9">
        <v>0</v>
      </c>
      <c r="D43" s="9">
        <v>203</v>
      </c>
      <c r="E43" s="9">
        <v>414</v>
      </c>
      <c r="F43" s="9">
        <v>201</v>
      </c>
      <c r="G43" s="9">
        <v>154</v>
      </c>
      <c r="H43" s="9">
        <v>143</v>
      </c>
      <c r="I43" s="9">
        <v>4</v>
      </c>
      <c r="J43" s="9">
        <v>0</v>
      </c>
      <c r="K43" s="9">
        <v>683</v>
      </c>
      <c r="L43" s="9">
        <v>1136</v>
      </c>
      <c r="M43" s="9">
        <v>302</v>
      </c>
      <c r="N43" s="9">
        <v>104926</v>
      </c>
      <c r="O43" s="9">
        <v>1645133</v>
      </c>
    </row>
    <row r="44" spans="1:15">
      <c r="A44" s="88" t="s">
        <v>356</v>
      </c>
      <c r="B44" s="9" t="s">
        <v>979</v>
      </c>
      <c r="C44" s="9">
        <v>0</v>
      </c>
      <c r="D44" s="9" t="s">
        <v>979</v>
      </c>
      <c r="E44" s="9">
        <v>14</v>
      </c>
      <c r="F44" s="9" t="s">
        <v>979</v>
      </c>
      <c r="G44" s="9">
        <v>9</v>
      </c>
      <c r="H44" s="9" t="s">
        <v>979</v>
      </c>
      <c r="I44" s="9" t="s">
        <v>979</v>
      </c>
      <c r="J44" s="9">
        <v>0</v>
      </c>
      <c r="K44" s="9">
        <v>13</v>
      </c>
      <c r="L44" s="9">
        <v>37</v>
      </c>
      <c r="M44" s="9">
        <v>17</v>
      </c>
      <c r="N44" s="9">
        <v>5723</v>
      </c>
      <c r="O44" s="9">
        <v>48140</v>
      </c>
    </row>
    <row r="45" spans="1:15">
      <c r="A45" s="88" t="s">
        <v>357</v>
      </c>
      <c r="B45" s="9">
        <v>6</v>
      </c>
      <c r="C45" s="9" t="s">
        <v>979</v>
      </c>
      <c r="D45" s="9">
        <v>7</v>
      </c>
      <c r="E45" s="9">
        <v>35</v>
      </c>
      <c r="F45" s="9">
        <v>0</v>
      </c>
      <c r="G45" s="9">
        <v>14</v>
      </c>
      <c r="H45" s="9" t="s">
        <v>979</v>
      </c>
      <c r="I45" s="9" t="s">
        <v>979</v>
      </c>
      <c r="J45" s="9">
        <v>0</v>
      </c>
      <c r="K45" s="9">
        <v>72</v>
      </c>
      <c r="L45" s="9">
        <v>108</v>
      </c>
      <c r="M45" s="9">
        <v>16</v>
      </c>
      <c r="N45" s="9">
        <v>6063</v>
      </c>
      <c r="O45" s="9">
        <v>150031</v>
      </c>
    </row>
    <row r="46" spans="1:15" ht="18.75" customHeight="1">
      <c r="A46" s="83" t="s">
        <v>358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>
      <c r="A47" s="88" t="s">
        <v>359</v>
      </c>
      <c r="B47" s="9">
        <v>51</v>
      </c>
      <c r="C47" s="9">
        <v>0</v>
      </c>
      <c r="D47" s="9">
        <v>17</v>
      </c>
      <c r="E47" s="9">
        <v>215</v>
      </c>
      <c r="F47" s="9">
        <v>25</v>
      </c>
      <c r="G47" s="9">
        <v>80</v>
      </c>
      <c r="H47" s="9">
        <v>59</v>
      </c>
      <c r="I47" s="9">
        <v>6</v>
      </c>
      <c r="J47" s="9">
        <v>0</v>
      </c>
      <c r="K47" s="9">
        <v>247</v>
      </c>
      <c r="L47" s="9">
        <v>599</v>
      </c>
      <c r="M47" s="9">
        <v>206</v>
      </c>
      <c r="N47" s="9">
        <v>74283</v>
      </c>
      <c r="O47" s="9">
        <v>742623</v>
      </c>
    </row>
    <row r="48" spans="1:15">
      <c r="A48" s="88" t="s">
        <v>360</v>
      </c>
      <c r="B48" s="9">
        <v>6</v>
      </c>
      <c r="C48" s="9">
        <v>0</v>
      </c>
      <c r="D48" s="9" t="s">
        <v>979</v>
      </c>
      <c r="E48" s="9">
        <v>22</v>
      </c>
      <c r="F48" s="9" t="s">
        <v>979</v>
      </c>
      <c r="G48" s="9">
        <v>11</v>
      </c>
      <c r="H48" s="9" t="s">
        <v>979</v>
      </c>
      <c r="I48" s="9" t="s">
        <v>979</v>
      </c>
      <c r="J48" s="9">
        <v>0</v>
      </c>
      <c r="K48" s="9">
        <v>51</v>
      </c>
      <c r="L48" s="9">
        <v>76</v>
      </c>
      <c r="M48" s="9">
        <v>21</v>
      </c>
      <c r="N48" s="9">
        <v>6862</v>
      </c>
      <c r="O48" s="9">
        <v>116691</v>
      </c>
    </row>
    <row r="49" spans="1:15">
      <c r="A49" s="88" t="s">
        <v>361</v>
      </c>
      <c r="B49" s="9">
        <v>5</v>
      </c>
      <c r="C49" s="9">
        <v>0</v>
      </c>
      <c r="D49" s="9">
        <v>9</v>
      </c>
      <c r="E49" s="9">
        <v>26</v>
      </c>
      <c r="F49" s="9">
        <v>6</v>
      </c>
      <c r="G49" s="9">
        <v>16</v>
      </c>
      <c r="H49" s="9">
        <v>10</v>
      </c>
      <c r="I49" s="9" t="s">
        <v>979</v>
      </c>
      <c r="J49" s="9">
        <v>0</v>
      </c>
      <c r="K49" s="9">
        <v>43</v>
      </c>
      <c r="L49" s="9">
        <v>75</v>
      </c>
      <c r="M49" s="9">
        <v>9</v>
      </c>
      <c r="N49" s="9">
        <v>2931</v>
      </c>
      <c r="O49" s="9">
        <v>99399</v>
      </c>
    </row>
    <row r="50" spans="1:15">
      <c r="A50" s="88" t="s">
        <v>362</v>
      </c>
      <c r="B50" s="9">
        <v>22</v>
      </c>
      <c r="C50" s="9">
        <v>0</v>
      </c>
      <c r="D50" s="9">
        <v>10</v>
      </c>
      <c r="E50" s="9">
        <v>110</v>
      </c>
      <c r="F50" s="9" t="s">
        <v>979</v>
      </c>
      <c r="G50" s="9">
        <v>41</v>
      </c>
      <c r="H50" s="9">
        <v>12</v>
      </c>
      <c r="I50" s="9">
        <v>5</v>
      </c>
      <c r="J50" s="9">
        <v>0</v>
      </c>
      <c r="K50" s="9">
        <v>158</v>
      </c>
      <c r="L50" s="9">
        <v>258</v>
      </c>
      <c r="M50" s="9">
        <v>68</v>
      </c>
      <c r="N50" s="9">
        <v>24690</v>
      </c>
      <c r="O50" s="9">
        <v>378140</v>
      </c>
    </row>
    <row r="51" spans="1:15">
      <c r="A51" s="88" t="s">
        <v>363</v>
      </c>
      <c r="B51" s="9">
        <v>28</v>
      </c>
      <c r="C51" s="9">
        <v>0</v>
      </c>
      <c r="D51" s="9">
        <v>5</v>
      </c>
      <c r="E51" s="9">
        <v>238</v>
      </c>
      <c r="F51" s="9">
        <v>13</v>
      </c>
      <c r="G51" s="9">
        <v>30</v>
      </c>
      <c r="H51" s="9">
        <v>16</v>
      </c>
      <c r="I51" s="9">
        <v>6</v>
      </c>
      <c r="J51" s="9">
        <v>0</v>
      </c>
      <c r="K51" s="9">
        <v>208</v>
      </c>
      <c r="L51" s="9">
        <v>285</v>
      </c>
      <c r="M51" s="9">
        <v>63</v>
      </c>
      <c r="N51" s="9">
        <v>24257</v>
      </c>
      <c r="O51" s="9">
        <v>458398</v>
      </c>
    </row>
    <row r="52" spans="1:15">
      <c r="A52" s="88" t="s">
        <v>364</v>
      </c>
      <c r="B52" s="9">
        <v>5</v>
      </c>
      <c r="C52" s="9">
        <v>0</v>
      </c>
      <c r="D52" s="9" t="s">
        <v>979</v>
      </c>
      <c r="E52" s="9">
        <v>13</v>
      </c>
      <c r="F52" s="9" t="s">
        <v>979</v>
      </c>
      <c r="G52" s="9">
        <v>10</v>
      </c>
      <c r="H52" s="9" t="s">
        <v>979</v>
      </c>
      <c r="I52" s="9">
        <v>0</v>
      </c>
      <c r="J52" s="9">
        <v>0</v>
      </c>
      <c r="K52" s="9">
        <v>34</v>
      </c>
      <c r="L52" s="9">
        <v>52</v>
      </c>
      <c r="M52" s="9">
        <v>14</v>
      </c>
      <c r="N52" s="9">
        <v>4998</v>
      </c>
      <c r="O52" s="9">
        <v>78566</v>
      </c>
    </row>
    <row r="53" spans="1:15">
      <c r="A53" s="88" t="s">
        <v>365</v>
      </c>
      <c r="B53" s="9">
        <v>8</v>
      </c>
      <c r="C53" s="9" t="s">
        <v>979</v>
      </c>
      <c r="D53" s="9">
        <v>0</v>
      </c>
      <c r="E53" s="9">
        <v>25</v>
      </c>
      <c r="F53" s="9">
        <v>6</v>
      </c>
      <c r="G53" s="9">
        <v>19</v>
      </c>
      <c r="H53" s="9">
        <v>25</v>
      </c>
      <c r="I53" s="9" t="s">
        <v>979</v>
      </c>
      <c r="J53" s="9">
        <v>0</v>
      </c>
      <c r="K53" s="9">
        <v>89</v>
      </c>
      <c r="L53" s="9">
        <v>168</v>
      </c>
      <c r="M53" s="9">
        <v>33</v>
      </c>
      <c r="N53" s="9">
        <v>12078</v>
      </c>
      <c r="O53" s="9">
        <v>211570</v>
      </c>
    </row>
    <row r="54" spans="1:15">
      <c r="A54" s="88" t="s">
        <v>366</v>
      </c>
      <c r="B54" s="9">
        <v>4</v>
      </c>
      <c r="C54" s="9">
        <v>0</v>
      </c>
      <c r="D54" s="9" t="s">
        <v>979</v>
      </c>
      <c r="E54" s="9">
        <v>36</v>
      </c>
      <c r="F54" s="9">
        <v>6</v>
      </c>
      <c r="G54" s="9">
        <v>18</v>
      </c>
      <c r="H54" s="9">
        <v>4</v>
      </c>
      <c r="I54" s="9">
        <v>0</v>
      </c>
      <c r="J54" s="9">
        <v>0</v>
      </c>
      <c r="K54" s="9">
        <v>27</v>
      </c>
      <c r="L54" s="9">
        <v>45</v>
      </c>
      <c r="M54" s="9">
        <v>16</v>
      </c>
      <c r="N54" s="9">
        <v>5397</v>
      </c>
      <c r="O54" s="9">
        <v>72356</v>
      </c>
    </row>
    <row r="55" spans="1:15">
      <c r="A55" s="88" t="s">
        <v>367</v>
      </c>
      <c r="B55" s="9">
        <v>6</v>
      </c>
      <c r="C55" s="9">
        <v>0</v>
      </c>
      <c r="D55" s="9" t="s">
        <v>979</v>
      </c>
      <c r="E55" s="9">
        <v>22</v>
      </c>
      <c r="F55" s="9">
        <v>0</v>
      </c>
      <c r="G55" s="9">
        <v>7</v>
      </c>
      <c r="H55" s="9" t="s">
        <v>979</v>
      </c>
      <c r="I55" s="9" t="s">
        <v>979</v>
      </c>
      <c r="J55" s="9">
        <v>0</v>
      </c>
      <c r="K55" s="9">
        <v>28</v>
      </c>
      <c r="L55" s="9">
        <v>57</v>
      </c>
      <c r="M55" s="9">
        <v>18</v>
      </c>
      <c r="N55" s="9">
        <v>6142</v>
      </c>
      <c r="O55" s="9">
        <v>75690</v>
      </c>
    </row>
    <row r="56" spans="1:15" ht="18.75" customHeight="1">
      <c r="A56" s="83" t="s">
        <v>368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>
      <c r="A57" s="88" t="s">
        <v>369</v>
      </c>
      <c r="B57" s="9">
        <v>0</v>
      </c>
      <c r="C57" s="9">
        <v>0</v>
      </c>
      <c r="D57" s="9">
        <v>0</v>
      </c>
      <c r="E57" s="9">
        <v>7</v>
      </c>
      <c r="F57" s="9" t="s">
        <v>979</v>
      </c>
      <c r="G57" s="9">
        <v>9</v>
      </c>
      <c r="H57" s="9">
        <v>4</v>
      </c>
      <c r="I57" s="9">
        <v>0</v>
      </c>
      <c r="J57" s="9">
        <v>0</v>
      </c>
      <c r="K57" s="9">
        <v>16</v>
      </c>
      <c r="L57" s="9">
        <v>20</v>
      </c>
      <c r="M57" s="9">
        <v>4</v>
      </c>
      <c r="N57" s="9">
        <v>1436</v>
      </c>
      <c r="O57" s="9">
        <v>34210</v>
      </c>
    </row>
    <row r="58" spans="1:15">
      <c r="A58" s="88" t="s">
        <v>370</v>
      </c>
      <c r="B58" s="9">
        <v>9</v>
      </c>
      <c r="C58" s="9">
        <v>0</v>
      </c>
      <c r="D58" s="9" t="s">
        <v>979</v>
      </c>
      <c r="E58" s="9">
        <v>50</v>
      </c>
      <c r="F58" s="9" t="s">
        <v>979</v>
      </c>
      <c r="G58" s="9">
        <v>34</v>
      </c>
      <c r="H58" s="9">
        <v>8</v>
      </c>
      <c r="I58" s="9" t="s">
        <v>979</v>
      </c>
      <c r="J58" s="9">
        <v>0</v>
      </c>
      <c r="K58" s="9">
        <v>85</v>
      </c>
      <c r="L58" s="9">
        <v>92</v>
      </c>
      <c r="M58" s="9">
        <v>28</v>
      </c>
      <c r="N58" s="9">
        <v>9447</v>
      </c>
      <c r="O58" s="9">
        <v>185604</v>
      </c>
    </row>
    <row r="59" spans="1:15">
      <c r="A59" s="88" t="s">
        <v>371</v>
      </c>
      <c r="B59" s="9" t="s">
        <v>979</v>
      </c>
      <c r="C59" s="9">
        <v>0</v>
      </c>
      <c r="D59" s="9">
        <v>4</v>
      </c>
      <c r="E59" s="9">
        <v>12</v>
      </c>
      <c r="F59" s="9" t="s">
        <v>979</v>
      </c>
      <c r="G59" s="9">
        <v>9</v>
      </c>
      <c r="H59" s="9">
        <v>6</v>
      </c>
      <c r="I59" s="9">
        <v>0</v>
      </c>
      <c r="J59" s="9" t="s">
        <v>979</v>
      </c>
      <c r="K59" s="9">
        <v>33</v>
      </c>
      <c r="L59" s="9">
        <v>46</v>
      </c>
      <c r="M59" s="9">
        <v>7</v>
      </c>
      <c r="N59" s="9">
        <v>818</v>
      </c>
      <c r="O59" s="9">
        <v>67464</v>
      </c>
    </row>
    <row r="60" spans="1:15">
      <c r="A60" s="88" t="s">
        <v>372</v>
      </c>
      <c r="B60" s="9">
        <v>93</v>
      </c>
      <c r="C60" s="9">
        <v>0</v>
      </c>
      <c r="D60" s="9">
        <v>55</v>
      </c>
      <c r="E60" s="9">
        <v>165</v>
      </c>
      <c r="F60" s="9">
        <v>33</v>
      </c>
      <c r="G60" s="9">
        <v>135</v>
      </c>
      <c r="H60" s="9">
        <v>67</v>
      </c>
      <c r="I60" s="9">
        <v>5</v>
      </c>
      <c r="J60" s="9">
        <v>0</v>
      </c>
      <c r="K60" s="9">
        <v>511</v>
      </c>
      <c r="L60" s="9">
        <v>726</v>
      </c>
      <c r="M60" s="9">
        <v>202</v>
      </c>
      <c r="N60" s="9">
        <v>71598</v>
      </c>
      <c r="O60" s="9">
        <v>1182819</v>
      </c>
    </row>
    <row r="61" spans="1:15">
      <c r="A61" s="88" t="s">
        <v>373</v>
      </c>
      <c r="B61" s="9">
        <v>13</v>
      </c>
      <c r="C61" s="9">
        <v>0</v>
      </c>
      <c r="D61" s="9">
        <v>16</v>
      </c>
      <c r="E61" s="9">
        <v>98</v>
      </c>
      <c r="F61" s="9">
        <v>5</v>
      </c>
      <c r="G61" s="9">
        <v>35</v>
      </c>
      <c r="H61" s="9">
        <v>16</v>
      </c>
      <c r="I61" s="9">
        <v>0</v>
      </c>
      <c r="J61" s="9">
        <v>0</v>
      </c>
      <c r="K61" s="9">
        <v>90</v>
      </c>
      <c r="L61" s="9">
        <v>143</v>
      </c>
      <c r="M61" s="9">
        <v>31</v>
      </c>
      <c r="N61" s="9">
        <v>10685</v>
      </c>
      <c r="O61" s="9">
        <v>212526</v>
      </c>
    </row>
    <row r="62" spans="1:15">
      <c r="A62" s="88" t="s">
        <v>374</v>
      </c>
      <c r="B62" s="9">
        <v>14</v>
      </c>
      <c r="C62" s="9">
        <v>0</v>
      </c>
      <c r="D62" s="9">
        <v>29</v>
      </c>
      <c r="E62" s="9">
        <v>111</v>
      </c>
      <c r="F62" s="9">
        <v>4</v>
      </c>
      <c r="G62" s="9">
        <v>49</v>
      </c>
      <c r="H62" s="9">
        <v>22</v>
      </c>
      <c r="I62" s="9" t="s">
        <v>979</v>
      </c>
      <c r="J62" s="9">
        <v>0</v>
      </c>
      <c r="K62" s="9">
        <v>143</v>
      </c>
      <c r="L62" s="9">
        <v>227</v>
      </c>
      <c r="M62" s="9">
        <v>88</v>
      </c>
      <c r="N62" s="9">
        <v>29209</v>
      </c>
      <c r="O62" s="9">
        <v>356536</v>
      </c>
    </row>
    <row r="63" spans="1:15">
      <c r="A63" s="88" t="s">
        <v>375</v>
      </c>
      <c r="B63" s="9">
        <v>95</v>
      </c>
      <c r="C63" s="9">
        <v>0</v>
      </c>
      <c r="D63" s="9">
        <v>44</v>
      </c>
      <c r="E63" s="9">
        <v>221</v>
      </c>
      <c r="F63" s="9">
        <v>46</v>
      </c>
      <c r="G63" s="9">
        <v>162</v>
      </c>
      <c r="H63" s="9">
        <v>98</v>
      </c>
      <c r="I63" s="9">
        <v>7</v>
      </c>
      <c r="J63" s="9">
        <v>0</v>
      </c>
      <c r="K63" s="9">
        <v>554</v>
      </c>
      <c r="L63" s="9">
        <v>692</v>
      </c>
      <c r="M63" s="9">
        <v>190</v>
      </c>
      <c r="N63" s="9">
        <v>68512</v>
      </c>
      <c r="O63" s="9">
        <v>1248626</v>
      </c>
    </row>
    <row r="64" spans="1:15">
      <c r="A64" s="88" t="s">
        <v>376</v>
      </c>
      <c r="B64" s="9">
        <v>8</v>
      </c>
      <c r="C64" s="9">
        <v>0</v>
      </c>
      <c r="D64" s="9">
        <v>0</v>
      </c>
      <c r="E64" s="9">
        <v>50</v>
      </c>
      <c r="F64" s="9">
        <v>5</v>
      </c>
      <c r="G64" s="9">
        <v>21</v>
      </c>
      <c r="H64" s="9">
        <v>12</v>
      </c>
      <c r="I64" s="9" t="s">
        <v>979</v>
      </c>
      <c r="J64" s="9">
        <v>0</v>
      </c>
      <c r="K64" s="9">
        <v>60</v>
      </c>
      <c r="L64" s="9">
        <v>76</v>
      </c>
      <c r="M64" s="9">
        <v>20</v>
      </c>
      <c r="N64" s="9">
        <v>8332</v>
      </c>
      <c r="O64" s="9">
        <v>138626</v>
      </c>
    </row>
    <row r="65" spans="1:15">
      <c r="A65" s="88" t="s">
        <v>377</v>
      </c>
      <c r="B65" s="9" t="s">
        <v>979</v>
      </c>
      <c r="C65" s="9">
        <v>0</v>
      </c>
      <c r="D65" s="9" t="s">
        <v>979</v>
      </c>
      <c r="E65" s="9">
        <v>14</v>
      </c>
      <c r="F65" s="9">
        <v>6</v>
      </c>
      <c r="G65" s="9">
        <v>5</v>
      </c>
      <c r="H65" s="9">
        <v>5</v>
      </c>
      <c r="I65" s="9" t="s">
        <v>979</v>
      </c>
      <c r="J65" s="9">
        <v>0</v>
      </c>
      <c r="K65" s="9">
        <v>15</v>
      </c>
      <c r="L65" s="9">
        <v>23</v>
      </c>
      <c r="M65" s="9">
        <v>14</v>
      </c>
      <c r="N65" s="9">
        <v>5923</v>
      </c>
      <c r="O65" s="9">
        <v>43999</v>
      </c>
    </row>
    <row r="66" spans="1:15">
      <c r="A66" s="88" t="s">
        <v>378</v>
      </c>
      <c r="B66" s="9" t="s">
        <v>979</v>
      </c>
      <c r="C66" s="9">
        <v>0</v>
      </c>
      <c r="D66" s="9">
        <v>0</v>
      </c>
      <c r="E66" s="9">
        <v>13</v>
      </c>
      <c r="F66" s="9">
        <v>0</v>
      </c>
      <c r="G66" s="9">
        <v>7</v>
      </c>
      <c r="H66" s="9" t="s">
        <v>979</v>
      </c>
      <c r="I66" s="9" t="s">
        <v>979</v>
      </c>
      <c r="J66" s="9">
        <v>0</v>
      </c>
      <c r="K66" s="9">
        <v>28</v>
      </c>
      <c r="L66" s="9">
        <v>38</v>
      </c>
      <c r="M66" s="9">
        <v>9</v>
      </c>
      <c r="N66" s="9">
        <v>2865</v>
      </c>
      <c r="O66" s="9">
        <v>62762</v>
      </c>
    </row>
    <row r="67" spans="1:15">
      <c r="A67" s="88" t="s">
        <v>379</v>
      </c>
      <c r="B67" s="9">
        <v>5</v>
      </c>
      <c r="C67" s="9">
        <v>0</v>
      </c>
      <c r="D67" s="9">
        <v>0</v>
      </c>
      <c r="E67" s="9" t="s">
        <v>979</v>
      </c>
      <c r="F67" s="9">
        <v>0</v>
      </c>
      <c r="G67" s="9" t="s">
        <v>979</v>
      </c>
      <c r="H67" s="9" t="s">
        <v>979</v>
      </c>
      <c r="I67" s="9">
        <v>0</v>
      </c>
      <c r="J67" s="9">
        <v>0</v>
      </c>
      <c r="K67" s="9">
        <v>4</v>
      </c>
      <c r="L67" s="9">
        <v>4</v>
      </c>
      <c r="M67" s="9" t="s">
        <v>979</v>
      </c>
      <c r="N67" s="9">
        <v>793</v>
      </c>
      <c r="O67" s="9">
        <v>13270</v>
      </c>
    </row>
    <row r="68" spans="1:15">
      <c r="A68" s="88" t="s">
        <v>380</v>
      </c>
      <c r="B68" s="9" t="s">
        <v>979</v>
      </c>
      <c r="C68" s="9">
        <v>0</v>
      </c>
      <c r="D68" s="9" t="s">
        <v>979</v>
      </c>
      <c r="E68" s="9">
        <v>22</v>
      </c>
      <c r="F68" s="9">
        <v>12</v>
      </c>
      <c r="G68" s="9">
        <v>18</v>
      </c>
      <c r="H68" s="9">
        <v>11</v>
      </c>
      <c r="I68" s="9">
        <v>0</v>
      </c>
      <c r="J68" s="9">
        <v>0</v>
      </c>
      <c r="K68" s="9">
        <v>43</v>
      </c>
      <c r="L68" s="9">
        <v>62</v>
      </c>
      <c r="M68" s="9">
        <v>8</v>
      </c>
      <c r="N68" s="9">
        <v>2955</v>
      </c>
      <c r="O68" s="9">
        <v>92383</v>
      </c>
    </row>
    <row r="69" spans="1:15">
      <c r="A69" s="88" t="s">
        <v>381</v>
      </c>
      <c r="B69" s="9" t="s">
        <v>979</v>
      </c>
      <c r="C69" s="9">
        <v>0</v>
      </c>
      <c r="D69" s="9" t="s">
        <v>979</v>
      </c>
      <c r="E69" s="9">
        <v>4</v>
      </c>
      <c r="F69" s="9">
        <v>0</v>
      </c>
      <c r="G69" s="9">
        <v>7</v>
      </c>
      <c r="H69" s="9" t="s">
        <v>979</v>
      </c>
      <c r="I69" s="9" t="s">
        <v>979</v>
      </c>
      <c r="J69" s="9">
        <v>0</v>
      </c>
      <c r="K69" s="9">
        <v>17</v>
      </c>
      <c r="L69" s="9">
        <v>15</v>
      </c>
      <c r="M69" s="9">
        <v>4</v>
      </c>
      <c r="N69" s="9">
        <v>1521</v>
      </c>
      <c r="O69" s="9">
        <v>36153</v>
      </c>
    </row>
    <row r="70" spans="1:15" ht="18.75" customHeight="1">
      <c r="A70" s="83" t="s">
        <v>382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>
      <c r="A71" s="88" t="s">
        <v>383</v>
      </c>
      <c r="B71" s="9">
        <v>8</v>
      </c>
      <c r="C71" s="9">
        <v>0</v>
      </c>
      <c r="D71" s="9" t="s">
        <v>979</v>
      </c>
      <c r="E71" s="9">
        <v>10</v>
      </c>
      <c r="F71" s="9">
        <v>0</v>
      </c>
      <c r="G71" s="9">
        <v>5</v>
      </c>
      <c r="H71" s="9" t="s">
        <v>979</v>
      </c>
      <c r="I71" s="9">
        <v>0</v>
      </c>
      <c r="J71" s="9">
        <v>0</v>
      </c>
      <c r="K71" s="9">
        <v>21</v>
      </c>
      <c r="L71" s="9">
        <v>32</v>
      </c>
      <c r="M71" s="9">
        <v>10</v>
      </c>
      <c r="N71" s="9">
        <v>3910</v>
      </c>
      <c r="O71" s="9">
        <v>53399</v>
      </c>
    </row>
    <row r="72" spans="1:15">
      <c r="A72" s="88" t="s">
        <v>384</v>
      </c>
      <c r="B72" s="9">
        <v>10</v>
      </c>
      <c r="C72" s="9">
        <v>0</v>
      </c>
      <c r="D72" s="9">
        <v>4</v>
      </c>
      <c r="E72" s="9">
        <v>9</v>
      </c>
      <c r="F72" s="9" t="s">
        <v>979</v>
      </c>
      <c r="G72" s="9">
        <v>23</v>
      </c>
      <c r="H72" s="9">
        <v>14</v>
      </c>
      <c r="I72" s="9">
        <v>6</v>
      </c>
      <c r="J72" s="9">
        <v>0</v>
      </c>
      <c r="K72" s="9">
        <v>62</v>
      </c>
      <c r="L72" s="9">
        <v>104</v>
      </c>
      <c r="M72" s="9">
        <v>42</v>
      </c>
      <c r="N72" s="9">
        <v>15880</v>
      </c>
      <c r="O72" s="9">
        <v>172395</v>
      </c>
    </row>
    <row r="73" spans="1:15">
      <c r="A73" s="88" t="s">
        <v>385</v>
      </c>
      <c r="B73" s="9">
        <v>17</v>
      </c>
      <c r="C73" s="9">
        <v>0</v>
      </c>
      <c r="D73" s="9">
        <v>10</v>
      </c>
      <c r="E73" s="9">
        <v>40</v>
      </c>
      <c r="F73" s="9">
        <v>6</v>
      </c>
      <c r="G73" s="9">
        <v>18</v>
      </c>
      <c r="H73" s="9">
        <v>24</v>
      </c>
      <c r="I73" s="9" t="s">
        <v>979</v>
      </c>
      <c r="J73" s="9">
        <v>0</v>
      </c>
      <c r="K73" s="9">
        <v>88</v>
      </c>
      <c r="L73" s="9">
        <v>114</v>
      </c>
      <c r="M73" s="9">
        <v>25</v>
      </c>
      <c r="N73" s="9">
        <v>8373</v>
      </c>
      <c r="O73" s="9">
        <v>198674</v>
      </c>
    </row>
    <row r="74" spans="1:15">
      <c r="A74" s="88" t="s">
        <v>386</v>
      </c>
      <c r="B74" s="9">
        <v>7</v>
      </c>
      <c r="C74" s="9">
        <v>0</v>
      </c>
      <c r="D74" s="9" t="s">
        <v>979</v>
      </c>
      <c r="E74" s="9">
        <v>4</v>
      </c>
      <c r="F74" s="9">
        <v>0</v>
      </c>
      <c r="G74" s="9">
        <v>7</v>
      </c>
      <c r="H74" s="9">
        <v>6</v>
      </c>
      <c r="I74" s="9">
        <v>0</v>
      </c>
      <c r="J74" s="9">
        <v>0</v>
      </c>
      <c r="K74" s="9">
        <v>30</v>
      </c>
      <c r="L74" s="9">
        <v>37</v>
      </c>
      <c r="M74" s="9">
        <v>7</v>
      </c>
      <c r="N74" s="9">
        <v>2568.413</v>
      </c>
      <c r="O74" s="9">
        <v>64683</v>
      </c>
    </row>
    <row r="75" spans="1:15">
      <c r="A75" s="88" t="s">
        <v>387</v>
      </c>
      <c r="B75" s="9" t="s">
        <v>979</v>
      </c>
      <c r="C75" s="9">
        <v>0</v>
      </c>
      <c r="D75" s="9">
        <v>5</v>
      </c>
      <c r="E75" s="9">
        <v>14</v>
      </c>
      <c r="F75" s="9" t="s">
        <v>979</v>
      </c>
      <c r="G75" s="9">
        <v>21</v>
      </c>
      <c r="H75" s="9">
        <v>9</v>
      </c>
      <c r="I75" s="9" t="s">
        <v>979</v>
      </c>
      <c r="J75" s="9">
        <v>0</v>
      </c>
      <c r="K75" s="9">
        <v>21</v>
      </c>
      <c r="L75" s="9">
        <v>26</v>
      </c>
      <c r="M75" s="9">
        <v>7</v>
      </c>
      <c r="N75" s="9">
        <v>2306</v>
      </c>
      <c r="O75" s="9">
        <v>54187</v>
      </c>
    </row>
    <row r="76" spans="1:15">
      <c r="A76" s="88" t="s">
        <v>388</v>
      </c>
      <c r="B76" s="9">
        <v>85</v>
      </c>
      <c r="C76" s="9">
        <v>4</v>
      </c>
      <c r="D76" s="9">
        <v>33</v>
      </c>
      <c r="E76" s="9">
        <v>144</v>
      </c>
      <c r="F76" s="9">
        <v>37</v>
      </c>
      <c r="G76" s="9">
        <v>74</v>
      </c>
      <c r="H76" s="9">
        <v>75</v>
      </c>
      <c r="I76" s="9">
        <v>7</v>
      </c>
      <c r="J76" s="9">
        <v>0</v>
      </c>
      <c r="K76" s="9">
        <v>436</v>
      </c>
      <c r="L76" s="9">
        <v>542</v>
      </c>
      <c r="M76" s="9">
        <v>156</v>
      </c>
      <c r="N76" s="9">
        <v>49113</v>
      </c>
      <c r="O76" s="9">
        <v>965180</v>
      </c>
    </row>
    <row r="77" spans="1:15">
      <c r="A77" s="88" t="s">
        <v>389</v>
      </c>
      <c r="B77" s="9" t="s">
        <v>979</v>
      </c>
      <c r="C77" s="9">
        <v>0</v>
      </c>
      <c r="D77" s="9">
        <v>5</v>
      </c>
      <c r="E77" s="9">
        <v>20</v>
      </c>
      <c r="F77" s="9" t="s">
        <v>979</v>
      </c>
      <c r="G77" s="9">
        <v>8</v>
      </c>
      <c r="H77" s="9">
        <v>4</v>
      </c>
      <c r="I77" s="9">
        <v>0</v>
      </c>
      <c r="J77" s="9">
        <v>0</v>
      </c>
      <c r="K77" s="9">
        <v>7</v>
      </c>
      <c r="L77" s="9">
        <v>28</v>
      </c>
      <c r="M77" s="9">
        <v>6</v>
      </c>
      <c r="N77" s="9">
        <v>2205</v>
      </c>
      <c r="O77" s="9">
        <v>28531</v>
      </c>
    </row>
    <row r="78" spans="1:15">
      <c r="A78" s="88" t="s">
        <v>390</v>
      </c>
      <c r="B78" s="9">
        <v>13</v>
      </c>
      <c r="C78" s="9">
        <v>0</v>
      </c>
      <c r="D78" s="9">
        <v>9</v>
      </c>
      <c r="E78" s="9">
        <v>50</v>
      </c>
      <c r="F78" s="9" t="s">
        <v>979</v>
      </c>
      <c r="G78" s="9">
        <v>19</v>
      </c>
      <c r="H78" s="9">
        <v>10</v>
      </c>
      <c r="I78" s="9">
        <v>4</v>
      </c>
      <c r="J78" s="9">
        <v>0</v>
      </c>
      <c r="K78" s="9">
        <v>123</v>
      </c>
      <c r="L78" s="9">
        <v>175</v>
      </c>
      <c r="M78" s="9">
        <v>57</v>
      </c>
      <c r="N78" s="9">
        <v>21253</v>
      </c>
      <c r="O78" s="9">
        <v>282569</v>
      </c>
    </row>
    <row r="79" spans="1:15">
      <c r="A79" s="88" t="s">
        <v>391</v>
      </c>
      <c r="B79" s="9">
        <v>7</v>
      </c>
      <c r="C79" s="9">
        <v>0</v>
      </c>
      <c r="D79" s="9">
        <v>7</v>
      </c>
      <c r="E79" s="9">
        <v>26</v>
      </c>
      <c r="F79" s="9" t="s">
        <v>979</v>
      </c>
      <c r="G79" s="9">
        <v>13</v>
      </c>
      <c r="H79" s="9" t="s">
        <v>979</v>
      </c>
      <c r="I79" s="9" t="s">
        <v>979</v>
      </c>
      <c r="J79" s="9">
        <v>0</v>
      </c>
      <c r="K79" s="9">
        <v>32</v>
      </c>
      <c r="L79" s="9">
        <v>64</v>
      </c>
      <c r="M79" s="9">
        <v>19</v>
      </c>
      <c r="N79" s="9">
        <v>5836</v>
      </c>
      <c r="O79" s="9">
        <v>86495</v>
      </c>
    </row>
    <row r="80" spans="1:15">
      <c r="A80" s="88" t="s">
        <v>392</v>
      </c>
      <c r="B80" s="9">
        <v>10</v>
      </c>
      <c r="C80" s="9">
        <v>0</v>
      </c>
      <c r="D80" s="9">
        <v>29</v>
      </c>
      <c r="E80" s="9">
        <v>13</v>
      </c>
      <c r="F80" s="9">
        <v>7</v>
      </c>
      <c r="G80" s="9">
        <v>11</v>
      </c>
      <c r="H80" s="9">
        <v>5</v>
      </c>
      <c r="I80" s="9">
        <v>0</v>
      </c>
      <c r="J80" s="9">
        <v>0</v>
      </c>
      <c r="K80" s="9">
        <v>59</v>
      </c>
      <c r="L80" s="9">
        <v>128</v>
      </c>
      <c r="M80" s="9">
        <v>23</v>
      </c>
      <c r="N80" s="9">
        <v>8212</v>
      </c>
      <c r="O80" s="9">
        <v>145758</v>
      </c>
    </row>
    <row r="81" spans="1:15">
      <c r="A81" s="88" t="s">
        <v>393</v>
      </c>
      <c r="B81" s="9">
        <v>7</v>
      </c>
      <c r="C81" s="9">
        <v>0</v>
      </c>
      <c r="D81" s="9">
        <v>5</v>
      </c>
      <c r="E81" s="9">
        <v>12</v>
      </c>
      <c r="F81" s="9" t="s">
        <v>979</v>
      </c>
      <c r="G81" s="9">
        <v>15</v>
      </c>
      <c r="H81" s="9">
        <v>13</v>
      </c>
      <c r="I81" s="9">
        <v>0</v>
      </c>
      <c r="J81" s="9">
        <v>0</v>
      </c>
      <c r="K81" s="9">
        <v>40</v>
      </c>
      <c r="L81" s="9">
        <v>73</v>
      </c>
      <c r="M81" s="9">
        <v>14</v>
      </c>
      <c r="N81" s="9">
        <v>4620</v>
      </c>
      <c r="O81" s="9">
        <v>97228</v>
      </c>
    </row>
    <row r="82" spans="1:15">
      <c r="A82" s="88" t="s">
        <v>394</v>
      </c>
      <c r="B82" s="9">
        <v>21</v>
      </c>
      <c r="C82" s="9">
        <v>0</v>
      </c>
      <c r="D82" s="9" t="s">
        <v>979</v>
      </c>
      <c r="E82" s="9">
        <v>38</v>
      </c>
      <c r="F82" s="9">
        <v>4</v>
      </c>
      <c r="G82" s="9">
        <v>16</v>
      </c>
      <c r="H82" s="9">
        <v>10</v>
      </c>
      <c r="I82" s="9" t="s">
        <v>979</v>
      </c>
      <c r="J82" s="9">
        <v>0</v>
      </c>
      <c r="K82" s="9">
        <v>67</v>
      </c>
      <c r="L82" s="9">
        <v>138</v>
      </c>
      <c r="M82" s="9">
        <v>34</v>
      </c>
      <c r="N82" s="9">
        <v>12500</v>
      </c>
      <c r="O82" s="9">
        <v>180667</v>
      </c>
    </row>
    <row r="83" spans="1:15">
      <c r="A83" s="88" t="s">
        <v>395</v>
      </c>
      <c r="B83" s="9">
        <v>17</v>
      </c>
      <c r="C83" s="9" t="s">
        <v>979</v>
      </c>
      <c r="D83" s="9">
        <v>11</v>
      </c>
      <c r="E83" s="9">
        <v>64</v>
      </c>
      <c r="F83" s="9" t="s">
        <v>979</v>
      </c>
      <c r="G83" s="9">
        <v>43</v>
      </c>
      <c r="H83" s="9">
        <v>23</v>
      </c>
      <c r="I83" s="9" t="s">
        <v>979</v>
      </c>
      <c r="J83" s="9">
        <v>0</v>
      </c>
      <c r="K83" s="9">
        <v>131</v>
      </c>
      <c r="L83" s="9">
        <v>156</v>
      </c>
      <c r="M83" s="9">
        <v>22</v>
      </c>
      <c r="N83" s="9">
        <v>7927</v>
      </c>
      <c r="O83" s="9">
        <v>271452</v>
      </c>
    </row>
    <row r="84" spans="1:15" ht="18.75" customHeight="1">
      <c r="A84" s="83" t="s">
        <v>396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>
      <c r="A85" s="88" t="s">
        <v>397</v>
      </c>
      <c r="B85" s="9">
        <v>11</v>
      </c>
      <c r="C85" s="9">
        <v>0</v>
      </c>
      <c r="D85" s="9">
        <v>9</v>
      </c>
      <c r="E85" s="9">
        <v>50</v>
      </c>
      <c r="F85" s="9" t="s">
        <v>979</v>
      </c>
      <c r="G85" s="9">
        <v>32</v>
      </c>
      <c r="H85" s="9">
        <v>14</v>
      </c>
      <c r="I85" s="9">
        <v>4</v>
      </c>
      <c r="J85" s="9">
        <v>0</v>
      </c>
      <c r="K85" s="9">
        <v>47</v>
      </c>
      <c r="L85" s="9">
        <v>96</v>
      </c>
      <c r="M85" s="9">
        <v>22</v>
      </c>
      <c r="N85" s="9">
        <v>7251</v>
      </c>
      <c r="O85" s="9">
        <v>136540</v>
      </c>
    </row>
    <row r="86" spans="1:15">
      <c r="A86" s="88" t="s">
        <v>398</v>
      </c>
      <c r="B86" s="9">
        <v>8</v>
      </c>
      <c r="C86" s="9" t="s">
        <v>979</v>
      </c>
      <c r="D86" s="9" t="s">
        <v>979</v>
      </c>
      <c r="E86" s="9">
        <v>20</v>
      </c>
      <c r="F86" s="9">
        <v>0</v>
      </c>
      <c r="G86" s="9">
        <v>16</v>
      </c>
      <c r="H86" s="9" t="s">
        <v>979</v>
      </c>
      <c r="I86" s="9" t="s">
        <v>979</v>
      </c>
      <c r="J86" s="9">
        <v>0</v>
      </c>
      <c r="K86" s="9">
        <v>19</v>
      </c>
      <c r="L86" s="9">
        <v>29</v>
      </c>
      <c r="M86" s="9">
        <v>11</v>
      </c>
      <c r="N86" s="9">
        <v>3506</v>
      </c>
      <c r="O86" s="9">
        <v>58774</v>
      </c>
    </row>
    <row r="87" spans="1:15">
      <c r="A87" s="88" t="s">
        <v>399</v>
      </c>
      <c r="B87" s="9">
        <v>11</v>
      </c>
      <c r="C87" s="9">
        <v>0</v>
      </c>
      <c r="D87" s="9">
        <v>9</v>
      </c>
      <c r="E87" s="9">
        <v>77</v>
      </c>
      <c r="F87" s="9">
        <v>13</v>
      </c>
      <c r="G87" s="9">
        <v>43</v>
      </c>
      <c r="H87" s="9">
        <v>17</v>
      </c>
      <c r="I87" s="9">
        <v>4</v>
      </c>
      <c r="J87" s="9">
        <v>0</v>
      </c>
      <c r="K87" s="9">
        <v>108</v>
      </c>
      <c r="L87" s="9">
        <v>175</v>
      </c>
      <c r="M87" s="9">
        <v>38</v>
      </c>
      <c r="N87" s="9">
        <v>12992</v>
      </c>
      <c r="O87" s="9">
        <v>257595</v>
      </c>
    </row>
    <row r="88" spans="1:15">
      <c r="A88" s="88" t="s">
        <v>400</v>
      </c>
      <c r="B88" s="9">
        <v>8</v>
      </c>
      <c r="C88" s="9">
        <v>0</v>
      </c>
      <c r="D88" s="9" t="s">
        <v>979</v>
      </c>
      <c r="E88" s="9">
        <v>23</v>
      </c>
      <c r="F88" s="9" t="s">
        <v>979</v>
      </c>
      <c r="G88" s="9">
        <v>10</v>
      </c>
      <c r="H88" s="9" t="s">
        <v>979</v>
      </c>
      <c r="I88" s="9" t="s">
        <v>979</v>
      </c>
      <c r="J88" s="9">
        <v>0</v>
      </c>
      <c r="K88" s="9">
        <v>36</v>
      </c>
      <c r="L88" s="9">
        <v>57</v>
      </c>
      <c r="M88" s="9">
        <v>9</v>
      </c>
      <c r="N88" s="9">
        <v>3334</v>
      </c>
      <c r="O88" s="9">
        <v>82702</v>
      </c>
    </row>
    <row r="89" spans="1:15">
      <c r="A89" s="88" t="s">
        <v>401</v>
      </c>
      <c r="B89" s="9">
        <v>8</v>
      </c>
      <c r="C89" s="9">
        <v>0</v>
      </c>
      <c r="D89" s="9">
        <v>15</v>
      </c>
      <c r="E89" s="9">
        <v>39</v>
      </c>
      <c r="F89" s="9" t="s">
        <v>979</v>
      </c>
      <c r="G89" s="9">
        <v>15</v>
      </c>
      <c r="H89" s="9" t="s">
        <v>979</v>
      </c>
      <c r="I89" s="9" t="s">
        <v>979</v>
      </c>
      <c r="J89" s="9">
        <v>0</v>
      </c>
      <c r="K89" s="9">
        <v>48</v>
      </c>
      <c r="L89" s="9">
        <v>71</v>
      </c>
      <c r="M89" s="9">
        <v>14</v>
      </c>
      <c r="N89" s="9">
        <v>5371</v>
      </c>
      <c r="O89" s="9">
        <v>110739</v>
      </c>
    </row>
    <row r="90" spans="1:15">
      <c r="A90" s="88" t="s">
        <v>402</v>
      </c>
      <c r="B90" s="9" t="s">
        <v>979</v>
      </c>
      <c r="C90" s="9">
        <v>0</v>
      </c>
      <c r="D90" s="9" t="s">
        <v>979</v>
      </c>
      <c r="E90" s="9">
        <v>10</v>
      </c>
      <c r="F90" s="9" t="s">
        <v>979</v>
      </c>
      <c r="G90" s="9">
        <v>12</v>
      </c>
      <c r="H90" s="9" t="s">
        <v>979</v>
      </c>
      <c r="I90" s="9" t="s">
        <v>979</v>
      </c>
      <c r="J90" s="9">
        <v>0</v>
      </c>
      <c r="K90" s="9">
        <v>24</v>
      </c>
      <c r="L90" s="9">
        <v>28</v>
      </c>
      <c r="M90" s="9">
        <v>6</v>
      </c>
      <c r="N90" s="9">
        <v>1718</v>
      </c>
      <c r="O90" s="9">
        <v>54917</v>
      </c>
    </row>
    <row r="91" spans="1:15">
      <c r="A91" s="88" t="s">
        <v>403</v>
      </c>
      <c r="B91" s="9">
        <v>52</v>
      </c>
      <c r="C91" s="9">
        <v>4</v>
      </c>
      <c r="D91" s="9">
        <v>213</v>
      </c>
      <c r="E91" s="9">
        <v>153</v>
      </c>
      <c r="F91" s="9">
        <v>35</v>
      </c>
      <c r="G91" s="9">
        <v>94</v>
      </c>
      <c r="H91" s="9">
        <v>42</v>
      </c>
      <c r="I91" s="9">
        <v>8</v>
      </c>
      <c r="J91" s="9">
        <v>0</v>
      </c>
      <c r="K91" s="9">
        <v>312</v>
      </c>
      <c r="L91" s="9">
        <v>401</v>
      </c>
      <c r="M91" s="9">
        <v>118</v>
      </c>
      <c r="N91" s="9">
        <v>40429</v>
      </c>
      <c r="O91" s="9">
        <v>732802</v>
      </c>
    </row>
    <row r="92" spans="1:15">
      <c r="A92" s="88" t="s">
        <v>404</v>
      </c>
      <c r="B92" s="9">
        <v>11</v>
      </c>
      <c r="C92" s="9">
        <v>0</v>
      </c>
      <c r="D92" s="9">
        <v>9</v>
      </c>
      <c r="E92" s="9">
        <v>36</v>
      </c>
      <c r="F92" s="9">
        <v>8</v>
      </c>
      <c r="G92" s="9">
        <v>17</v>
      </c>
      <c r="H92" s="9">
        <v>6</v>
      </c>
      <c r="I92" s="9">
        <v>0</v>
      </c>
      <c r="J92" s="9">
        <v>0</v>
      </c>
      <c r="K92" s="9">
        <v>50</v>
      </c>
      <c r="L92" s="9">
        <v>70</v>
      </c>
      <c r="M92" s="9">
        <v>17</v>
      </c>
      <c r="N92" s="9">
        <v>5897</v>
      </c>
      <c r="O92" s="9">
        <v>116819</v>
      </c>
    </row>
    <row r="93" spans="1:15" ht="18.75" customHeight="1">
      <c r="A93" s="83" t="s">
        <v>405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>
      <c r="A94" s="88" t="s">
        <v>406</v>
      </c>
      <c r="B94" s="9">
        <v>6</v>
      </c>
      <c r="C94" s="9">
        <v>0</v>
      </c>
      <c r="D94" s="9">
        <v>7</v>
      </c>
      <c r="E94" s="9">
        <v>25</v>
      </c>
      <c r="F94" s="9">
        <v>8</v>
      </c>
      <c r="G94" s="9" t="s">
        <v>979</v>
      </c>
      <c r="H94" s="9" t="s">
        <v>979</v>
      </c>
      <c r="I94" s="9">
        <v>0</v>
      </c>
      <c r="J94" s="9" t="s">
        <v>979</v>
      </c>
      <c r="K94" s="9">
        <v>32</v>
      </c>
      <c r="L94" s="9">
        <v>37</v>
      </c>
      <c r="M94" s="9">
        <v>9</v>
      </c>
      <c r="N94" s="9">
        <v>3704</v>
      </c>
      <c r="O94" s="9">
        <v>68141</v>
      </c>
    </row>
    <row r="95" spans="1:15">
      <c r="A95" s="88" t="s">
        <v>407</v>
      </c>
      <c r="B95" s="9" t="s">
        <v>979</v>
      </c>
      <c r="C95" s="9">
        <v>0</v>
      </c>
      <c r="D95" s="9">
        <v>14</v>
      </c>
      <c r="E95" s="9">
        <v>13</v>
      </c>
      <c r="F95" s="9" t="s">
        <v>979</v>
      </c>
      <c r="G95" s="9">
        <v>9</v>
      </c>
      <c r="H95" s="9" t="s">
        <v>979</v>
      </c>
      <c r="I95" s="9">
        <v>0</v>
      </c>
      <c r="J95" s="9">
        <v>0</v>
      </c>
      <c r="K95" s="9">
        <v>33</v>
      </c>
      <c r="L95" s="9">
        <v>36</v>
      </c>
      <c r="M95" s="9">
        <v>13</v>
      </c>
      <c r="N95" s="9">
        <v>4743</v>
      </c>
      <c r="O95" s="9">
        <v>70899</v>
      </c>
    </row>
    <row r="96" spans="1:15">
      <c r="A96" s="88" t="s">
        <v>408</v>
      </c>
      <c r="B96" s="9">
        <v>18</v>
      </c>
      <c r="C96" s="9">
        <v>0</v>
      </c>
      <c r="D96" s="9">
        <v>5</v>
      </c>
      <c r="E96" s="9">
        <v>33</v>
      </c>
      <c r="F96" s="9">
        <v>0</v>
      </c>
      <c r="G96" s="9">
        <v>14</v>
      </c>
      <c r="H96" s="9" t="s">
        <v>979</v>
      </c>
      <c r="I96" s="9" t="s">
        <v>979</v>
      </c>
      <c r="J96" s="9">
        <v>0</v>
      </c>
      <c r="K96" s="9">
        <v>55</v>
      </c>
      <c r="L96" s="9">
        <v>81</v>
      </c>
      <c r="M96" s="9">
        <v>20</v>
      </c>
      <c r="N96" s="9">
        <v>7075</v>
      </c>
      <c r="O96" s="9">
        <v>132394</v>
      </c>
    </row>
    <row r="97" spans="1:15">
      <c r="A97" s="88" t="s">
        <v>409</v>
      </c>
      <c r="B97" s="9" t="s">
        <v>979</v>
      </c>
      <c r="C97" s="9">
        <v>0</v>
      </c>
      <c r="D97" s="9">
        <v>0</v>
      </c>
      <c r="E97" s="9">
        <v>10</v>
      </c>
      <c r="F97" s="9">
        <v>0</v>
      </c>
      <c r="G97" s="9">
        <v>4</v>
      </c>
      <c r="H97" s="9" t="s">
        <v>979</v>
      </c>
      <c r="I97" s="9">
        <v>0</v>
      </c>
      <c r="J97" s="9">
        <v>0</v>
      </c>
      <c r="K97" s="9">
        <v>13</v>
      </c>
      <c r="L97" s="9">
        <v>17</v>
      </c>
      <c r="M97" s="9">
        <v>7</v>
      </c>
      <c r="N97" s="9">
        <v>2294</v>
      </c>
      <c r="O97" s="9">
        <v>29926</v>
      </c>
    </row>
    <row r="98" spans="1:15">
      <c r="A98" s="88" t="s">
        <v>410</v>
      </c>
      <c r="B98" s="9">
        <v>29</v>
      </c>
      <c r="C98" s="9">
        <v>0</v>
      </c>
      <c r="D98" s="9">
        <v>22</v>
      </c>
      <c r="E98" s="9">
        <v>169</v>
      </c>
      <c r="F98" s="9">
        <v>20</v>
      </c>
      <c r="G98" s="9">
        <v>58</v>
      </c>
      <c r="H98" s="9">
        <v>37</v>
      </c>
      <c r="I98" s="9">
        <v>7</v>
      </c>
      <c r="J98" s="9">
        <v>0</v>
      </c>
      <c r="K98" s="9">
        <v>320</v>
      </c>
      <c r="L98" s="9">
        <v>459</v>
      </c>
      <c r="M98" s="9">
        <v>112</v>
      </c>
      <c r="N98" s="9">
        <v>38072</v>
      </c>
      <c r="O98" s="9">
        <v>703178</v>
      </c>
    </row>
    <row r="99" spans="1:15">
      <c r="A99" s="88" t="s">
        <v>411</v>
      </c>
      <c r="B99" s="9">
        <v>5</v>
      </c>
      <c r="C99" s="9">
        <v>0</v>
      </c>
      <c r="D99" s="9">
        <v>13</v>
      </c>
      <c r="E99" s="9">
        <v>30</v>
      </c>
      <c r="F99" s="9" t="s">
        <v>979</v>
      </c>
      <c r="G99" s="9">
        <v>19</v>
      </c>
      <c r="H99" s="9">
        <v>5</v>
      </c>
      <c r="I99" s="9">
        <v>0</v>
      </c>
      <c r="J99" s="9">
        <v>0</v>
      </c>
      <c r="K99" s="9">
        <v>53</v>
      </c>
      <c r="L99" s="9">
        <v>80</v>
      </c>
      <c r="M99" s="9">
        <v>21</v>
      </c>
      <c r="N99" s="9">
        <v>8856</v>
      </c>
      <c r="O99" s="9">
        <v>123423</v>
      </c>
    </row>
    <row r="100" spans="1:15">
      <c r="A100" s="88" t="s">
        <v>412</v>
      </c>
      <c r="B100" s="9">
        <v>12</v>
      </c>
      <c r="C100" s="9">
        <v>0</v>
      </c>
      <c r="D100" s="9">
        <v>8</v>
      </c>
      <c r="E100" s="9">
        <v>30</v>
      </c>
      <c r="F100" s="9">
        <v>4</v>
      </c>
      <c r="G100" s="9">
        <v>8</v>
      </c>
      <c r="H100" s="9">
        <v>6</v>
      </c>
      <c r="I100" s="9">
        <v>0</v>
      </c>
      <c r="J100" s="9">
        <v>0</v>
      </c>
      <c r="K100" s="9">
        <v>49</v>
      </c>
      <c r="L100" s="9">
        <v>70</v>
      </c>
      <c r="M100" s="9">
        <v>23</v>
      </c>
      <c r="N100" s="9">
        <v>8103</v>
      </c>
      <c r="O100" s="9">
        <v>116684</v>
      </c>
    </row>
    <row r="101" spans="1:15">
      <c r="A101" s="88" t="s">
        <v>413</v>
      </c>
      <c r="B101" s="9">
        <v>14</v>
      </c>
      <c r="C101" s="9">
        <v>0</v>
      </c>
      <c r="D101" s="9">
        <v>18</v>
      </c>
      <c r="E101" s="9">
        <v>47</v>
      </c>
      <c r="F101" s="9">
        <v>7</v>
      </c>
      <c r="G101" s="9">
        <v>26</v>
      </c>
      <c r="H101" s="9">
        <v>16</v>
      </c>
      <c r="I101" s="9" t="s">
        <v>979</v>
      </c>
      <c r="J101" s="9">
        <v>0</v>
      </c>
      <c r="K101" s="9">
        <v>77</v>
      </c>
      <c r="L101" s="9">
        <v>123</v>
      </c>
      <c r="M101" s="9">
        <v>37</v>
      </c>
      <c r="N101" s="9">
        <v>12233</v>
      </c>
      <c r="O101" s="9">
        <v>194749</v>
      </c>
    </row>
    <row r="102" spans="1:15">
      <c r="A102" s="88" t="s">
        <v>414</v>
      </c>
      <c r="B102" s="9">
        <v>11</v>
      </c>
      <c r="C102" s="9">
        <v>0</v>
      </c>
      <c r="D102" s="9">
        <v>8</v>
      </c>
      <c r="E102" s="9">
        <v>114</v>
      </c>
      <c r="F102" s="9">
        <v>8</v>
      </c>
      <c r="G102" s="9">
        <v>16</v>
      </c>
      <c r="H102" s="9">
        <v>10</v>
      </c>
      <c r="I102" s="9" t="s">
        <v>979</v>
      </c>
      <c r="J102" s="9" t="s">
        <v>979</v>
      </c>
      <c r="K102" s="9">
        <v>82</v>
      </c>
      <c r="L102" s="9">
        <v>137</v>
      </c>
      <c r="M102" s="9">
        <v>32</v>
      </c>
      <c r="N102" s="9">
        <v>11402</v>
      </c>
      <c r="O102" s="9">
        <v>193734</v>
      </c>
    </row>
    <row r="103" spans="1:15">
      <c r="A103" s="88" t="s">
        <v>415</v>
      </c>
      <c r="B103" s="9" t="s">
        <v>979</v>
      </c>
      <c r="C103" s="9">
        <v>0</v>
      </c>
      <c r="D103" s="9">
        <v>11</v>
      </c>
      <c r="E103" s="9">
        <v>17</v>
      </c>
      <c r="F103" s="9" t="s">
        <v>979</v>
      </c>
      <c r="G103" s="9">
        <v>20</v>
      </c>
      <c r="H103" s="9" t="s">
        <v>979</v>
      </c>
      <c r="I103" s="9" t="s">
        <v>979</v>
      </c>
      <c r="J103" s="9">
        <v>0</v>
      </c>
      <c r="K103" s="9">
        <v>27</v>
      </c>
      <c r="L103" s="9">
        <v>34</v>
      </c>
      <c r="M103" s="9">
        <v>6</v>
      </c>
      <c r="N103" s="9">
        <v>2182</v>
      </c>
      <c r="O103" s="9">
        <v>62823</v>
      </c>
    </row>
    <row r="104" spans="1:15">
      <c r="A104" s="88" t="s">
        <v>416</v>
      </c>
      <c r="B104" s="9">
        <v>13</v>
      </c>
      <c r="C104" s="9">
        <v>0</v>
      </c>
      <c r="D104" s="9">
        <v>10</v>
      </c>
      <c r="E104" s="9">
        <v>23</v>
      </c>
      <c r="F104" s="9">
        <v>4</v>
      </c>
      <c r="G104" s="9">
        <v>20</v>
      </c>
      <c r="H104" s="9">
        <v>12</v>
      </c>
      <c r="I104" s="9" t="s">
        <v>979</v>
      </c>
      <c r="J104" s="9" t="s">
        <v>979</v>
      </c>
      <c r="K104" s="9">
        <v>54</v>
      </c>
      <c r="L104" s="9">
        <v>67</v>
      </c>
      <c r="M104" s="9">
        <v>14</v>
      </c>
      <c r="N104" s="9">
        <v>4514</v>
      </c>
      <c r="O104" s="9">
        <v>126080</v>
      </c>
    </row>
    <row r="105" spans="1:15">
      <c r="A105" s="88" t="s">
        <v>417</v>
      </c>
      <c r="B105" s="9">
        <v>21</v>
      </c>
      <c r="C105" s="9">
        <v>0</v>
      </c>
      <c r="D105" s="9">
        <v>9</v>
      </c>
      <c r="E105" s="9">
        <v>136</v>
      </c>
      <c r="F105" s="9">
        <v>10</v>
      </c>
      <c r="G105" s="9">
        <v>29</v>
      </c>
      <c r="H105" s="9">
        <v>16</v>
      </c>
      <c r="I105" s="9" t="s">
        <v>979</v>
      </c>
      <c r="J105" s="9">
        <v>0</v>
      </c>
      <c r="K105" s="9">
        <v>146</v>
      </c>
      <c r="L105" s="9">
        <v>216</v>
      </c>
      <c r="M105" s="9">
        <v>34</v>
      </c>
      <c r="N105" s="9">
        <v>10841</v>
      </c>
      <c r="O105" s="9">
        <v>316308</v>
      </c>
    </row>
    <row r="106" spans="1:15" ht="18.75" customHeight="1">
      <c r="A106" s="83" t="s">
        <v>418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1:15">
      <c r="A107" s="88" t="s">
        <v>419</v>
      </c>
      <c r="B107" s="9">
        <v>22</v>
      </c>
      <c r="C107" s="9">
        <v>0</v>
      </c>
      <c r="D107" s="9">
        <v>39</v>
      </c>
      <c r="E107" s="9">
        <v>84</v>
      </c>
      <c r="F107" s="9">
        <v>17</v>
      </c>
      <c r="G107" s="9">
        <v>63</v>
      </c>
      <c r="H107" s="9">
        <v>26</v>
      </c>
      <c r="I107" s="9">
        <v>4</v>
      </c>
      <c r="J107" s="9">
        <v>0</v>
      </c>
      <c r="K107" s="9">
        <v>186</v>
      </c>
      <c r="L107" s="9">
        <v>362</v>
      </c>
      <c r="M107" s="9">
        <v>96</v>
      </c>
      <c r="N107" s="9">
        <v>34219</v>
      </c>
      <c r="O107" s="9">
        <v>475039</v>
      </c>
    </row>
    <row r="108" spans="1:15" ht="18.75" customHeight="1">
      <c r="A108" s="83" t="s">
        <v>420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1:15">
      <c r="A109" s="88" t="s">
        <v>421</v>
      </c>
      <c r="B109" s="9">
        <v>42</v>
      </c>
      <c r="C109" s="9">
        <v>0</v>
      </c>
      <c r="D109" s="9">
        <v>17</v>
      </c>
      <c r="E109" s="9">
        <v>185</v>
      </c>
      <c r="F109" s="9">
        <v>15</v>
      </c>
      <c r="G109" s="9">
        <v>36</v>
      </c>
      <c r="H109" s="9">
        <v>16</v>
      </c>
      <c r="I109" s="9" t="s">
        <v>979</v>
      </c>
      <c r="J109" s="9">
        <v>9</v>
      </c>
      <c r="K109" s="9">
        <v>128</v>
      </c>
      <c r="L109" s="9">
        <v>189</v>
      </c>
      <c r="M109" s="9">
        <v>39</v>
      </c>
      <c r="N109" s="9">
        <v>12675</v>
      </c>
      <c r="O109" s="9">
        <v>315002</v>
      </c>
    </row>
    <row r="110" spans="1:15">
      <c r="A110" s="88" t="s">
        <v>422</v>
      </c>
      <c r="B110" s="9">
        <v>20</v>
      </c>
      <c r="C110" s="9">
        <v>0</v>
      </c>
      <c r="D110" s="9">
        <v>11</v>
      </c>
      <c r="E110" s="9">
        <v>142</v>
      </c>
      <c r="F110" s="9">
        <v>7</v>
      </c>
      <c r="G110" s="9">
        <v>113</v>
      </c>
      <c r="H110" s="9">
        <v>57</v>
      </c>
      <c r="I110" s="9">
        <v>13</v>
      </c>
      <c r="J110" s="9">
        <v>0</v>
      </c>
      <c r="K110" s="9">
        <v>229</v>
      </c>
      <c r="L110" s="9">
        <v>313</v>
      </c>
      <c r="M110" s="9">
        <v>78</v>
      </c>
      <c r="N110" s="9">
        <v>27982</v>
      </c>
      <c r="O110" s="9">
        <v>545312</v>
      </c>
    </row>
    <row r="111" spans="1:15">
      <c r="A111" s="88" t="s">
        <v>423</v>
      </c>
      <c r="B111" s="9">
        <v>12</v>
      </c>
      <c r="C111" s="9">
        <v>0</v>
      </c>
      <c r="D111" s="9">
        <v>4</v>
      </c>
      <c r="E111" s="9">
        <v>43</v>
      </c>
      <c r="F111" s="9" t="s">
        <v>979</v>
      </c>
      <c r="G111" s="9">
        <v>15</v>
      </c>
      <c r="H111" s="9">
        <v>6</v>
      </c>
      <c r="I111" s="9">
        <v>0</v>
      </c>
      <c r="J111" s="9">
        <v>0</v>
      </c>
      <c r="K111" s="9">
        <v>38</v>
      </c>
      <c r="L111" s="9">
        <v>65</v>
      </c>
      <c r="M111" s="9">
        <v>24</v>
      </c>
      <c r="N111" s="9">
        <v>8768</v>
      </c>
      <c r="O111" s="9">
        <v>104310</v>
      </c>
    </row>
    <row r="112" spans="1:15">
      <c r="A112" s="88" t="s">
        <v>424</v>
      </c>
      <c r="B112" s="9">
        <v>16</v>
      </c>
      <c r="C112" s="9">
        <v>0</v>
      </c>
      <c r="D112" s="9">
        <v>6</v>
      </c>
      <c r="E112" s="9">
        <v>145</v>
      </c>
      <c r="F112" s="9" t="s">
        <v>979</v>
      </c>
      <c r="G112" s="9">
        <v>29</v>
      </c>
      <c r="H112" s="9">
        <v>11</v>
      </c>
      <c r="I112" s="9">
        <v>9</v>
      </c>
      <c r="J112" s="9">
        <v>0</v>
      </c>
      <c r="K112" s="9">
        <v>96</v>
      </c>
      <c r="L112" s="9">
        <v>182</v>
      </c>
      <c r="M112" s="9">
        <v>35</v>
      </c>
      <c r="N112" s="9">
        <v>12627</v>
      </c>
      <c r="O112" s="9">
        <v>248726</v>
      </c>
    </row>
    <row r="113" spans="1:15">
      <c r="A113" s="88" t="s">
        <v>425</v>
      </c>
      <c r="B113" s="9">
        <v>6</v>
      </c>
      <c r="C113" s="9">
        <v>0</v>
      </c>
      <c r="D113" s="9">
        <v>8</v>
      </c>
      <c r="E113" s="9">
        <v>59</v>
      </c>
      <c r="F113" s="9">
        <v>7</v>
      </c>
      <c r="G113" s="9">
        <v>22</v>
      </c>
      <c r="H113" s="9">
        <v>11</v>
      </c>
      <c r="I113" s="9" t="s">
        <v>979</v>
      </c>
      <c r="J113" s="9">
        <v>0</v>
      </c>
      <c r="K113" s="9">
        <v>72</v>
      </c>
      <c r="L113" s="9">
        <v>110</v>
      </c>
      <c r="M113" s="9">
        <v>23</v>
      </c>
      <c r="N113" s="9">
        <v>8448</v>
      </c>
      <c r="O113" s="9">
        <v>162809</v>
      </c>
    </row>
    <row r="114" spans="1:15" ht="18.75" customHeight="1">
      <c r="A114" s="83" t="s">
        <v>426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1:15">
      <c r="A115" s="88" t="s">
        <v>427</v>
      </c>
      <c r="B115" s="9">
        <v>8</v>
      </c>
      <c r="C115" s="9">
        <v>0</v>
      </c>
      <c r="D115" s="9" t="s">
        <v>979</v>
      </c>
      <c r="E115" s="9" t="s">
        <v>979</v>
      </c>
      <c r="F115" s="9">
        <v>5</v>
      </c>
      <c r="G115" s="9">
        <v>23</v>
      </c>
      <c r="H115" s="9">
        <v>11</v>
      </c>
      <c r="I115" s="9">
        <v>0</v>
      </c>
      <c r="J115" s="9">
        <v>0</v>
      </c>
      <c r="K115" s="9">
        <v>30</v>
      </c>
      <c r="L115" s="9">
        <v>68</v>
      </c>
      <c r="M115" s="9">
        <v>21</v>
      </c>
      <c r="N115" s="9">
        <v>7548</v>
      </c>
      <c r="O115" s="9">
        <v>91159</v>
      </c>
    </row>
    <row r="116" spans="1:15">
      <c r="A116" s="88" t="s">
        <v>428</v>
      </c>
      <c r="B116" s="9">
        <v>5</v>
      </c>
      <c r="C116" s="9">
        <v>0</v>
      </c>
      <c r="D116" s="9" t="s">
        <v>979</v>
      </c>
      <c r="E116" s="9">
        <v>35</v>
      </c>
      <c r="F116" s="9">
        <v>7</v>
      </c>
      <c r="G116" s="9">
        <v>11</v>
      </c>
      <c r="H116" s="9">
        <v>4</v>
      </c>
      <c r="I116" s="9">
        <v>0</v>
      </c>
      <c r="J116" s="9">
        <v>0</v>
      </c>
      <c r="K116" s="9">
        <v>38</v>
      </c>
      <c r="L116" s="9">
        <v>57</v>
      </c>
      <c r="M116" s="9">
        <v>15</v>
      </c>
      <c r="N116" s="9">
        <v>5592</v>
      </c>
      <c r="O116" s="9">
        <v>88193</v>
      </c>
    </row>
    <row r="117" spans="1:15">
      <c r="A117" s="88" t="s">
        <v>429</v>
      </c>
      <c r="B117" s="9">
        <v>5</v>
      </c>
      <c r="C117" s="9">
        <v>0</v>
      </c>
      <c r="D117" s="9">
        <v>17</v>
      </c>
      <c r="E117" s="9">
        <v>4</v>
      </c>
      <c r="F117" s="9">
        <v>7</v>
      </c>
      <c r="G117" s="9" t="s">
        <v>979</v>
      </c>
      <c r="H117" s="9">
        <v>7</v>
      </c>
      <c r="I117" s="9" t="s">
        <v>979</v>
      </c>
      <c r="J117" s="9">
        <v>0</v>
      </c>
      <c r="K117" s="9">
        <v>27</v>
      </c>
      <c r="L117" s="9">
        <v>59</v>
      </c>
      <c r="M117" s="9">
        <v>25</v>
      </c>
      <c r="N117" s="9">
        <v>7954</v>
      </c>
      <c r="O117" s="9">
        <v>79155</v>
      </c>
    </row>
    <row r="118" spans="1:15">
      <c r="A118" s="88" t="s">
        <v>430</v>
      </c>
      <c r="B118" s="9">
        <v>4</v>
      </c>
      <c r="C118" s="9">
        <v>0</v>
      </c>
      <c r="D118" s="9">
        <v>6</v>
      </c>
      <c r="E118" s="9">
        <v>28</v>
      </c>
      <c r="F118" s="9" t="s">
        <v>979</v>
      </c>
      <c r="G118" s="9">
        <v>5</v>
      </c>
      <c r="H118" s="9" t="s">
        <v>979</v>
      </c>
      <c r="I118" s="9">
        <v>0</v>
      </c>
      <c r="J118" s="9">
        <v>0</v>
      </c>
      <c r="K118" s="9">
        <v>21</v>
      </c>
      <c r="L118" s="9">
        <v>38</v>
      </c>
      <c r="M118" s="9">
        <v>19</v>
      </c>
      <c r="N118" s="9">
        <v>6781</v>
      </c>
      <c r="O118" s="9">
        <v>59617</v>
      </c>
    </row>
    <row r="119" spans="1:15">
      <c r="A119" s="88" t="s">
        <v>431</v>
      </c>
      <c r="B119" s="9">
        <v>14</v>
      </c>
      <c r="C119" s="9">
        <v>0</v>
      </c>
      <c r="D119" s="9">
        <v>19</v>
      </c>
      <c r="E119" s="9">
        <v>66</v>
      </c>
      <c r="F119" s="9">
        <v>14</v>
      </c>
      <c r="G119" s="9">
        <v>55</v>
      </c>
      <c r="H119" s="9">
        <v>29</v>
      </c>
      <c r="I119" s="9" t="s">
        <v>979</v>
      </c>
      <c r="J119" s="9">
        <v>0</v>
      </c>
      <c r="K119" s="9">
        <v>152</v>
      </c>
      <c r="L119" s="9">
        <v>201</v>
      </c>
      <c r="M119" s="9">
        <v>53</v>
      </c>
      <c r="N119" s="9">
        <v>18238</v>
      </c>
      <c r="O119" s="9">
        <v>342966</v>
      </c>
    </row>
    <row r="120" spans="1:15">
      <c r="A120" s="88" t="s">
        <v>432</v>
      </c>
      <c r="B120" s="9">
        <v>66</v>
      </c>
      <c r="C120" s="9" t="s">
        <v>979</v>
      </c>
      <c r="D120" s="9">
        <v>166</v>
      </c>
      <c r="E120" s="9">
        <v>139</v>
      </c>
      <c r="F120" s="9">
        <v>47</v>
      </c>
      <c r="G120" s="9">
        <v>76</v>
      </c>
      <c r="H120" s="9">
        <v>71</v>
      </c>
      <c r="I120" s="9">
        <v>8</v>
      </c>
      <c r="J120" s="9" t="s">
        <v>979</v>
      </c>
      <c r="K120" s="9">
        <v>290</v>
      </c>
      <c r="L120" s="9">
        <v>632</v>
      </c>
      <c r="M120" s="9">
        <v>228</v>
      </c>
      <c r="N120" s="9">
        <v>82451</v>
      </c>
      <c r="O120" s="9">
        <v>855570</v>
      </c>
    </row>
    <row r="121" spans="1:15">
      <c r="A121" s="88" t="s">
        <v>433</v>
      </c>
      <c r="B121" s="9">
        <v>29</v>
      </c>
      <c r="C121" s="9">
        <v>0</v>
      </c>
      <c r="D121" s="9">
        <v>36</v>
      </c>
      <c r="E121" s="9">
        <v>138</v>
      </c>
      <c r="F121" s="9">
        <v>13</v>
      </c>
      <c r="G121" s="9">
        <v>44</v>
      </c>
      <c r="H121" s="9">
        <v>15</v>
      </c>
      <c r="I121" s="9" t="s">
        <v>979</v>
      </c>
      <c r="J121" s="9">
        <v>0</v>
      </c>
      <c r="K121" s="9">
        <v>165</v>
      </c>
      <c r="L121" s="9">
        <v>284</v>
      </c>
      <c r="M121" s="9">
        <v>76</v>
      </c>
      <c r="N121" s="9">
        <v>26319</v>
      </c>
      <c r="O121" s="9">
        <v>403795</v>
      </c>
    </row>
    <row r="122" spans="1:15">
      <c r="A122" s="88" t="s">
        <v>434</v>
      </c>
      <c r="B122" s="9">
        <v>8</v>
      </c>
      <c r="C122" s="9">
        <v>0</v>
      </c>
      <c r="D122" s="9">
        <v>36</v>
      </c>
      <c r="E122" s="9">
        <v>66</v>
      </c>
      <c r="F122" s="9">
        <v>18</v>
      </c>
      <c r="G122" s="9">
        <v>18</v>
      </c>
      <c r="H122" s="9">
        <v>7</v>
      </c>
      <c r="I122" s="9">
        <v>0</v>
      </c>
      <c r="J122" s="9">
        <v>0</v>
      </c>
      <c r="K122" s="9">
        <v>69</v>
      </c>
      <c r="L122" s="9">
        <v>99</v>
      </c>
      <c r="M122" s="9">
        <v>33</v>
      </c>
      <c r="N122" s="9">
        <v>11664</v>
      </c>
      <c r="O122" s="9">
        <v>164628</v>
      </c>
    </row>
    <row r="123" spans="1:15">
      <c r="A123" s="88" t="s">
        <v>435</v>
      </c>
      <c r="B123" s="9">
        <v>6</v>
      </c>
      <c r="C123" s="9">
        <v>0</v>
      </c>
      <c r="D123" s="9">
        <v>8</v>
      </c>
      <c r="E123" s="9">
        <v>29</v>
      </c>
      <c r="F123" s="9">
        <v>5</v>
      </c>
      <c r="G123" s="9">
        <v>11</v>
      </c>
      <c r="H123" s="9">
        <v>9</v>
      </c>
      <c r="I123" s="9">
        <v>0</v>
      </c>
      <c r="J123" s="9">
        <v>0</v>
      </c>
      <c r="K123" s="9">
        <v>55</v>
      </c>
      <c r="L123" s="9">
        <v>70</v>
      </c>
      <c r="M123" s="9">
        <v>13</v>
      </c>
      <c r="N123" s="9">
        <v>4647</v>
      </c>
      <c r="O123" s="9">
        <v>114554</v>
      </c>
    </row>
    <row r="124" spans="1:15">
      <c r="A124" s="88" t="s">
        <v>436</v>
      </c>
      <c r="B124" s="9">
        <v>5</v>
      </c>
      <c r="C124" s="9">
        <v>0</v>
      </c>
      <c r="D124" s="9">
        <v>7</v>
      </c>
      <c r="E124" s="9">
        <v>17</v>
      </c>
      <c r="F124" s="9">
        <v>4</v>
      </c>
      <c r="G124" s="9">
        <v>27</v>
      </c>
      <c r="H124" s="9">
        <v>13</v>
      </c>
      <c r="I124" s="9" t="s">
        <v>979</v>
      </c>
      <c r="J124" s="9" t="s">
        <v>979</v>
      </c>
      <c r="K124" s="9">
        <v>44</v>
      </c>
      <c r="L124" s="9">
        <v>60</v>
      </c>
      <c r="M124" s="9">
        <v>22</v>
      </c>
      <c r="N124" s="9">
        <v>6967</v>
      </c>
      <c r="O124" s="9">
        <v>112505</v>
      </c>
    </row>
    <row r="125" spans="1:15">
      <c r="A125" s="88" t="s">
        <v>437</v>
      </c>
      <c r="B125" s="9">
        <v>9</v>
      </c>
      <c r="C125" s="9">
        <v>0</v>
      </c>
      <c r="D125" s="9">
        <v>9</v>
      </c>
      <c r="E125" s="9">
        <v>39</v>
      </c>
      <c r="F125" s="9" t="s">
        <v>979</v>
      </c>
      <c r="G125" s="9">
        <v>4</v>
      </c>
      <c r="H125" s="9" t="s">
        <v>979</v>
      </c>
      <c r="I125" s="9" t="s">
        <v>979</v>
      </c>
      <c r="J125" s="9">
        <v>0</v>
      </c>
      <c r="K125" s="9">
        <v>50</v>
      </c>
      <c r="L125" s="9">
        <v>99</v>
      </c>
      <c r="M125" s="9">
        <v>34</v>
      </c>
      <c r="N125" s="9">
        <v>11395</v>
      </c>
      <c r="O125" s="9">
        <v>129979</v>
      </c>
    </row>
    <row r="126" spans="1:15">
      <c r="A126" s="88" t="s">
        <v>438</v>
      </c>
      <c r="B126" s="9">
        <v>69</v>
      </c>
      <c r="C126" s="9" t="s">
        <v>979</v>
      </c>
      <c r="D126" s="9">
        <v>117</v>
      </c>
      <c r="E126" s="9">
        <v>145</v>
      </c>
      <c r="F126" s="9">
        <v>21</v>
      </c>
      <c r="G126" s="9">
        <v>64</v>
      </c>
      <c r="H126" s="9">
        <v>53</v>
      </c>
      <c r="I126" s="9" t="s">
        <v>979</v>
      </c>
      <c r="J126" s="9">
        <v>0</v>
      </c>
      <c r="K126" s="9">
        <v>300</v>
      </c>
      <c r="L126" s="9">
        <v>451</v>
      </c>
      <c r="M126" s="9">
        <v>148</v>
      </c>
      <c r="N126" s="9">
        <v>50293</v>
      </c>
      <c r="O126" s="9">
        <v>735544</v>
      </c>
    </row>
    <row r="127" spans="1:15">
      <c r="A127" s="88" t="s">
        <v>439</v>
      </c>
      <c r="B127" s="9">
        <v>7</v>
      </c>
      <c r="C127" s="9">
        <v>0</v>
      </c>
      <c r="D127" s="9">
        <v>14</v>
      </c>
      <c r="E127" s="9">
        <v>57</v>
      </c>
      <c r="F127" s="9">
        <v>19</v>
      </c>
      <c r="G127" s="9">
        <v>16</v>
      </c>
      <c r="H127" s="9">
        <v>10</v>
      </c>
      <c r="I127" s="9" t="s">
        <v>979</v>
      </c>
      <c r="J127" s="9">
        <v>0</v>
      </c>
      <c r="K127" s="9">
        <v>72</v>
      </c>
      <c r="L127" s="9">
        <v>114</v>
      </c>
      <c r="M127" s="9">
        <v>30</v>
      </c>
      <c r="N127" s="9">
        <v>10941</v>
      </c>
      <c r="O127" s="9">
        <v>168964</v>
      </c>
    </row>
    <row r="128" spans="1:15">
      <c r="A128" s="88" t="s">
        <v>440</v>
      </c>
      <c r="B128" s="9">
        <v>8</v>
      </c>
      <c r="C128" s="9">
        <v>0</v>
      </c>
      <c r="D128" s="9">
        <v>15</v>
      </c>
      <c r="E128" s="9">
        <v>59</v>
      </c>
      <c r="F128" s="9">
        <v>4</v>
      </c>
      <c r="G128" s="9">
        <v>18</v>
      </c>
      <c r="H128" s="9">
        <v>12</v>
      </c>
      <c r="I128" s="9" t="s">
        <v>979</v>
      </c>
      <c r="J128" s="9">
        <v>0</v>
      </c>
      <c r="K128" s="9">
        <v>128</v>
      </c>
      <c r="L128" s="9">
        <v>210</v>
      </c>
      <c r="M128" s="9">
        <v>54</v>
      </c>
      <c r="N128" s="9">
        <v>19931</v>
      </c>
      <c r="O128" s="9">
        <v>289310</v>
      </c>
    </row>
    <row r="129" spans="1:15">
      <c r="A129" s="88" t="s">
        <v>441</v>
      </c>
      <c r="B129" s="9">
        <v>8</v>
      </c>
      <c r="C129" s="9">
        <v>0</v>
      </c>
      <c r="D129" s="9">
        <v>13</v>
      </c>
      <c r="E129" s="9">
        <v>6</v>
      </c>
      <c r="F129" s="9">
        <v>6</v>
      </c>
      <c r="G129" s="9">
        <v>20</v>
      </c>
      <c r="H129" s="9">
        <v>11</v>
      </c>
      <c r="I129" s="9" t="s">
        <v>979</v>
      </c>
      <c r="J129" s="9">
        <v>0</v>
      </c>
      <c r="K129" s="9">
        <v>38</v>
      </c>
      <c r="L129" s="9">
        <v>38</v>
      </c>
      <c r="M129" s="9">
        <v>30</v>
      </c>
      <c r="N129" s="9">
        <v>9986</v>
      </c>
      <c r="O129" s="9">
        <v>102379</v>
      </c>
    </row>
    <row r="130" spans="1:15">
      <c r="A130" s="88" t="s">
        <v>442</v>
      </c>
      <c r="B130" s="9">
        <v>45</v>
      </c>
      <c r="C130" s="9">
        <v>0</v>
      </c>
      <c r="D130" s="9">
        <v>140</v>
      </c>
      <c r="E130" s="9">
        <v>138</v>
      </c>
      <c r="F130" s="9">
        <v>72</v>
      </c>
      <c r="G130" s="9">
        <v>104</v>
      </c>
      <c r="H130" s="9">
        <v>80</v>
      </c>
      <c r="I130" s="9" t="s">
        <v>979</v>
      </c>
      <c r="J130" s="9">
        <v>0</v>
      </c>
      <c r="K130" s="9">
        <v>416</v>
      </c>
      <c r="L130" s="9">
        <v>552</v>
      </c>
      <c r="M130" s="9">
        <v>149</v>
      </c>
      <c r="N130" s="9">
        <v>51364</v>
      </c>
      <c r="O130" s="9">
        <v>929251</v>
      </c>
    </row>
    <row r="131" spans="1:15">
      <c r="A131" s="88" t="s">
        <v>443</v>
      </c>
      <c r="B131" s="9">
        <v>180</v>
      </c>
      <c r="C131" s="9">
        <v>4</v>
      </c>
      <c r="D131" s="9">
        <v>319</v>
      </c>
      <c r="E131" s="9">
        <v>575</v>
      </c>
      <c r="F131" s="9">
        <v>174</v>
      </c>
      <c r="G131" s="9">
        <v>174</v>
      </c>
      <c r="H131" s="9">
        <v>241</v>
      </c>
      <c r="I131" s="9">
        <v>20</v>
      </c>
      <c r="J131" s="9">
        <v>0</v>
      </c>
      <c r="K131" s="9">
        <v>856</v>
      </c>
      <c r="L131" s="9">
        <v>1053</v>
      </c>
      <c r="M131" s="9">
        <v>468</v>
      </c>
      <c r="N131" s="9">
        <v>156988</v>
      </c>
      <c r="O131" s="9">
        <v>2115088</v>
      </c>
    </row>
    <row r="132" spans="1:15">
      <c r="A132" s="88" t="s">
        <v>444</v>
      </c>
      <c r="B132" s="9">
        <v>5</v>
      </c>
      <c r="C132" s="9">
        <v>0</v>
      </c>
      <c r="D132" s="9">
        <v>14</v>
      </c>
      <c r="E132" s="9">
        <v>22</v>
      </c>
      <c r="F132" s="9" t="s">
        <v>979</v>
      </c>
      <c r="G132" s="9">
        <v>16</v>
      </c>
      <c r="H132" s="9">
        <v>11</v>
      </c>
      <c r="I132" s="9">
        <v>0</v>
      </c>
      <c r="J132" s="9" t="s">
        <v>979</v>
      </c>
      <c r="K132" s="9">
        <v>33</v>
      </c>
      <c r="L132" s="9">
        <v>74</v>
      </c>
      <c r="M132" s="9">
        <v>10</v>
      </c>
      <c r="N132" s="9">
        <v>3900</v>
      </c>
      <c r="O132" s="9">
        <v>86167</v>
      </c>
    </row>
    <row r="133" spans="1:15">
      <c r="A133" s="88" t="s">
        <v>445</v>
      </c>
      <c r="B133" s="9">
        <v>4</v>
      </c>
      <c r="C133" s="9">
        <v>0</v>
      </c>
      <c r="D133" s="9" t="s">
        <v>979</v>
      </c>
      <c r="E133" s="9">
        <v>17</v>
      </c>
      <c r="F133" s="9">
        <v>0</v>
      </c>
      <c r="G133" s="9" t="s">
        <v>979</v>
      </c>
      <c r="H133" s="9" t="s">
        <v>979</v>
      </c>
      <c r="I133" s="9" t="s">
        <v>979</v>
      </c>
      <c r="J133" s="9">
        <v>0</v>
      </c>
      <c r="K133" s="9">
        <v>16</v>
      </c>
      <c r="L133" s="9">
        <v>48</v>
      </c>
      <c r="M133" s="9">
        <v>4</v>
      </c>
      <c r="N133" s="9">
        <v>1555</v>
      </c>
      <c r="O133" s="9">
        <v>43260</v>
      </c>
    </row>
    <row r="134" spans="1:15">
      <c r="A134" s="88" t="s">
        <v>446</v>
      </c>
      <c r="B134" s="9">
        <v>5</v>
      </c>
      <c r="C134" s="9">
        <v>0</v>
      </c>
      <c r="D134" s="9">
        <v>16</v>
      </c>
      <c r="E134" s="9">
        <v>26</v>
      </c>
      <c r="F134" s="9">
        <v>4</v>
      </c>
      <c r="G134" s="9">
        <v>15</v>
      </c>
      <c r="H134" s="9">
        <v>7</v>
      </c>
      <c r="I134" s="9" t="s">
        <v>979</v>
      </c>
      <c r="J134" s="9">
        <v>0</v>
      </c>
      <c r="K134" s="9">
        <v>53</v>
      </c>
      <c r="L134" s="9">
        <v>111</v>
      </c>
      <c r="M134" s="9">
        <v>27</v>
      </c>
      <c r="N134" s="9">
        <v>9519</v>
      </c>
      <c r="O134" s="9">
        <v>134975</v>
      </c>
    </row>
    <row r="135" spans="1:15">
      <c r="A135" s="88" t="s">
        <v>447</v>
      </c>
      <c r="B135" s="9">
        <v>5</v>
      </c>
      <c r="C135" s="9">
        <v>0</v>
      </c>
      <c r="D135" s="9">
        <v>16</v>
      </c>
      <c r="E135" s="9">
        <v>39</v>
      </c>
      <c r="F135" s="9">
        <v>9</v>
      </c>
      <c r="G135" s="9">
        <v>19</v>
      </c>
      <c r="H135" s="9">
        <v>9</v>
      </c>
      <c r="I135" s="9" t="s">
        <v>979</v>
      </c>
      <c r="J135" s="9">
        <v>0</v>
      </c>
      <c r="K135" s="9">
        <v>41</v>
      </c>
      <c r="L135" s="9">
        <v>96</v>
      </c>
      <c r="M135" s="9">
        <v>15</v>
      </c>
      <c r="N135" s="9">
        <v>5364</v>
      </c>
      <c r="O135" s="9">
        <v>109083</v>
      </c>
    </row>
    <row r="136" spans="1:15">
      <c r="A136" s="88" t="s">
        <v>448</v>
      </c>
      <c r="B136" s="9">
        <v>6</v>
      </c>
      <c r="C136" s="9">
        <v>0</v>
      </c>
      <c r="D136" s="9">
        <v>10</v>
      </c>
      <c r="E136" s="9">
        <v>20</v>
      </c>
      <c r="F136" s="9">
        <v>8</v>
      </c>
      <c r="G136" s="9">
        <v>14</v>
      </c>
      <c r="H136" s="9">
        <v>13</v>
      </c>
      <c r="I136" s="9">
        <v>0</v>
      </c>
      <c r="J136" s="9">
        <v>0</v>
      </c>
      <c r="K136" s="9">
        <v>38</v>
      </c>
      <c r="L136" s="9">
        <v>61</v>
      </c>
      <c r="M136" s="9">
        <v>28</v>
      </c>
      <c r="N136" s="9">
        <v>9077</v>
      </c>
      <c r="O136" s="9">
        <v>101746</v>
      </c>
    </row>
    <row r="137" spans="1:15">
      <c r="A137" s="88" t="s">
        <v>449</v>
      </c>
      <c r="B137" s="9">
        <v>11</v>
      </c>
      <c r="C137" s="9">
        <v>0</v>
      </c>
      <c r="D137" s="9">
        <v>29</v>
      </c>
      <c r="E137" s="9">
        <v>20</v>
      </c>
      <c r="F137" s="9">
        <v>20</v>
      </c>
      <c r="G137" s="9">
        <v>21</v>
      </c>
      <c r="H137" s="9">
        <v>16</v>
      </c>
      <c r="I137" s="9">
        <v>0</v>
      </c>
      <c r="J137" s="9">
        <v>0</v>
      </c>
      <c r="K137" s="9">
        <v>37</v>
      </c>
      <c r="L137" s="9">
        <v>70</v>
      </c>
      <c r="M137" s="9">
        <v>30</v>
      </c>
      <c r="N137" s="9">
        <v>11969</v>
      </c>
      <c r="O137" s="9">
        <v>116446</v>
      </c>
    </row>
    <row r="138" spans="1:15">
      <c r="A138" s="88" t="s">
        <v>450</v>
      </c>
      <c r="B138" s="9" t="s">
        <v>979</v>
      </c>
      <c r="C138" s="9">
        <v>0</v>
      </c>
      <c r="D138" s="9">
        <v>9</v>
      </c>
      <c r="E138" s="9">
        <v>31</v>
      </c>
      <c r="F138" s="9" t="s">
        <v>979</v>
      </c>
      <c r="G138" s="9">
        <v>15</v>
      </c>
      <c r="H138" s="9">
        <v>8</v>
      </c>
      <c r="I138" s="9">
        <v>0</v>
      </c>
      <c r="J138" s="9">
        <v>0</v>
      </c>
      <c r="K138" s="9">
        <v>32</v>
      </c>
      <c r="L138" s="9">
        <v>62</v>
      </c>
      <c r="M138" s="9">
        <v>14</v>
      </c>
      <c r="N138" s="9">
        <v>4843</v>
      </c>
      <c r="O138" s="9">
        <v>81022</v>
      </c>
    </row>
    <row r="139" spans="1:15">
      <c r="A139" s="88" t="s">
        <v>451</v>
      </c>
      <c r="B139" s="9">
        <v>4</v>
      </c>
      <c r="C139" s="9">
        <v>0</v>
      </c>
      <c r="D139" s="9" t="s">
        <v>979</v>
      </c>
      <c r="E139" s="9">
        <v>35</v>
      </c>
      <c r="F139" s="9">
        <v>8</v>
      </c>
      <c r="G139" s="9">
        <v>12</v>
      </c>
      <c r="H139" s="9">
        <v>9</v>
      </c>
      <c r="I139" s="9">
        <v>0</v>
      </c>
      <c r="J139" s="9">
        <v>0</v>
      </c>
      <c r="K139" s="9">
        <v>39</v>
      </c>
      <c r="L139" s="9">
        <v>46</v>
      </c>
      <c r="M139" s="9">
        <v>18</v>
      </c>
      <c r="N139" s="9">
        <v>6298</v>
      </c>
      <c r="O139" s="9">
        <v>89322</v>
      </c>
    </row>
    <row r="140" spans="1:15">
      <c r="A140" s="88" t="s">
        <v>452</v>
      </c>
      <c r="B140" s="9">
        <v>9</v>
      </c>
      <c r="C140" s="9">
        <v>0</v>
      </c>
      <c r="D140" s="9">
        <v>15</v>
      </c>
      <c r="E140" s="9">
        <v>35</v>
      </c>
      <c r="F140" s="9" t="s">
        <v>979</v>
      </c>
      <c r="G140" s="9">
        <v>10</v>
      </c>
      <c r="H140" s="9">
        <v>4</v>
      </c>
      <c r="I140" s="9" t="s">
        <v>979</v>
      </c>
      <c r="J140" s="9">
        <v>0</v>
      </c>
      <c r="K140" s="9">
        <v>38</v>
      </c>
      <c r="L140" s="9">
        <v>78</v>
      </c>
      <c r="M140" s="9">
        <v>31</v>
      </c>
      <c r="N140" s="9">
        <v>11618</v>
      </c>
      <c r="O140" s="9">
        <v>110810</v>
      </c>
    </row>
    <row r="141" spans="1:15">
      <c r="A141" s="88" t="s">
        <v>453</v>
      </c>
      <c r="B141" s="9">
        <v>23</v>
      </c>
      <c r="C141" s="9">
        <v>0</v>
      </c>
      <c r="D141" s="9">
        <v>14</v>
      </c>
      <c r="E141" s="9">
        <v>64</v>
      </c>
      <c r="F141" s="9">
        <v>6</v>
      </c>
      <c r="G141" s="9">
        <v>43</v>
      </c>
      <c r="H141" s="9">
        <v>17</v>
      </c>
      <c r="I141" s="9" t="s">
        <v>979</v>
      </c>
      <c r="J141" s="9">
        <v>0</v>
      </c>
      <c r="K141" s="9">
        <v>129</v>
      </c>
      <c r="L141" s="9">
        <v>212</v>
      </c>
      <c r="M141" s="9">
        <v>64</v>
      </c>
      <c r="N141" s="9">
        <v>22109</v>
      </c>
      <c r="O141" s="9">
        <v>318102</v>
      </c>
    </row>
    <row r="142" spans="1:15">
      <c r="A142" s="88" t="s">
        <v>454</v>
      </c>
      <c r="B142" s="9">
        <v>10</v>
      </c>
      <c r="C142" s="9">
        <v>0</v>
      </c>
      <c r="D142" s="9">
        <v>48</v>
      </c>
      <c r="E142" s="9">
        <v>53</v>
      </c>
      <c r="F142" s="9">
        <v>21</v>
      </c>
      <c r="G142" s="9">
        <v>29</v>
      </c>
      <c r="H142" s="9">
        <v>26</v>
      </c>
      <c r="I142" s="9" t="s">
        <v>979</v>
      </c>
      <c r="J142" s="9">
        <v>0</v>
      </c>
      <c r="K142" s="9">
        <v>45</v>
      </c>
      <c r="L142" s="9">
        <v>93</v>
      </c>
      <c r="M142" s="9">
        <v>43</v>
      </c>
      <c r="N142" s="9">
        <v>16676</v>
      </c>
      <c r="O142" s="9">
        <v>151955</v>
      </c>
    </row>
    <row r="143" spans="1:15">
      <c r="A143" s="88" t="s">
        <v>455</v>
      </c>
      <c r="B143" s="9">
        <v>11</v>
      </c>
      <c r="C143" s="9">
        <v>0</v>
      </c>
      <c r="D143" s="9">
        <v>31</v>
      </c>
      <c r="E143" s="9">
        <v>92</v>
      </c>
      <c r="F143" s="9">
        <v>4</v>
      </c>
      <c r="G143" s="9">
        <v>27</v>
      </c>
      <c r="H143" s="9">
        <v>19</v>
      </c>
      <c r="I143" s="9" t="s">
        <v>979</v>
      </c>
      <c r="J143" s="9">
        <v>0</v>
      </c>
      <c r="K143" s="9">
        <v>116</v>
      </c>
      <c r="L143" s="9">
        <v>135</v>
      </c>
      <c r="M143" s="9">
        <v>37</v>
      </c>
      <c r="N143" s="9">
        <v>12048</v>
      </c>
      <c r="O143" s="9">
        <v>249867</v>
      </c>
    </row>
    <row r="144" spans="1:15">
      <c r="A144" s="88" t="s">
        <v>456</v>
      </c>
      <c r="B144" s="9">
        <v>6</v>
      </c>
      <c r="C144" s="9">
        <v>0</v>
      </c>
      <c r="D144" s="9" t="s">
        <v>979</v>
      </c>
      <c r="E144" s="9">
        <v>35</v>
      </c>
      <c r="F144" s="9">
        <v>6</v>
      </c>
      <c r="G144" s="9" t="s">
        <v>979</v>
      </c>
      <c r="H144" s="9">
        <v>5</v>
      </c>
      <c r="I144" s="9">
        <v>0</v>
      </c>
      <c r="J144" s="9">
        <v>0</v>
      </c>
      <c r="K144" s="9">
        <v>32</v>
      </c>
      <c r="L144" s="9">
        <v>58</v>
      </c>
      <c r="M144" s="9">
        <v>26</v>
      </c>
      <c r="N144" s="9">
        <v>9798</v>
      </c>
      <c r="O144" s="9">
        <v>86609</v>
      </c>
    </row>
    <row r="145" spans="1:15">
      <c r="A145" s="88" t="s">
        <v>457</v>
      </c>
      <c r="B145" s="9">
        <v>25</v>
      </c>
      <c r="C145" s="9">
        <v>0</v>
      </c>
      <c r="D145" s="9">
        <v>48</v>
      </c>
      <c r="E145" s="9">
        <v>53</v>
      </c>
      <c r="F145" s="9">
        <v>10</v>
      </c>
      <c r="G145" s="9">
        <v>21</v>
      </c>
      <c r="H145" s="9">
        <v>19</v>
      </c>
      <c r="I145" s="9">
        <v>0</v>
      </c>
      <c r="J145" s="9">
        <v>0</v>
      </c>
      <c r="K145" s="9">
        <v>110</v>
      </c>
      <c r="L145" s="9">
        <v>173</v>
      </c>
      <c r="M145" s="9">
        <v>67</v>
      </c>
      <c r="N145" s="9">
        <v>23779</v>
      </c>
      <c r="O145" s="9">
        <v>280688</v>
      </c>
    </row>
    <row r="146" spans="1:15">
      <c r="A146" s="88" t="s">
        <v>458</v>
      </c>
      <c r="B146" s="9">
        <v>6</v>
      </c>
      <c r="C146" s="9">
        <v>0</v>
      </c>
      <c r="D146" s="9">
        <v>5</v>
      </c>
      <c r="E146" s="9">
        <v>20</v>
      </c>
      <c r="F146" s="9" t="s">
        <v>979</v>
      </c>
      <c r="G146" s="9">
        <v>9</v>
      </c>
      <c r="H146" s="9">
        <v>4</v>
      </c>
      <c r="I146" s="9">
        <v>0</v>
      </c>
      <c r="J146" s="9">
        <v>0</v>
      </c>
      <c r="K146" s="9">
        <v>25</v>
      </c>
      <c r="L146" s="9">
        <v>52</v>
      </c>
      <c r="M146" s="9">
        <v>13</v>
      </c>
      <c r="N146" s="9">
        <v>4861</v>
      </c>
      <c r="O146" s="9">
        <v>67042</v>
      </c>
    </row>
    <row r="147" spans="1:15">
      <c r="A147" s="88" t="s">
        <v>459</v>
      </c>
      <c r="B147" s="9">
        <v>5</v>
      </c>
      <c r="C147" s="9" t="s">
        <v>979</v>
      </c>
      <c r="D147" s="9">
        <v>24</v>
      </c>
      <c r="E147" s="9">
        <v>25</v>
      </c>
      <c r="F147" s="9">
        <v>4</v>
      </c>
      <c r="G147" s="9">
        <v>24</v>
      </c>
      <c r="H147" s="9">
        <v>11</v>
      </c>
      <c r="I147" s="9">
        <v>0</v>
      </c>
      <c r="J147" s="9">
        <v>0</v>
      </c>
      <c r="K147" s="9">
        <v>41</v>
      </c>
      <c r="L147" s="9">
        <v>84</v>
      </c>
      <c r="M147" s="9">
        <v>28</v>
      </c>
      <c r="N147" s="9">
        <v>9326</v>
      </c>
      <c r="O147" s="9">
        <v>114733</v>
      </c>
    </row>
    <row r="148" spans="1:15" ht="18.75" customHeight="1">
      <c r="A148" s="83" t="s">
        <v>460</v>
      </c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1:15">
      <c r="A149" s="88" t="s">
        <v>461</v>
      </c>
      <c r="B149" s="9">
        <v>38</v>
      </c>
      <c r="C149" s="9" t="s">
        <v>979</v>
      </c>
      <c r="D149" s="9">
        <v>30</v>
      </c>
      <c r="E149" s="9">
        <v>51</v>
      </c>
      <c r="F149" s="9">
        <v>15</v>
      </c>
      <c r="G149" s="9">
        <v>27</v>
      </c>
      <c r="H149" s="9">
        <v>19</v>
      </c>
      <c r="I149" s="9" t="s">
        <v>979</v>
      </c>
      <c r="J149" s="9" t="s">
        <v>979</v>
      </c>
      <c r="K149" s="9">
        <v>148</v>
      </c>
      <c r="L149" s="9">
        <v>230</v>
      </c>
      <c r="M149" s="9">
        <v>75</v>
      </c>
      <c r="N149" s="9">
        <v>25901</v>
      </c>
      <c r="O149" s="9">
        <v>364126</v>
      </c>
    </row>
    <row r="150" spans="1:15">
      <c r="A150" s="88" t="s">
        <v>462</v>
      </c>
      <c r="B150" s="9">
        <v>31</v>
      </c>
      <c r="C150" s="9">
        <v>0</v>
      </c>
      <c r="D150" s="9">
        <v>52</v>
      </c>
      <c r="E150" s="9">
        <v>99</v>
      </c>
      <c r="F150" s="9">
        <v>26</v>
      </c>
      <c r="G150" s="9">
        <v>54</v>
      </c>
      <c r="H150" s="9">
        <v>57</v>
      </c>
      <c r="I150" s="9" t="s">
        <v>979</v>
      </c>
      <c r="J150" s="9">
        <v>0</v>
      </c>
      <c r="K150" s="9">
        <v>314</v>
      </c>
      <c r="L150" s="9">
        <v>478</v>
      </c>
      <c r="M150" s="9">
        <v>102</v>
      </c>
      <c r="N150" s="9">
        <v>36410</v>
      </c>
      <c r="O150" s="9">
        <v>689085</v>
      </c>
    </row>
    <row r="151" spans="1:15">
      <c r="A151" s="88" t="s">
        <v>463</v>
      </c>
      <c r="B151" s="9">
        <v>7</v>
      </c>
      <c r="C151" s="9">
        <v>0</v>
      </c>
      <c r="D151" s="9" t="s">
        <v>979</v>
      </c>
      <c r="E151" s="9">
        <v>27</v>
      </c>
      <c r="F151" s="9" t="s">
        <v>979</v>
      </c>
      <c r="G151" s="9">
        <v>11</v>
      </c>
      <c r="H151" s="9">
        <v>4</v>
      </c>
      <c r="I151" s="9" t="s">
        <v>979</v>
      </c>
      <c r="J151" s="9">
        <v>0</v>
      </c>
      <c r="K151" s="9">
        <v>17</v>
      </c>
      <c r="L151" s="9">
        <v>53</v>
      </c>
      <c r="M151" s="9">
        <v>7</v>
      </c>
      <c r="N151" s="9">
        <v>2782</v>
      </c>
      <c r="O151" s="9">
        <v>55365</v>
      </c>
    </row>
    <row r="152" spans="1:15">
      <c r="A152" s="88" t="s">
        <v>464</v>
      </c>
      <c r="B152" s="9">
        <v>32</v>
      </c>
      <c r="C152" s="9">
        <v>0</v>
      </c>
      <c r="D152" s="9">
        <v>68</v>
      </c>
      <c r="E152" s="9">
        <v>64</v>
      </c>
      <c r="F152" s="9">
        <v>52</v>
      </c>
      <c r="G152" s="9">
        <v>126</v>
      </c>
      <c r="H152" s="9">
        <v>54</v>
      </c>
      <c r="I152" s="9">
        <v>6</v>
      </c>
      <c r="J152" s="9">
        <v>0</v>
      </c>
      <c r="K152" s="9">
        <v>206</v>
      </c>
      <c r="L152" s="9">
        <v>314</v>
      </c>
      <c r="M152" s="9">
        <v>62</v>
      </c>
      <c r="N152" s="9">
        <v>21800</v>
      </c>
      <c r="O152" s="9">
        <v>510641</v>
      </c>
    </row>
    <row r="153" spans="1:15">
      <c r="A153" s="88" t="s">
        <v>465</v>
      </c>
      <c r="B153" s="9">
        <v>6</v>
      </c>
      <c r="C153" s="9">
        <v>0</v>
      </c>
      <c r="D153" s="9">
        <v>45</v>
      </c>
      <c r="E153" s="9">
        <v>31</v>
      </c>
      <c r="F153" s="9" t="s">
        <v>979</v>
      </c>
      <c r="G153" s="9">
        <v>10</v>
      </c>
      <c r="H153" s="9">
        <v>9</v>
      </c>
      <c r="I153" s="9">
        <v>4</v>
      </c>
      <c r="J153" s="9">
        <v>0</v>
      </c>
      <c r="K153" s="9">
        <v>68</v>
      </c>
      <c r="L153" s="9">
        <v>149</v>
      </c>
      <c r="M153" s="9">
        <v>32</v>
      </c>
      <c r="N153" s="9">
        <v>11727</v>
      </c>
      <c r="O153" s="9">
        <v>176087</v>
      </c>
    </row>
    <row r="154" spans="1:15">
      <c r="A154" s="88" t="s">
        <v>466</v>
      </c>
      <c r="B154" s="9">
        <v>27</v>
      </c>
      <c r="C154" s="9">
        <v>0</v>
      </c>
      <c r="D154" s="9">
        <v>54</v>
      </c>
      <c r="E154" s="9">
        <v>57</v>
      </c>
      <c r="F154" s="9">
        <v>25</v>
      </c>
      <c r="G154" s="9">
        <v>50</v>
      </c>
      <c r="H154" s="9">
        <v>30</v>
      </c>
      <c r="I154" s="9">
        <v>4</v>
      </c>
      <c r="J154" s="9" t="s">
        <v>979</v>
      </c>
      <c r="K154" s="9">
        <v>134</v>
      </c>
      <c r="L154" s="9">
        <v>317</v>
      </c>
      <c r="M154" s="9">
        <v>62</v>
      </c>
      <c r="N154" s="9">
        <v>23515</v>
      </c>
      <c r="O154" s="9">
        <v>371157</v>
      </c>
    </row>
    <row r="155" spans="1:15" ht="18.75" customHeight="1">
      <c r="A155" s="83" t="s">
        <v>467</v>
      </c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5">
      <c r="A156" s="88" t="s">
        <v>468</v>
      </c>
      <c r="B156" s="9">
        <v>11</v>
      </c>
      <c r="C156" s="9">
        <v>0</v>
      </c>
      <c r="D156" s="9">
        <v>7</v>
      </c>
      <c r="E156" s="9">
        <v>12</v>
      </c>
      <c r="F156" s="9">
        <v>12</v>
      </c>
      <c r="G156" s="9">
        <v>30</v>
      </c>
      <c r="H156" s="9">
        <v>12</v>
      </c>
      <c r="I156" s="9" t="s">
        <v>979</v>
      </c>
      <c r="J156" s="9">
        <v>0</v>
      </c>
      <c r="K156" s="9">
        <v>96</v>
      </c>
      <c r="L156" s="9">
        <v>158</v>
      </c>
      <c r="M156" s="9">
        <v>22</v>
      </c>
      <c r="N156" s="9">
        <v>7486</v>
      </c>
      <c r="O156" s="9">
        <v>214969</v>
      </c>
    </row>
    <row r="157" spans="1:15">
      <c r="A157" s="88" t="s">
        <v>469</v>
      </c>
      <c r="B157" s="9">
        <v>17</v>
      </c>
      <c r="C157" s="9">
        <v>0</v>
      </c>
      <c r="D157" s="9">
        <v>6</v>
      </c>
      <c r="E157" s="9">
        <v>67</v>
      </c>
      <c r="F157" s="9">
        <v>14</v>
      </c>
      <c r="G157" s="9">
        <v>30</v>
      </c>
      <c r="H157" s="9">
        <v>23</v>
      </c>
      <c r="I157" s="9">
        <v>4</v>
      </c>
      <c r="J157" s="9">
        <v>0</v>
      </c>
      <c r="K157" s="9">
        <v>135</v>
      </c>
      <c r="L157" s="9">
        <v>221</v>
      </c>
      <c r="M157" s="9">
        <v>90</v>
      </c>
      <c r="N157" s="9">
        <v>31924</v>
      </c>
      <c r="O157" s="9">
        <v>345238</v>
      </c>
    </row>
    <row r="158" spans="1:15">
      <c r="A158" s="88" t="s">
        <v>470</v>
      </c>
      <c r="B158" s="9">
        <v>7</v>
      </c>
      <c r="C158" s="9" t="s">
        <v>979</v>
      </c>
      <c r="D158" s="9" t="s">
        <v>979</v>
      </c>
      <c r="E158" s="9">
        <v>17</v>
      </c>
      <c r="F158" s="9">
        <v>8</v>
      </c>
      <c r="G158" s="9">
        <v>10</v>
      </c>
      <c r="H158" s="9" t="s">
        <v>979</v>
      </c>
      <c r="I158" s="9" t="s">
        <v>979</v>
      </c>
      <c r="J158" s="9">
        <v>0</v>
      </c>
      <c r="K158" s="9">
        <v>17</v>
      </c>
      <c r="L158" s="9">
        <v>42</v>
      </c>
      <c r="M158" s="9">
        <v>18</v>
      </c>
      <c r="N158" s="9">
        <v>5319</v>
      </c>
      <c r="O158" s="9">
        <v>61562</v>
      </c>
    </row>
    <row r="159" spans="1:15">
      <c r="A159" s="88" t="s">
        <v>471</v>
      </c>
      <c r="B159" s="9" t="s">
        <v>979</v>
      </c>
      <c r="C159" s="9">
        <v>0</v>
      </c>
      <c r="D159" s="9">
        <v>5</v>
      </c>
      <c r="E159" s="9">
        <v>6</v>
      </c>
      <c r="F159" s="9" t="s">
        <v>979</v>
      </c>
      <c r="G159" s="9">
        <v>13</v>
      </c>
      <c r="H159" s="9">
        <v>4</v>
      </c>
      <c r="I159" s="9" t="s">
        <v>979</v>
      </c>
      <c r="J159" s="9">
        <v>0</v>
      </c>
      <c r="K159" s="9">
        <v>24</v>
      </c>
      <c r="L159" s="9">
        <v>32</v>
      </c>
      <c r="M159" s="9">
        <v>18</v>
      </c>
      <c r="N159" s="9">
        <v>6486</v>
      </c>
      <c r="O159" s="9">
        <v>65616</v>
      </c>
    </row>
    <row r="160" spans="1:15">
      <c r="A160" s="88" t="s">
        <v>472</v>
      </c>
      <c r="B160" s="9">
        <v>44</v>
      </c>
      <c r="C160" s="9">
        <v>0</v>
      </c>
      <c r="D160" s="9">
        <v>101</v>
      </c>
      <c r="E160" s="9">
        <v>124</v>
      </c>
      <c r="F160" s="9">
        <v>19</v>
      </c>
      <c r="G160" s="9">
        <v>56</v>
      </c>
      <c r="H160" s="9">
        <v>55</v>
      </c>
      <c r="I160" s="9" t="s">
        <v>979</v>
      </c>
      <c r="J160" s="9">
        <v>0</v>
      </c>
      <c r="K160" s="9">
        <v>283</v>
      </c>
      <c r="L160" s="9">
        <v>456</v>
      </c>
      <c r="M160" s="9">
        <v>178</v>
      </c>
      <c r="N160" s="9">
        <v>63232</v>
      </c>
      <c r="O160" s="9">
        <v>715386</v>
      </c>
    </row>
    <row r="161" spans="1:15">
      <c r="A161" s="88" t="s">
        <v>473</v>
      </c>
      <c r="B161" s="9" t="s">
        <v>979</v>
      </c>
      <c r="C161" s="9">
        <v>0</v>
      </c>
      <c r="D161" s="9" t="s">
        <v>979</v>
      </c>
      <c r="E161" s="9">
        <v>14</v>
      </c>
      <c r="F161" s="9">
        <v>0</v>
      </c>
      <c r="G161" s="9">
        <v>5</v>
      </c>
      <c r="H161" s="9" t="s">
        <v>979</v>
      </c>
      <c r="I161" s="9" t="s">
        <v>979</v>
      </c>
      <c r="J161" s="9" t="s">
        <v>979</v>
      </c>
      <c r="K161" s="9">
        <v>30</v>
      </c>
      <c r="L161" s="9">
        <v>46</v>
      </c>
      <c r="M161" s="9">
        <v>7</v>
      </c>
      <c r="N161" s="9">
        <v>2643</v>
      </c>
      <c r="O161" s="9">
        <v>65653</v>
      </c>
    </row>
    <row r="162" spans="1:15">
      <c r="A162" s="88" t="s">
        <v>474</v>
      </c>
      <c r="B162" s="9">
        <v>0</v>
      </c>
      <c r="C162" s="9">
        <v>0</v>
      </c>
      <c r="D162" s="9" t="s">
        <v>979</v>
      </c>
      <c r="E162" s="9">
        <v>17</v>
      </c>
      <c r="F162" s="9">
        <v>0</v>
      </c>
      <c r="G162" s="9">
        <v>9</v>
      </c>
      <c r="H162" s="9" t="s">
        <v>979</v>
      </c>
      <c r="I162" s="9">
        <v>0</v>
      </c>
      <c r="J162" s="9">
        <v>0</v>
      </c>
      <c r="K162" s="9">
        <v>22</v>
      </c>
      <c r="L162" s="9">
        <v>34</v>
      </c>
      <c r="M162" s="9">
        <v>9</v>
      </c>
      <c r="N162" s="9">
        <v>3084</v>
      </c>
      <c r="O162" s="9">
        <v>49351</v>
      </c>
    </row>
    <row r="163" spans="1:15">
      <c r="A163" s="88" t="s">
        <v>475</v>
      </c>
      <c r="B163" s="9">
        <v>13</v>
      </c>
      <c r="C163" s="9">
        <v>0</v>
      </c>
      <c r="D163" s="9">
        <v>25</v>
      </c>
      <c r="E163" s="9">
        <v>89</v>
      </c>
      <c r="F163" s="9">
        <v>5</v>
      </c>
      <c r="G163" s="9">
        <v>40</v>
      </c>
      <c r="H163" s="9">
        <v>13</v>
      </c>
      <c r="I163" s="9" t="s">
        <v>979</v>
      </c>
      <c r="J163" s="9">
        <v>0</v>
      </c>
      <c r="K163" s="9">
        <v>96</v>
      </c>
      <c r="L163" s="9">
        <v>149</v>
      </c>
      <c r="M163" s="9">
        <v>70</v>
      </c>
      <c r="N163" s="9">
        <v>25455</v>
      </c>
      <c r="O163" s="9">
        <v>257305</v>
      </c>
    </row>
    <row r="164" spans="1:15">
      <c r="A164" s="88" t="s">
        <v>476</v>
      </c>
      <c r="B164" s="9" t="s">
        <v>979</v>
      </c>
      <c r="C164" s="9">
        <v>0</v>
      </c>
      <c r="D164" s="9">
        <v>7</v>
      </c>
      <c r="E164" s="9">
        <v>20</v>
      </c>
      <c r="F164" s="9" t="s">
        <v>979</v>
      </c>
      <c r="G164" s="9">
        <v>4</v>
      </c>
      <c r="H164" s="9" t="s">
        <v>979</v>
      </c>
      <c r="I164" s="9">
        <v>5</v>
      </c>
      <c r="J164" s="9">
        <v>0</v>
      </c>
      <c r="K164" s="9">
        <v>18</v>
      </c>
      <c r="L164" s="9">
        <v>27</v>
      </c>
      <c r="M164" s="9" t="s">
        <v>979</v>
      </c>
      <c r="N164" s="9">
        <v>1042</v>
      </c>
      <c r="O164" s="9">
        <v>45757</v>
      </c>
    </row>
    <row r="165" spans="1:15">
      <c r="A165" s="88" t="s">
        <v>477</v>
      </c>
      <c r="B165" s="9">
        <v>4</v>
      </c>
      <c r="C165" s="9">
        <v>0</v>
      </c>
      <c r="D165" s="9">
        <v>0</v>
      </c>
      <c r="E165" s="9">
        <v>9</v>
      </c>
      <c r="F165" s="9" t="s">
        <v>979</v>
      </c>
      <c r="G165" s="9">
        <v>5</v>
      </c>
      <c r="H165" s="9">
        <v>0</v>
      </c>
      <c r="I165" s="9">
        <v>0</v>
      </c>
      <c r="J165" s="9">
        <v>0</v>
      </c>
      <c r="K165" s="9">
        <v>21</v>
      </c>
      <c r="L165" s="9">
        <v>27</v>
      </c>
      <c r="M165" s="9">
        <v>9</v>
      </c>
      <c r="N165" s="9">
        <v>3348</v>
      </c>
      <c r="O165" s="9">
        <v>47427</v>
      </c>
    </row>
    <row r="166" spans="1:15">
      <c r="A166" s="88" t="s">
        <v>478</v>
      </c>
      <c r="B166" s="9">
        <v>0</v>
      </c>
      <c r="C166" s="9">
        <v>0</v>
      </c>
      <c r="D166" s="9" t="s">
        <v>979</v>
      </c>
      <c r="E166" s="9">
        <v>8</v>
      </c>
      <c r="F166" s="9" t="s">
        <v>979</v>
      </c>
      <c r="G166" s="9" t="s">
        <v>979</v>
      </c>
      <c r="H166" s="9" t="s">
        <v>979</v>
      </c>
      <c r="I166" s="9" t="s">
        <v>979</v>
      </c>
      <c r="J166" s="9">
        <v>0</v>
      </c>
      <c r="K166" s="9">
        <v>19</v>
      </c>
      <c r="L166" s="9">
        <v>24</v>
      </c>
      <c r="M166" s="9">
        <v>4</v>
      </c>
      <c r="N166" s="9">
        <v>1037</v>
      </c>
      <c r="O166" s="9">
        <v>37020</v>
      </c>
    </row>
    <row r="167" spans="1:15">
      <c r="A167" s="88" t="s">
        <v>479</v>
      </c>
      <c r="B167" s="9">
        <v>173</v>
      </c>
      <c r="C167" s="9">
        <v>0</v>
      </c>
      <c r="D167" s="9">
        <v>235</v>
      </c>
      <c r="E167" s="9">
        <v>341</v>
      </c>
      <c r="F167" s="9">
        <v>260</v>
      </c>
      <c r="G167" s="9">
        <v>394</v>
      </c>
      <c r="H167" s="9">
        <v>297</v>
      </c>
      <c r="I167" s="9">
        <v>34</v>
      </c>
      <c r="J167" s="9">
        <v>0</v>
      </c>
      <c r="K167" s="9">
        <v>1869</v>
      </c>
      <c r="L167" s="9">
        <v>2058</v>
      </c>
      <c r="M167" s="9">
        <v>687</v>
      </c>
      <c r="N167" s="9">
        <v>238042</v>
      </c>
      <c r="O167" s="9">
        <v>4008486</v>
      </c>
    </row>
    <row r="168" spans="1:15">
      <c r="A168" s="88" t="s">
        <v>480</v>
      </c>
      <c r="B168" s="9" t="s">
        <v>979</v>
      </c>
      <c r="C168" s="9">
        <v>0</v>
      </c>
      <c r="D168" s="9">
        <v>10</v>
      </c>
      <c r="E168" s="9">
        <v>19</v>
      </c>
      <c r="F168" s="9" t="s">
        <v>979</v>
      </c>
      <c r="G168" s="9">
        <v>20</v>
      </c>
      <c r="H168" s="9">
        <v>7</v>
      </c>
      <c r="I168" s="9" t="s">
        <v>979</v>
      </c>
      <c r="J168" s="9">
        <v>0</v>
      </c>
      <c r="K168" s="9">
        <v>28</v>
      </c>
      <c r="L168" s="9">
        <v>49</v>
      </c>
      <c r="M168" s="9">
        <v>11</v>
      </c>
      <c r="N168" s="9">
        <v>3808</v>
      </c>
      <c r="O168" s="9">
        <v>71433</v>
      </c>
    </row>
    <row r="169" spans="1:15">
      <c r="A169" s="88" t="s">
        <v>481</v>
      </c>
      <c r="B169" s="9">
        <v>4</v>
      </c>
      <c r="C169" s="9">
        <v>0</v>
      </c>
      <c r="D169" s="9" t="s">
        <v>979</v>
      </c>
      <c r="E169" s="9">
        <v>8</v>
      </c>
      <c r="F169" s="9" t="s">
        <v>979</v>
      </c>
      <c r="G169" s="9">
        <v>8</v>
      </c>
      <c r="H169" s="9">
        <v>4</v>
      </c>
      <c r="I169" s="9" t="s">
        <v>979</v>
      </c>
      <c r="J169" s="9">
        <v>0</v>
      </c>
      <c r="K169" s="9">
        <v>18</v>
      </c>
      <c r="L169" s="9">
        <v>29</v>
      </c>
      <c r="M169" s="9">
        <v>10</v>
      </c>
      <c r="N169" s="9">
        <v>3811</v>
      </c>
      <c r="O169" s="9">
        <v>48825</v>
      </c>
    </row>
    <row r="170" spans="1:15">
      <c r="A170" s="88" t="s">
        <v>482</v>
      </c>
      <c r="B170" s="9" t="s">
        <v>979</v>
      </c>
      <c r="C170" s="9">
        <v>0</v>
      </c>
      <c r="D170" s="9" t="s">
        <v>979</v>
      </c>
      <c r="E170" s="9">
        <v>21</v>
      </c>
      <c r="F170" s="9">
        <v>0</v>
      </c>
      <c r="G170" s="9">
        <v>9</v>
      </c>
      <c r="H170" s="9">
        <v>4</v>
      </c>
      <c r="I170" s="9" t="s">
        <v>979</v>
      </c>
      <c r="J170" s="9">
        <v>0</v>
      </c>
      <c r="K170" s="9">
        <v>25</v>
      </c>
      <c r="L170" s="9">
        <v>36</v>
      </c>
      <c r="M170" s="9">
        <v>17</v>
      </c>
      <c r="N170" s="9">
        <v>6884</v>
      </c>
      <c r="O170" s="9">
        <v>68237</v>
      </c>
    </row>
    <row r="171" spans="1:15">
      <c r="A171" s="88" t="s">
        <v>483</v>
      </c>
      <c r="B171" s="9">
        <v>15</v>
      </c>
      <c r="C171" s="9">
        <v>0</v>
      </c>
      <c r="D171" s="9">
        <v>25</v>
      </c>
      <c r="E171" s="9">
        <v>24</v>
      </c>
      <c r="F171" s="9">
        <v>22</v>
      </c>
      <c r="G171" s="9">
        <v>55</v>
      </c>
      <c r="H171" s="9">
        <v>19</v>
      </c>
      <c r="I171" s="9" t="s">
        <v>979</v>
      </c>
      <c r="J171" s="9">
        <v>0</v>
      </c>
      <c r="K171" s="9">
        <v>95</v>
      </c>
      <c r="L171" s="9">
        <v>146</v>
      </c>
      <c r="M171" s="9">
        <v>34</v>
      </c>
      <c r="N171" s="9">
        <v>11800</v>
      </c>
      <c r="O171" s="9">
        <v>233443</v>
      </c>
    </row>
    <row r="172" spans="1:15">
      <c r="A172" s="88" t="s">
        <v>484</v>
      </c>
      <c r="B172" s="9">
        <v>4</v>
      </c>
      <c r="C172" s="9">
        <v>0</v>
      </c>
      <c r="D172" s="9" t="s">
        <v>979</v>
      </c>
      <c r="E172" s="9">
        <v>18</v>
      </c>
      <c r="F172" s="9" t="s">
        <v>979</v>
      </c>
      <c r="G172" s="9">
        <v>4</v>
      </c>
      <c r="H172" s="9" t="s">
        <v>979</v>
      </c>
      <c r="I172" s="9" t="s">
        <v>979</v>
      </c>
      <c r="J172" s="9">
        <v>0</v>
      </c>
      <c r="K172" s="9">
        <v>11</v>
      </c>
      <c r="L172" s="9">
        <v>25</v>
      </c>
      <c r="M172" s="9">
        <v>8</v>
      </c>
      <c r="N172" s="9">
        <v>2880</v>
      </c>
      <c r="O172" s="9">
        <v>34515</v>
      </c>
    </row>
    <row r="173" spans="1:15">
      <c r="A173" s="88" t="s">
        <v>485</v>
      </c>
      <c r="B173" s="9">
        <v>4</v>
      </c>
      <c r="C173" s="9">
        <v>0</v>
      </c>
      <c r="D173" s="9">
        <v>7</v>
      </c>
      <c r="E173" s="9">
        <v>49</v>
      </c>
      <c r="F173" s="9" t="s">
        <v>979</v>
      </c>
      <c r="G173" s="9">
        <v>30</v>
      </c>
      <c r="H173" s="9">
        <v>21</v>
      </c>
      <c r="I173" s="9" t="s">
        <v>979</v>
      </c>
      <c r="J173" s="9">
        <v>0</v>
      </c>
      <c r="K173" s="9">
        <v>136</v>
      </c>
      <c r="L173" s="9">
        <v>216</v>
      </c>
      <c r="M173" s="9">
        <v>29</v>
      </c>
      <c r="N173" s="9">
        <v>10505</v>
      </c>
      <c r="O173" s="9">
        <v>286078</v>
      </c>
    </row>
    <row r="174" spans="1:15">
      <c r="A174" s="88" t="s">
        <v>486</v>
      </c>
      <c r="B174" s="9">
        <v>11</v>
      </c>
      <c r="C174" s="9">
        <v>0</v>
      </c>
      <c r="D174" s="9">
        <v>38</v>
      </c>
      <c r="E174" s="9">
        <v>21</v>
      </c>
      <c r="F174" s="9">
        <v>19</v>
      </c>
      <c r="G174" s="9">
        <v>47</v>
      </c>
      <c r="H174" s="9">
        <v>22</v>
      </c>
      <c r="I174" s="9">
        <v>7</v>
      </c>
      <c r="J174" s="9">
        <v>0</v>
      </c>
      <c r="K174" s="9">
        <v>111</v>
      </c>
      <c r="L174" s="9">
        <v>148</v>
      </c>
      <c r="M174" s="9">
        <v>41</v>
      </c>
      <c r="N174" s="9">
        <v>14606</v>
      </c>
      <c r="O174" s="9">
        <v>266527</v>
      </c>
    </row>
    <row r="175" spans="1:15">
      <c r="A175" s="88" t="s">
        <v>487</v>
      </c>
      <c r="B175" s="9">
        <v>23</v>
      </c>
      <c r="C175" s="9">
        <v>0</v>
      </c>
      <c r="D175" s="9">
        <v>21</v>
      </c>
      <c r="E175" s="9">
        <v>70</v>
      </c>
      <c r="F175" s="9" t="s">
        <v>979</v>
      </c>
      <c r="G175" s="9">
        <v>72</v>
      </c>
      <c r="H175" s="9">
        <v>20</v>
      </c>
      <c r="I175" s="9">
        <v>4</v>
      </c>
      <c r="J175" s="9">
        <v>0</v>
      </c>
      <c r="K175" s="9">
        <v>132</v>
      </c>
      <c r="L175" s="9">
        <v>238</v>
      </c>
      <c r="M175" s="9">
        <v>48</v>
      </c>
      <c r="N175" s="9">
        <v>17576</v>
      </c>
      <c r="O175" s="9">
        <v>334962</v>
      </c>
    </row>
    <row r="176" spans="1:15">
      <c r="A176" s="88" t="s">
        <v>488</v>
      </c>
      <c r="B176" s="9">
        <v>7</v>
      </c>
      <c r="C176" s="9" t="s">
        <v>979</v>
      </c>
      <c r="D176" s="9">
        <v>5</v>
      </c>
      <c r="E176" s="9">
        <v>8</v>
      </c>
      <c r="F176" s="9" t="s">
        <v>979</v>
      </c>
      <c r="G176" s="9">
        <v>12</v>
      </c>
      <c r="H176" s="9">
        <v>4</v>
      </c>
      <c r="I176" s="9" t="s">
        <v>979</v>
      </c>
      <c r="J176" s="9">
        <v>0</v>
      </c>
      <c r="K176" s="9">
        <v>29</v>
      </c>
      <c r="L176" s="9">
        <v>49</v>
      </c>
      <c r="M176" s="9">
        <v>15</v>
      </c>
      <c r="N176" s="9">
        <v>5157</v>
      </c>
      <c r="O176" s="9">
        <v>78429</v>
      </c>
    </row>
    <row r="177" spans="1:15">
      <c r="A177" s="88" t="s">
        <v>489</v>
      </c>
      <c r="B177" s="9">
        <v>5</v>
      </c>
      <c r="C177" s="9">
        <v>0</v>
      </c>
      <c r="D177" s="9">
        <v>15</v>
      </c>
      <c r="E177" s="9">
        <v>30</v>
      </c>
      <c r="F177" s="9" t="s">
        <v>979</v>
      </c>
      <c r="G177" s="9">
        <v>6</v>
      </c>
      <c r="H177" s="9">
        <v>4</v>
      </c>
      <c r="I177" s="9" t="s">
        <v>979</v>
      </c>
      <c r="J177" s="9">
        <v>0</v>
      </c>
      <c r="K177" s="9">
        <v>46</v>
      </c>
      <c r="L177" s="9">
        <v>78</v>
      </c>
      <c r="M177" s="9">
        <v>21</v>
      </c>
      <c r="N177" s="9">
        <v>7180</v>
      </c>
      <c r="O177" s="9">
        <v>108434</v>
      </c>
    </row>
    <row r="178" spans="1:15">
      <c r="A178" s="88" t="s">
        <v>490</v>
      </c>
      <c r="B178" s="9" t="s">
        <v>979</v>
      </c>
      <c r="C178" s="9">
        <v>0</v>
      </c>
      <c r="D178" s="9">
        <v>6</v>
      </c>
      <c r="E178" s="9">
        <v>42</v>
      </c>
      <c r="F178" s="9">
        <v>0</v>
      </c>
      <c r="G178" s="9">
        <v>22</v>
      </c>
      <c r="H178" s="9">
        <v>9</v>
      </c>
      <c r="I178" s="9" t="s">
        <v>979</v>
      </c>
      <c r="J178" s="9">
        <v>0</v>
      </c>
      <c r="K178" s="9">
        <v>106</v>
      </c>
      <c r="L178" s="9">
        <v>126</v>
      </c>
      <c r="M178" s="9">
        <v>30</v>
      </c>
      <c r="N178" s="9">
        <v>9865</v>
      </c>
      <c r="O178" s="9">
        <v>215995</v>
      </c>
    </row>
    <row r="179" spans="1:15">
      <c r="A179" s="88" t="s">
        <v>491</v>
      </c>
      <c r="B179" s="9">
        <v>13</v>
      </c>
      <c r="C179" s="9">
        <v>0</v>
      </c>
      <c r="D179" s="9" t="s">
        <v>979</v>
      </c>
      <c r="E179" s="9">
        <v>52</v>
      </c>
      <c r="F179" s="9" t="s">
        <v>979</v>
      </c>
      <c r="G179" s="9">
        <v>39</v>
      </c>
      <c r="H179" s="9">
        <v>18</v>
      </c>
      <c r="I179" s="9">
        <v>0</v>
      </c>
      <c r="J179" s="9">
        <v>0</v>
      </c>
      <c r="K179" s="9">
        <v>98</v>
      </c>
      <c r="L179" s="9">
        <v>145</v>
      </c>
      <c r="M179" s="9">
        <v>54</v>
      </c>
      <c r="N179" s="9">
        <v>19378</v>
      </c>
      <c r="O179" s="9">
        <v>240283</v>
      </c>
    </row>
    <row r="180" spans="1:15">
      <c r="A180" s="88" t="s">
        <v>492</v>
      </c>
      <c r="B180" s="9">
        <v>4</v>
      </c>
      <c r="C180" s="9">
        <v>0</v>
      </c>
      <c r="D180" s="9">
        <v>4</v>
      </c>
      <c r="E180" s="9">
        <v>16</v>
      </c>
      <c r="F180" s="9">
        <v>0</v>
      </c>
      <c r="G180" s="9">
        <v>12</v>
      </c>
      <c r="H180" s="9">
        <v>5</v>
      </c>
      <c r="I180" s="9">
        <v>0</v>
      </c>
      <c r="J180" s="9" t="s">
        <v>979</v>
      </c>
      <c r="K180" s="9">
        <v>43</v>
      </c>
      <c r="L180" s="9">
        <v>57</v>
      </c>
      <c r="M180" s="9">
        <v>12</v>
      </c>
      <c r="N180" s="9">
        <v>4081</v>
      </c>
      <c r="O180" s="9">
        <v>91388</v>
      </c>
    </row>
    <row r="181" spans="1:15">
      <c r="A181" s="88" t="s">
        <v>493</v>
      </c>
      <c r="B181" s="9" t="s">
        <v>979</v>
      </c>
      <c r="C181" s="9">
        <v>0</v>
      </c>
      <c r="D181" s="9" t="s">
        <v>979</v>
      </c>
      <c r="E181" s="9">
        <v>18</v>
      </c>
      <c r="F181" s="9" t="s">
        <v>979</v>
      </c>
      <c r="G181" s="9">
        <v>4</v>
      </c>
      <c r="H181" s="9">
        <v>6</v>
      </c>
      <c r="I181" s="9" t="s">
        <v>979</v>
      </c>
      <c r="J181" s="9">
        <v>0</v>
      </c>
      <c r="K181" s="9">
        <v>35</v>
      </c>
      <c r="L181" s="9">
        <v>47</v>
      </c>
      <c r="M181" s="9">
        <v>11</v>
      </c>
      <c r="N181" s="9">
        <v>4041</v>
      </c>
      <c r="O181" s="9">
        <v>75300</v>
      </c>
    </row>
    <row r="182" spans="1:15">
      <c r="A182" s="88" t="s">
        <v>494</v>
      </c>
      <c r="B182" s="9">
        <v>13</v>
      </c>
      <c r="C182" s="9">
        <v>0</v>
      </c>
      <c r="D182" s="9">
        <v>48</v>
      </c>
      <c r="E182" s="9">
        <v>39</v>
      </c>
      <c r="F182" s="9">
        <v>44</v>
      </c>
      <c r="G182" s="9">
        <v>47</v>
      </c>
      <c r="H182" s="9">
        <v>39</v>
      </c>
      <c r="I182" s="9" t="s">
        <v>979</v>
      </c>
      <c r="J182" s="9">
        <v>0</v>
      </c>
      <c r="K182" s="9">
        <v>208</v>
      </c>
      <c r="L182" s="9">
        <v>297</v>
      </c>
      <c r="M182" s="9">
        <v>67</v>
      </c>
      <c r="N182" s="9">
        <v>23463</v>
      </c>
      <c r="O182" s="9">
        <v>456085</v>
      </c>
    </row>
    <row r="183" spans="1:15">
      <c r="A183" s="88" t="s">
        <v>495</v>
      </c>
      <c r="B183" s="9">
        <v>6</v>
      </c>
      <c r="C183" s="9">
        <v>0</v>
      </c>
      <c r="D183" s="9">
        <v>5</v>
      </c>
      <c r="E183" s="9">
        <v>15</v>
      </c>
      <c r="F183" s="9" t="s">
        <v>979</v>
      </c>
      <c r="G183" s="9">
        <v>9</v>
      </c>
      <c r="H183" s="9">
        <v>9</v>
      </c>
      <c r="I183" s="9" t="s">
        <v>979</v>
      </c>
      <c r="J183" s="9" t="s">
        <v>979</v>
      </c>
      <c r="K183" s="9">
        <v>39</v>
      </c>
      <c r="L183" s="9">
        <v>60</v>
      </c>
      <c r="M183" s="9">
        <v>14</v>
      </c>
      <c r="N183" s="9">
        <v>4491.1719999999996</v>
      </c>
      <c r="O183" s="9">
        <v>94497</v>
      </c>
    </row>
    <row r="184" spans="1:15">
      <c r="A184" s="88" t="s">
        <v>496</v>
      </c>
      <c r="B184" s="9">
        <v>12</v>
      </c>
      <c r="C184" s="9" t="s">
        <v>979</v>
      </c>
      <c r="D184" s="9">
        <v>32</v>
      </c>
      <c r="E184" s="9">
        <v>15</v>
      </c>
      <c r="F184" s="9">
        <v>24</v>
      </c>
      <c r="G184" s="9">
        <v>44</v>
      </c>
      <c r="H184" s="9">
        <v>25</v>
      </c>
      <c r="I184" s="9" t="s">
        <v>979</v>
      </c>
      <c r="J184" s="9">
        <v>0</v>
      </c>
      <c r="K184" s="9">
        <v>102</v>
      </c>
      <c r="L184" s="9">
        <v>186</v>
      </c>
      <c r="M184" s="9">
        <v>40</v>
      </c>
      <c r="N184" s="9">
        <v>18005</v>
      </c>
      <c r="O184" s="9">
        <v>259260</v>
      </c>
    </row>
    <row r="185" spans="1:15">
      <c r="A185" s="88" t="s">
        <v>497</v>
      </c>
      <c r="B185" s="9" t="s">
        <v>979</v>
      </c>
      <c r="C185" s="9">
        <v>0</v>
      </c>
      <c r="D185" s="9" t="s">
        <v>979</v>
      </c>
      <c r="E185" s="9">
        <v>45</v>
      </c>
      <c r="F185" s="9" t="s">
        <v>979</v>
      </c>
      <c r="G185" s="9">
        <v>26</v>
      </c>
      <c r="H185" s="9">
        <v>8</v>
      </c>
      <c r="I185" s="9" t="s">
        <v>979</v>
      </c>
      <c r="J185" s="9">
        <v>0</v>
      </c>
      <c r="K185" s="9">
        <v>41</v>
      </c>
      <c r="L185" s="9">
        <v>107</v>
      </c>
      <c r="M185" s="9">
        <v>34</v>
      </c>
      <c r="N185" s="9">
        <v>12592</v>
      </c>
      <c r="O185" s="9">
        <v>125695</v>
      </c>
    </row>
    <row r="186" spans="1:15">
      <c r="A186" s="88" t="s">
        <v>498</v>
      </c>
      <c r="B186" s="9">
        <v>19</v>
      </c>
      <c r="C186" s="9">
        <v>0</v>
      </c>
      <c r="D186" s="9">
        <v>45</v>
      </c>
      <c r="E186" s="9">
        <v>114</v>
      </c>
      <c r="F186" s="9">
        <v>12</v>
      </c>
      <c r="G186" s="9">
        <v>76</v>
      </c>
      <c r="H186" s="9">
        <v>38</v>
      </c>
      <c r="I186" s="9">
        <v>6</v>
      </c>
      <c r="J186" s="9">
        <v>0</v>
      </c>
      <c r="K186" s="9">
        <v>204</v>
      </c>
      <c r="L186" s="9">
        <v>301</v>
      </c>
      <c r="M186" s="9">
        <v>96</v>
      </c>
      <c r="N186" s="9">
        <v>34496</v>
      </c>
      <c r="O186" s="9">
        <v>494129</v>
      </c>
    </row>
    <row r="187" spans="1:15">
      <c r="A187" s="88" t="s">
        <v>499</v>
      </c>
      <c r="B187" s="9" t="s">
        <v>979</v>
      </c>
      <c r="C187" s="9">
        <v>0</v>
      </c>
      <c r="D187" s="9">
        <v>5</v>
      </c>
      <c r="E187" s="9">
        <v>28</v>
      </c>
      <c r="F187" s="9" t="s">
        <v>979</v>
      </c>
      <c r="G187" s="9">
        <v>10</v>
      </c>
      <c r="H187" s="9">
        <v>0</v>
      </c>
      <c r="I187" s="9" t="s">
        <v>979</v>
      </c>
      <c r="J187" s="9">
        <v>0</v>
      </c>
      <c r="K187" s="9">
        <v>21</v>
      </c>
      <c r="L187" s="9">
        <v>31</v>
      </c>
      <c r="M187" s="9">
        <v>8</v>
      </c>
      <c r="N187" s="9">
        <v>2435</v>
      </c>
      <c r="O187" s="9">
        <v>52903</v>
      </c>
    </row>
    <row r="188" spans="1:15">
      <c r="A188" s="88" t="s">
        <v>500</v>
      </c>
      <c r="B188" s="9" t="s">
        <v>979</v>
      </c>
      <c r="C188" s="9" t="s">
        <v>979</v>
      </c>
      <c r="D188" s="9" t="s">
        <v>979</v>
      </c>
      <c r="E188" s="9">
        <v>5</v>
      </c>
      <c r="F188" s="9" t="s">
        <v>979</v>
      </c>
      <c r="G188" s="9">
        <v>33</v>
      </c>
      <c r="H188" s="9">
        <v>18</v>
      </c>
      <c r="I188" s="9" t="s">
        <v>979</v>
      </c>
      <c r="J188" s="9">
        <v>0</v>
      </c>
      <c r="K188" s="9">
        <v>82</v>
      </c>
      <c r="L188" s="9">
        <v>130</v>
      </c>
      <c r="M188" s="9">
        <v>26</v>
      </c>
      <c r="N188" s="9">
        <v>8603</v>
      </c>
      <c r="O188" s="9">
        <v>184736</v>
      </c>
    </row>
    <row r="189" spans="1:15">
      <c r="A189" s="88" t="s">
        <v>501</v>
      </c>
      <c r="B189" s="9">
        <v>16</v>
      </c>
      <c r="C189" s="9">
        <v>0</v>
      </c>
      <c r="D189" s="9" t="s">
        <v>979</v>
      </c>
      <c r="E189" s="9">
        <v>19</v>
      </c>
      <c r="F189" s="9">
        <v>0</v>
      </c>
      <c r="G189" s="9">
        <v>7</v>
      </c>
      <c r="H189" s="9">
        <v>4</v>
      </c>
      <c r="I189" s="9">
        <v>7</v>
      </c>
      <c r="J189" s="9">
        <v>0</v>
      </c>
      <c r="K189" s="9">
        <v>24</v>
      </c>
      <c r="L189" s="9">
        <v>43</v>
      </c>
      <c r="M189" s="9">
        <v>18</v>
      </c>
      <c r="N189" s="9">
        <v>6494</v>
      </c>
      <c r="O189" s="9">
        <v>85308</v>
      </c>
    </row>
    <row r="190" spans="1:15">
      <c r="A190" s="88" t="s">
        <v>502</v>
      </c>
      <c r="B190" s="9" t="s">
        <v>979</v>
      </c>
      <c r="C190" s="9">
        <v>0</v>
      </c>
      <c r="D190" s="9" t="s">
        <v>979</v>
      </c>
      <c r="E190" s="9" t="s">
        <v>979</v>
      </c>
      <c r="F190" s="9">
        <v>0</v>
      </c>
      <c r="G190" s="9">
        <v>9</v>
      </c>
      <c r="H190" s="9">
        <v>4</v>
      </c>
      <c r="I190" s="9">
        <v>0</v>
      </c>
      <c r="J190" s="9">
        <v>0</v>
      </c>
      <c r="K190" s="9">
        <v>17</v>
      </c>
      <c r="L190" s="9">
        <v>44</v>
      </c>
      <c r="M190" s="9">
        <v>19</v>
      </c>
      <c r="N190" s="9">
        <v>6837</v>
      </c>
      <c r="O190" s="9">
        <v>55059</v>
      </c>
    </row>
    <row r="191" spans="1:15">
      <c r="A191" s="88" t="s">
        <v>503</v>
      </c>
      <c r="B191" s="9">
        <v>5</v>
      </c>
      <c r="C191" s="9">
        <v>0</v>
      </c>
      <c r="D191" s="9" t="s">
        <v>979</v>
      </c>
      <c r="E191" s="9">
        <v>6</v>
      </c>
      <c r="F191" s="9" t="s">
        <v>979</v>
      </c>
      <c r="G191" s="9">
        <v>13</v>
      </c>
      <c r="H191" s="9" t="s">
        <v>979</v>
      </c>
      <c r="I191" s="9" t="s">
        <v>979</v>
      </c>
      <c r="J191" s="9">
        <v>0</v>
      </c>
      <c r="K191" s="9">
        <v>30</v>
      </c>
      <c r="L191" s="9">
        <v>50</v>
      </c>
      <c r="M191" s="9">
        <v>5</v>
      </c>
      <c r="N191" s="9">
        <v>2103</v>
      </c>
      <c r="O191" s="9">
        <v>70197</v>
      </c>
    </row>
    <row r="192" spans="1:15">
      <c r="A192" s="88" t="s">
        <v>504</v>
      </c>
      <c r="B192" s="9">
        <v>5</v>
      </c>
      <c r="C192" s="9">
        <v>0</v>
      </c>
      <c r="D192" s="9" t="s">
        <v>979</v>
      </c>
      <c r="E192" s="9">
        <v>20</v>
      </c>
      <c r="F192" s="9">
        <v>0</v>
      </c>
      <c r="G192" s="9">
        <v>16</v>
      </c>
      <c r="H192" s="9" t="s">
        <v>979</v>
      </c>
      <c r="I192" s="9" t="s">
        <v>979</v>
      </c>
      <c r="J192" s="9">
        <v>0</v>
      </c>
      <c r="K192" s="9">
        <v>18</v>
      </c>
      <c r="L192" s="9">
        <v>43</v>
      </c>
      <c r="M192" s="9">
        <v>18</v>
      </c>
      <c r="N192" s="9">
        <v>5959</v>
      </c>
      <c r="O192" s="9">
        <v>61275</v>
      </c>
    </row>
    <row r="193" spans="1:15">
      <c r="A193" s="88" t="s">
        <v>505</v>
      </c>
      <c r="B193" s="9" t="s">
        <v>979</v>
      </c>
      <c r="C193" s="9">
        <v>0</v>
      </c>
      <c r="D193" s="9" t="s">
        <v>979</v>
      </c>
      <c r="E193" s="9">
        <v>29</v>
      </c>
      <c r="F193" s="9" t="s">
        <v>979</v>
      </c>
      <c r="G193" s="9">
        <v>12</v>
      </c>
      <c r="H193" s="9">
        <v>6</v>
      </c>
      <c r="I193" s="9">
        <v>0</v>
      </c>
      <c r="J193" s="9">
        <v>0</v>
      </c>
      <c r="K193" s="9">
        <v>38</v>
      </c>
      <c r="L193" s="9">
        <v>73</v>
      </c>
      <c r="M193" s="9">
        <v>23</v>
      </c>
      <c r="N193" s="9">
        <v>8051</v>
      </c>
      <c r="O193" s="9">
        <v>94641</v>
      </c>
    </row>
    <row r="194" spans="1:15">
      <c r="A194" s="88" t="s">
        <v>506</v>
      </c>
      <c r="B194" s="9">
        <v>8</v>
      </c>
      <c r="C194" s="9">
        <v>0</v>
      </c>
      <c r="D194" s="9">
        <v>8</v>
      </c>
      <c r="E194" s="9">
        <v>12</v>
      </c>
      <c r="F194" s="9" t="s">
        <v>979</v>
      </c>
      <c r="G194" s="9">
        <v>14</v>
      </c>
      <c r="H194" s="9">
        <v>6</v>
      </c>
      <c r="I194" s="9" t="s">
        <v>979</v>
      </c>
      <c r="J194" s="9">
        <v>0</v>
      </c>
      <c r="K194" s="9">
        <v>47</v>
      </c>
      <c r="L194" s="9">
        <v>66</v>
      </c>
      <c r="M194" s="9">
        <v>21</v>
      </c>
      <c r="N194" s="9">
        <v>7075</v>
      </c>
      <c r="O194" s="9">
        <v>112924</v>
      </c>
    </row>
    <row r="195" spans="1:15">
      <c r="A195" s="88" t="s">
        <v>507</v>
      </c>
      <c r="B195" s="9" t="s">
        <v>979</v>
      </c>
      <c r="C195" s="9">
        <v>0</v>
      </c>
      <c r="D195" s="9">
        <v>5</v>
      </c>
      <c r="E195" s="9">
        <v>11</v>
      </c>
      <c r="F195" s="9">
        <v>0</v>
      </c>
      <c r="G195" s="9">
        <v>9</v>
      </c>
      <c r="H195" s="9" t="s">
        <v>979</v>
      </c>
      <c r="I195" s="9">
        <v>0</v>
      </c>
      <c r="J195" s="9">
        <v>0</v>
      </c>
      <c r="K195" s="9">
        <v>41</v>
      </c>
      <c r="L195" s="9">
        <v>53</v>
      </c>
      <c r="M195" s="9">
        <v>20</v>
      </c>
      <c r="N195" s="9">
        <v>6667</v>
      </c>
      <c r="O195" s="9">
        <v>88798</v>
      </c>
    </row>
    <row r="196" spans="1:15">
      <c r="A196" s="88" t="s">
        <v>508</v>
      </c>
      <c r="B196" s="9">
        <v>26</v>
      </c>
      <c r="C196" s="9">
        <v>0</v>
      </c>
      <c r="D196" s="9">
        <v>47</v>
      </c>
      <c r="E196" s="9">
        <v>115</v>
      </c>
      <c r="F196" s="9">
        <v>18</v>
      </c>
      <c r="G196" s="9">
        <v>50</v>
      </c>
      <c r="H196" s="9">
        <v>29</v>
      </c>
      <c r="I196" s="9">
        <v>6</v>
      </c>
      <c r="J196" s="9">
        <v>0</v>
      </c>
      <c r="K196" s="9">
        <v>156</v>
      </c>
      <c r="L196" s="9">
        <v>284</v>
      </c>
      <c r="M196" s="9">
        <v>90</v>
      </c>
      <c r="N196" s="9">
        <v>31724</v>
      </c>
      <c r="O196" s="9">
        <v>414457</v>
      </c>
    </row>
    <row r="197" spans="1:15">
      <c r="A197" s="88" t="s">
        <v>509</v>
      </c>
      <c r="B197" s="9">
        <v>7</v>
      </c>
      <c r="C197" s="9">
        <v>0</v>
      </c>
      <c r="D197" s="9" t="s">
        <v>979</v>
      </c>
      <c r="E197" s="9">
        <v>25</v>
      </c>
      <c r="F197" s="9" t="s">
        <v>979</v>
      </c>
      <c r="G197" s="9">
        <v>18</v>
      </c>
      <c r="H197" s="9">
        <v>4</v>
      </c>
      <c r="I197" s="9" t="s">
        <v>979</v>
      </c>
      <c r="J197" s="9">
        <v>0</v>
      </c>
      <c r="K197" s="9">
        <v>46</v>
      </c>
      <c r="L197" s="9">
        <v>67</v>
      </c>
      <c r="M197" s="9">
        <v>19</v>
      </c>
      <c r="N197" s="9">
        <v>7096</v>
      </c>
      <c r="O197" s="9">
        <v>109616</v>
      </c>
    </row>
    <row r="198" spans="1:15">
      <c r="A198" s="88" t="s">
        <v>510</v>
      </c>
      <c r="B198" s="9">
        <v>22</v>
      </c>
      <c r="C198" s="9">
        <v>0</v>
      </c>
      <c r="D198" s="9">
        <v>39</v>
      </c>
      <c r="E198" s="9">
        <v>141</v>
      </c>
      <c r="F198" s="9">
        <v>20</v>
      </c>
      <c r="G198" s="9">
        <v>61</v>
      </c>
      <c r="H198" s="9">
        <v>33</v>
      </c>
      <c r="I198" s="9">
        <v>7</v>
      </c>
      <c r="J198" s="9">
        <v>0</v>
      </c>
      <c r="K198" s="9">
        <v>244</v>
      </c>
      <c r="L198" s="9">
        <v>336</v>
      </c>
      <c r="M198" s="9">
        <v>78</v>
      </c>
      <c r="N198" s="9">
        <v>27138</v>
      </c>
      <c r="O198" s="9">
        <v>541006</v>
      </c>
    </row>
    <row r="199" spans="1:15">
      <c r="A199" s="88" t="s">
        <v>511</v>
      </c>
      <c r="B199" s="9">
        <v>13</v>
      </c>
      <c r="C199" s="9">
        <v>0</v>
      </c>
      <c r="D199" s="9">
        <v>11</v>
      </c>
      <c r="E199" s="9">
        <v>31</v>
      </c>
      <c r="F199" s="9">
        <v>4</v>
      </c>
      <c r="G199" s="9">
        <v>27</v>
      </c>
      <c r="H199" s="9">
        <v>10</v>
      </c>
      <c r="I199" s="9">
        <v>0</v>
      </c>
      <c r="J199" s="9">
        <v>0</v>
      </c>
      <c r="K199" s="9">
        <v>73</v>
      </c>
      <c r="L199" s="9">
        <v>100</v>
      </c>
      <c r="M199" s="9">
        <v>42</v>
      </c>
      <c r="N199" s="9">
        <v>14985</v>
      </c>
      <c r="O199" s="9">
        <v>180043</v>
      </c>
    </row>
    <row r="200" spans="1:15">
      <c r="A200" s="88" t="s">
        <v>512</v>
      </c>
      <c r="B200" s="9" t="s">
        <v>979</v>
      </c>
      <c r="C200" s="9">
        <v>0</v>
      </c>
      <c r="D200" s="9">
        <v>11</v>
      </c>
      <c r="E200" s="9">
        <v>56</v>
      </c>
      <c r="F200" s="9" t="s">
        <v>979</v>
      </c>
      <c r="G200" s="9">
        <v>26</v>
      </c>
      <c r="H200" s="9">
        <v>14</v>
      </c>
      <c r="I200" s="9">
        <v>0</v>
      </c>
      <c r="J200" s="9">
        <v>0</v>
      </c>
      <c r="K200" s="9">
        <v>56</v>
      </c>
      <c r="L200" s="9">
        <v>101</v>
      </c>
      <c r="M200" s="9">
        <v>14</v>
      </c>
      <c r="N200" s="9">
        <v>4933</v>
      </c>
      <c r="O200" s="9">
        <v>129724</v>
      </c>
    </row>
    <row r="201" spans="1:15">
      <c r="A201" s="88" t="s">
        <v>513</v>
      </c>
      <c r="B201" s="9">
        <v>6</v>
      </c>
      <c r="C201" s="9">
        <v>0</v>
      </c>
      <c r="D201" s="9">
        <v>13</v>
      </c>
      <c r="E201" s="9">
        <v>16</v>
      </c>
      <c r="F201" s="9">
        <v>5</v>
      </c>
      <c r="G201" s="9">
        <v>10</v>
      </c>
      <c r="H201" s="9">
        <v>5</v>
      </c>
      <c r="I201" s="9" t="s">
        <v>979</v>
      </c>
      <c r="J201" s="9">
        <v>0</v>
      </c>
      <c r="K201" s="9">
        <v>20</v>
      </c>
      <c r="L201" s="9">
        <v>44</v>
      </c>
      <c r="M201" s="9">
        <v>20</v>
      </c>
      <c r="N201" s="9">
        <v>11097</v>
      </c>
      <c r="O201" s="9">
        <v>72123</v>
      </c>
    </row>
    <row r="202" spans="1:15">
      <c r="A202" s="88" t="s">
        <v>514</v>
      </c>
      <c r="B202" s="9">
        <v>6</v>
      </c>
      <c r="C202" s="9">
        <v>0</v>
      </c>
      <c r="D202" s="9">
        <v>32</v>
      </c>
      <c r="E202" s="9">
        <v>58</v>
      </c>
      <c r="F202" s="9">
        <v>28</v>
      </c>
      <c r="G202" s="9">
        <v>50</v>
      </c>
      <c r="H202" s="9">
        <v>16</v>
      </c>
      <c r="I202" s="9">
        <v>0</v>
      </c>
      <c r="J202" s="9">
        <v>6</v>
      </c>
      <c r="K202" s="9">
        <v>152</v>
      </c>
      <c r="L202" s="9">
        <v>199</v>
      </c>
      <c r="M202" s="9">
        <v>51</v>
      </c>
      <c r="N202" s="9">
        <v>18633</v>
      </c>
      <c r="O202" s="9">
        <v>332054</v>
      </c>
    </row>
    <row r="203" spans="1:15">
      <c r="A203" s="88" t="s">
        <v>515</v>
      </c>
      <c r="B203" s="9" t="s">
        <v>979</v>
      </c>
      <c r="C203" s="9">
        <v>0</v>
      </c>
      <c r="D203" s="9">
        <v>10</v>
      </c>
      <c r="E203" s="9">
        <v>56</v>
      </c>
      <c r="F203" s="9" t="s">
        <v>979</v>
      </c>
      <c r="G203" s="9">
        <v>7</v>
      </c>
      <c r="H203" s="9" t="s">
        <v>979</v>
      </c>
      <c r="I203" s="9" t="s">
        <v>979</v>
      </c>
      <c r="J203" s="9">
        <v>0</v>
      </c>
      <c r="K203" s="9">
        <v>62</v>
      </c>
      <c r="L203" s="9">
        <v>83</v>
      </c>
      <c r="M203" s="9">
        <v>19</v>
      </c>
      <c r="N203" s="9">
        <v>5690</v>
      </c>
      <c r="O203" s="9">
        <v>129049</v>
      </c>
    </row>
    <row r="204" spans="1:15">
      <c r="A204" s="88" t="s">
        <v>516</v>
      </c>
      <c r="B204" s="9">
        <v>5</v>
      </c>
      <c r="C204" s="9">
        <v>0</v>
      </c>
      <c r="D204" s="9">
        <v>9</v>
      </c>
      <c r="E204" s="9">
        <v>13</v>
      </c>
      <c r="F204" s="9">
        <v>8</v>
      </c>
      <c r="G204" s="9">
        <v>19</v>
      </c>
      <c r="H204" s="9">
        <v>7</v>
      </c>
      <c r="I204" s="9" t="s">
        <v>979</v>
      </c>
      <c r="J204" s="9">
        <v>0</v>
      </c>
      <c r="K204" s="9">
        <v>33</v>
      </c>
      <c r="L204" s="9">
        <v>47</v>
      </c>
      <c r="M204" s="9">
        <v>14</v>
      </c>
      <c r="N204" s="9">
        <v>5786</v>
      </c>
      <c r="O204" s="9">
        <v>85618</v>
      </c>
    </row>
    <row r="205" spans="1:15" ht="18.75" customHeight="1">
      <c r="A205" s="83" t="s">
        <v>517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1:15">
      <c r="A206" s="88" t="s">
        <v>518</v>
      </c>
      <c r="B206" s="9">
        <v>7</v>
      </c>
      <c r="C206" s="9">
        <v>0</v>
      </c>
      <c r="D206" s="9">
        <v>8</v>
      </c>
      <c r="E206" s="9">
        <v>26</v>
      </c>
      <c r="F206" s="9">
        <v>0</v>
      </c>
      <c r="G206" s="9">
        <v>12</v>
      </c>
      <c r="H206" s="9">
        <v>8</v>
      </c>
      <c r="I206" s="9">
        <v>6</v>
      </c>
      <c r="J206" s="9">
        <v>0</v>
      </c>
      <c r="K206" s="9">
        <v>86</v>
      </c>
      <c r="L206" s="9">
        <v>100</v>
      </c>
      <c r="M206" s="9">
        <v>35</v>
      </c>
      <c r="N206" s="9">
        <v>11816</v>
      </c>
      <c r="O206" s="9">
        <v>190175</v>
      </c>
    </row>
    <row r="207" spans="1:15">
      <c r="A207" s="88" t="s">
        <v>519</v>
      </c>
      <c r="B207" s="9" t="s">
        <v>979</v>
      </c>
      <c r="C207" s="9">
        <v>0</v>
      </c>
      <c r="D207" s="9" t="s">
        <v>979</v>
      </c>
      <c r="E207" s="9">
        <v>24</v>
      </c>
      <c r="F207" s="9" t="s">
        <v>979</v>
      </c>
      <c r="G207" s="9" t="s">
        <v>979</v>
      </c>
      <c r="H207" s="9" t="s">
        <v>979</v>
      </c>
      <c r="I207" s="9" t="s">
        <v>979</v>
      </c>
      <c r="J207" s="9">
        <v>0</v>
      </c>
      <c r="K207" s="9">
        <v>29</v>
      </c>
      <c r="L207" s="9">
        <v>35</v>
      </c>
      <c r="M207" s="9">
        <v>15</v>
      </c>
      <c r="N207" s="9">
        <v>5123</v>
      </c>
      <c r="O207" s="9">
        <v>66423</v>
      </c>
    </row>
    <row r="208" spans="1:15">
      <c r="A208" s="88" t="s">
        <v>520</v>
      </c>
      <c r="B208" s="9">
        <v>5</v>
      </c>
      <c r="C208" s="9">
        <v>0</v>
      </c>
      <c r="D208" s="9">
        <v>18</v>
      </c>
      <c r="E208" s="9">
        <v>41</v>
      </c>
      <c r="F208" s="9" t="s">
        <v>979</v>
      </c>
      <c r="G208" s="9">
        <v>13</v>
      </c>
      <c r="H208" s="9">
        <v>4</v>
      </c>
      <c r="I208" s="9">
        <v>0</v>
      </c>
      <c r="J208" s="9">
        <v>0</v>
      </c>
      <c r="K208" s="9">
        <v>25</v>
      </c>
      <c r="L208" s="9">
        <v>58</v>
      </c>
      <c r="M208" s="9">
        <v>13</v>
      </c>
      <c r="N208" s="9">
        <v>4318</v>
      </c>
      <c r="O208" s="9">
        <v>70761</v>
      </c>
    </row>
    <row r="209" spans="1:15">
      <c r="A209" s="88" t="s">
        <v>521</v>
      </c>
      <c r="B209" s="9" t="s">
        <v>979</v>
      </c>
      <c r="C209" s="9">
        <v>0</v>
      </c>
      <c r="D209" s="9">
        <v>5</v>
      </c>
      <c r="E209" s="9">
        <v>32</v>
      </c>
      <c r="F209" s="9">
        <v>8</v>
      </c>
      <c r="G209" s="9">
        <v>9</v>
      </c>
      <c r="H209" s="9">
        <v>0</v>
      </c>
      <c r="I209" s="9">
        <v>0</v>
      </c>
      <c r="J209" s="9">
        <v>0</v>
      </c>
      <c r="K209" s="9">
        <v>38</v>
      </c>
      <c r="L209" s="9">
        <v>50</v>
      </c>
      <c r="M209" s="9">
        <v>19</v>
      </c>
      <c r="N209" s="9">
        <v>6108</v>
      </c>
      <c r="O209" s="9">
        <v>84759</v>
      </c>
    </row>
    <row r="210" spans="1:15">
      <c r="A210" s="88" t="s">
        <v>522</v>
      </c>
      <c r="B210" s="9">
        <v>5</v>
      </c>
      <c r="C210" s="9">
        <v>0</v>
      </c>
      <c r="D210" s="9" t="s">
        <v>979</v>
      </c>
      <c r="E210" s="9">
        <v>35</v>
      </c>
      <c r="F210" s="9" t="s">
        <v>979</v>
      </c>
      <c r="G210" s="9" t="s">
        <v>979</v>
      </c>
      <c r="H210" s="9">
        <v>0</v>
      </c>
      <c r="I210" s="9">
        <v>0</v>
      </c>
      <c r="J210" s="9" t="s">
        <v>979</v>
      </c>
      <c r="K210" s="9">
        <v>26</v>
      </c>
      <c r="L210" s="9">
        <v>53</v>
      </c>
      <c r="M210" s="9">
        <v>17</v>
      </c>
      <c r="N210" s="9">
        <v>6984</v>
      </c>
      <c r="O210" s="9">
        <v>69746</v>
      </c>
    </row>
    <row r="211" spans="1:15">
      <c r="A211" s="88" t="s">
        <v>523</v>
      </c>
      <c r="B211" s="9">
        <v>12</v>
      </c>
      <c r="C211" s="9">
        <v>0</v>
      </c>
      <c r="D211" s="9" t="s">
        <v>979</v>
      </c>
      <c r="E211" s="9">
        <v>33</v>
      </c>
      <c r="F211" s="9">
        <v>0</v>
      </c>
      <c r="G211" s="9" t="s">
        <v>979</v>
      </c>
      <c r="H211" s="9" t="s">
        <v>979</v>
      </c>
      <c r="I211" s="9">
        <v>5</v>
      </c>
      <c r="J211" s="9">
        <v>0</v>
      </c>
      <c r="K211" s="9">
        <v>27</v>
      </c>
      <c r="L211" s="9">
        <v>62</v>
      </c>
      <c r="M211" s="9">
        <v>23</v>
      </c>
      <c r="N211" s="9">
        <v>8269</v>
      </c>
      <c r="O211" s="9">
        <v>89520</v>
      </c>
    </row>
    <row r="212" spans="1:15">
      <c r="A212" s="88" t="s">
        <v>524</v>
      </c>
      <c r="B212" s="9">
        <v>4</v>
      </c>
      <c r="C212" s="9">
        <v>0</v>
      </c>
      <c r="D212" s="9">
        <v>17</v>
      </c>
      <c r="E212" s="9">
        <v>60</v>
      </c>
      <c r="F212" s="9" t="s">
        <v>979</v>
      </c>
      <c r="G212" s="9">
        <v>11</v>
      </c>
      <c r="H212" s="9">
        <v>8</v>
      </c>
      <c r="I212" s="9">
        <v>0</v>
      </c>
      <c r="J212" s="9">
        <v>0</v>
      </c>
      <c r="K212" s="9">
        <v>51</v>
      </c>
      <c r="L212" s="9">
        <v>70</v>
      </c>
      <c r="M212" s="9">
        <v>22</v>
      </c>
      <c r="N212" s="9">
        <v>7826</v>
      </c>
      <c r="O212" s="9">
        <v>115821</v>
      </c>
    </row>
    <row r="213" spans="1:15">
      <c r="A213" s="88" t="s">
        <v>525</v>
      </c>
      <c r="B213" s="9">
        <v>53</v>
      </c>
      <c r="C213" s="9">
        <v>0</v>
      </c>
      <c r="D213" s="9">
        <v>112</v>
      </c>
      <c r="E213" s="9">
        <v>250</v>
      </c>
      <c r="F213" s="9">
        <v>20</v>
      </c>
      <c r="G213" s="9">
        <v>66</v>
      </c>
      <c r="H213" s="9">
        <v>23</v>
      </c>
      <c r="I213" s="9">
        <v>4</v>
      </c>
      <c r="J213" s="9">
        <v>0</v>
      </c>
      <c r="K213" s="9">
        <v>262</v>
      </c>
      <c r="L213" s="9">
        <v>398</v>
      </c>
      <c r="M213" s="9">
        <v>142</v>
      </c>
      <c r="N213" s="9">
        <v>49656</v>
      </c>
      <c r="O213" s="9">
        <v>658360</v>
      </c>
    </row>
    <row r="214" spans="1:15">
      <c r="A214" s="88" t="s">
        <v>526</v>
      </c>
      <c r="B214" s="9">
        <v>10</v>
      </c>
      <c r="C214" s="9">
        <v>0</v>
      </c>
      <c r="D214" s="9">
        <v>12</v>
      </c>
      <c r="E214" s="9">
        <v>30</v>
      </c>
      <c r="F214" s="9" t="s">
        <v>979</v>
      </c>
      <c r="G214" s="9">
        <v>11</v>
      </c>
      <c r="H214" s="9">
        <v>7</v>
      </c>
      <c r="I214" s="9" t="s">
        <v>979</v>
      </c>
      <c r="J214" s="9">
        <v>0</v>
      </c>
      <c r="K214" s="9">
        <v>37</v>
      </c>
      <c r="L214" s="9">
        <v>57</v>
      </c>
      <c r="M214" s="9">
        <v>17</v>
      </c>
      <c r="N214" s="9">
        <v>5764</v>
      </c>
      <c r="O214" s="9">
        <v>95804</v>
      </c>
    </row>
    <row r="215" spans="1:15">
      <c r="A215" s="88" t="s">
        <v>527</v>
      </c>
      <c r="B215" s="9">
        <v>15</v>
      </c>
      <c r="C215" s="9">
        <v>0</v>
      </c>
      <c r="D215" s="9">
        <v>9</v>
      </c>
      <c r="E215" s="9">
        <v>115</v>
      </c>
      <c r="F215" s="9">
        <v>5</v>
      </c>
      <c r="G215" s="9">
        <v>26</v>
      </c>
      <c r="H215" s="9">
        <v>8</v>
      </c>
      <c r="I215" s="9">
        <v>0</v>
      </c>
      <c r="J215" s="9">
        <v>0</v>
      </c>
      <c r="K215" s="9">
        <v>60</v>
      </c>
      <c r="L215" s="9">
        <v>123</v>
      </c>
      <c r="M215" s="9">
        <v>27</v>
      </c>
      <c r="N215" s="9">
        <v>8345.6309999999994</v>
      </c>
      <c r="O215" s="9">
        <v>159571</v>
      </c>
    </row>
    <row r="216" spans="1:15">
      <c r="A216" s="88" t="s">
        <v>528</v>
      </c>
      <c r="B216" s="9" t="s">
        <v>979</v>
      </c>
      <c r="C216" s="9">
        <v>0</v>
      </c>
      <c r="D216" s="9">
        <v>0</v>
      </c>
      <c r="E216" s="9">
        <v>10</v>
      </c>
      <c r="F216" s="9">
        <v>0</v>
      </c>
      <c r="G216" s="9" t="s">
        <v>979</v>
      </c>
      <c r="H216" s="9">
        <v>5</v>
      </c>
      <c r="I216" s="9" t="s">
        <v>979</v>
      </c>
      <c r="J216" s="9">
        <v>0</v>
      </c>
      <c r="K216" s="9">
        <v>14</v>
      </c>
      <c r="L216" s="9">
        <v>25</v>
      </c>
      <c r="M216" s="9" t="s">
        <v>979</v>
      </c>
      <c r="N216" s="9">
        <v>2145</v>
      </c>
      <c r="O216" s="9">
        <v>33114</v>
      </c>
    </row>
    <row r="217" spans="1:15">
      <c r="A217" s="88" t="s">
        <v>529</v>
      </c>
      <c r="B217" s="9" t="s">
        <v>979</v>
      </c>
      <c r="C217" s="9">
        <v>0</v>
      </c>
      <c r="D217" s="9">
        <v>0</v>
      </c>
      <c r="E217" s="9" t="s">
        <v>979</v>
      </c>
      <c r="F217" s="9">
        <v>0</v>
      </c>
      <c r="G217" s="9">
        <v>0</v>
      </c>
      <c r="H217" s="9" t="s">
        <v>979</v>
      </c>
      <c r="I217" s="9" t="s">
        <v>979</v>
      </c>
      <c r="J217" s="9">
        <v>0</v>
      </c>
      <c r="K217" s="9" t="s">
        <v>979</v>
      </c>
      <c r="L217" s="9">
        <v>4</v>
      </c>
      <c r="M217" s="9">
        <v>4</v>
      </c>
      <c r="N217" s="9">
        <v>1285</v>
      </c>
      <c r="O217" s="9">
        <v>12179</v>
      </c>
    </row>
    <row r="218" spans="1:15">
      <c r="A218" s="88" t="s">
        <v>530</v>
      </c>
      <c r="B218" s="9">
        <v>8</v>
      </c>
      <c r="C218" s="9">
        <v>0</v>
      </c>
      <c r="D218" s="9">
        <v>5</v>
      </c>
      <c r="E218" s="9">
        <v>75</v>
      </c>
      <c r="F218" s="9" t="s">
        <v>979</v>
      </c>
      <c r="G218" s="9">
        <v>12</v>
      </c>
      <c r="H218" s="9">
        <v>6</v>
      </c>
      <c r="I218" s="9">
        <v>4</v>
      </c>
      <c r="J218" s="9" t="s">
        <v>979</v>
      </c>
      <c r="K218" s="9">
        <v>48</v>
      </c>
      <c r="L218" s="9">
        <v>95</v>
      </c>
      <c r="M218" s="9">
        <v>20</v>
      </c>
      <c r="N218" s="9">
        <v>6567</v>
      </c>
      <c r="O218" s="9">
        <v>125747</v>
      </c>
    </row>
    <row r="219" spans="1:15">
      <c r="A219" s="88" t="s">
        <v>531</v>
      </c>
      <c r="B219" s="9">
        <v>4</v>
      </c>
      <c r="C219" s="9">
        <v>0</v>
      </c>
      <c r="D219" s="9">
        <v>4</v>
      </c>
      <c r="E219" s="9">
        <v>46</v>
      </c>
      <c r="F219" s="9" t="s">
        <v>979</v>
      </c>
      <c r="G219" s="9">
        <v>7</v>
      </c>
      <c r="H219" s="9">
        <v>4</v>
      </c>
      <c r="I219" s="9" t="s">
        <v>979</v>
      </c>
      <c r="J219" s="9">
        <v>0</v>
      </c>
      <c r="K219" s="9">
        <v>51</v>
      </c>
      <c r="L219" s="9">
        <v>69</v>
      </c>
      <c r="M219" s="9">
        <v>16</v>
      </c>
      <c r="N219" s="9">
        <v>5859</v>
      </c>
      <c r="O219" s="9">
        <v>108925</v>
      </c>
    </row>
    <row r="220" spans="1:15">
      <c r="A220" s="88" t="s">
        <v>532</v>
      </c>
      <c r="B220" s="9" t="s">
        <v>979</v>
      </c>
      <c r="C220" s="9">
        <v>0</v>
      </c>
      <c r="D220" s="9" t="s">
        <v>979</v>
      </c>
      <c r="E220" s="9">
        <v>37</v>
      </c>
      <c r="F220" s="9">
        <v>0</v>
      </c>
      <c r="G220" s="9">
        <v>9</v>
      </c>
      <c r="H220" s="9">
        <v>4</v>
      </c>
      <c r="I220" s="9" t="s">
        <v>979</v>
      </c>
      <c r="J220" s="9" t="s">
        <v>979</v>
      </c>
      <c r="K220" s="9">
        <v>42</v>
      </c>
      <c r="L220" s="9">
        <v>59</v>
      </c>
      <c r="M220" s="9">
        <v>15</v>
      </c>
      <c r="N220" s="9">
        <v>5360</v>
      </c>
      <c r="O220" s="9">
        <v>96626</v>
      </c>
    </row>
    <row r="221" spans="1:15">
      <c r="A221" s="88" t="s">
        <v>533</v>
      </c>
      <c r="B221" s="9">
        <v>7</v>
      </c>
      <c r="C221" s="9">
        <v>0</v>
      </c>
      <c r="D221" s="9">
        <v>6</v>
      </c>
      <c r="E221" s="9">
        <v>11</v>
      </c>
      <c r="F221" s="9">
        <v>0</v>
      </c>
      <c r="G221" s="9">
        <v>9</v>
      </c>
      <c r="H221" s="9">
        <v>5</v>
      </c>
      <c r="I221" s="9">
        <v>7</v>
      </c>
      <c r="J221" s="9" t="s">
        <v>979</v>
      </c>
      <c r="K221" s="9">
        <v>18</v>
      </c>
      <c r="L221" s="9">
        <v>48</v>
      </c>
      <c r="M221" s="9">
        <v>17</v>
      </c>
      <c r="N221" s="9">
        <v>6086</v>
      </c>
      <c r="O221" s="9">
        <v>72360</v>
      </c>
    </row>
    <row r="222" spans="1:15" ht="18.75" customHeight="1">
      <c r="A222" s="83" t="s">
        <v>534</v>
      </c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1:15">
      <c r="A223" s="88" t="s">
        <v>535</v>
      </c>
      <c r="B223" s="9">
        <v>11</v>
      </c>
      <c r="C223" s="9">
        <v>0</v>
      </c>
      <c r="D223" s="9">
        <v>4</v>
      </c>
      <c r="E223" s="9">
        <v>16</v>
      </c>
      <c r="F223" s="9">
        <v>0</v>
      </c>
      <c r="G223" s="9">
        <v>9</v>
      </c>
      <c r="H223" s="9">
        <v>7</v>
      </c>
      <c r="I223" s="9" t="s">
        <v>979</v>
      </c>
      <c r="J223" s="9">
        <v>0</v>
      </c>
      <c r="K223" s="9">
        <v>28</v>
      </c>
      <c r="L223" s="9">
        <v>45</v>
      </c>
      <c r="M223" s="9">
        <v>8</v>
      </c>
      <c r="N223" s="9">
        <v>2622</v>
      </c>
      <c r="O223" s="9">
        <v>70944</v>
      </c>
    </row>
    <row r="224" spans="1:15">
      <c r="A224" s="88" t="s">
        <v>536</v>
      </c>
      <c r="B224" s="9">
        <v>5</v>
      </c>
      <c r="C224" s="9">
        <v>0</v>
      </c>
      <c r="D224" s="9">
        <v>9</v>
      </c>
      <c r="E224" s="9">
        <v>24</v>
      </c>
      <c r="F224" s="9" t="s">
        <v>979</v>
      </c>
      <c r="G224" s="9">
        <v>9</v>
      </c>
      <c r="H224" s="9">
        <v>4</v>
      </c>
      <c r="I224" s="9" t="s">
        <v>979</v>
      </c>
      <c r="J224" s="9">
        <v>0</v>
      </c>
      <c r="K224" s="9">
        <v>30</v>
      </c>
      <c r="L224" s="9">
        <v>48</v>
      </c>
      <c r="M224" s="9">
        <v>15</v>
      </c>
      <c r="N224" s="9">
        <v>5684</v>
      </c>
      <c r="O224" s="9">
        <v>75747</v>
      </c>
    </row>
    <row r="225" spans="1:15">
      <c r="A225" s="88" t="s">
        <v>537</v>
      </c>
      <c r="B225" s="9">
        <v>6</v>
      </c>
      <c r="C225" s="9">
        <v>0</v>
      </c>
      <c r="D225" s="9">
        <v>13</v>
      </c>
      <c r="E225" s="9">
        <v>32</v>
      </c>
      <c r="F225" s="9" t="s">
        <v>979</v>
      </c>
      <c r="G225" s="9">
        <v>16</v>
      </c>
      <c r="H225" s="9" t="s">
        <v>979</v>
      </c>
      <c r="I225" s="9" t="s">
        <v>979</v>
      </c>
      <c r="J225" s="9">
        <v>0</v>
      </c>
      <c r="K225" s="9">
        <v>34</v>
      </c>
      <c r="L225" s="9">
        <v>82</v>
      </c>
      <c r="M225" s="9">
        <v>23</v>
      </c>
      <c r="N225" s="9">
        <v>7875</v>
      </c>
      <c r="O225" s="9">
        <v>102329</v>
      </c>
    </row>
    <row r="226" spans="1:15">
      <c r="A226" s="88" t="s">
        <v>538</v>
      </c>
      <c r="B226" s="9">
        <v>4</v>
      </c>
      <c r="C226" s="9">
        <v>0</v>
      </c>
      <c r="D226" s="9">
        <v>4</v>
      </c>
      <c r="E226" s="9">
        <v>29</v>
      </c>
      <c r="F226" s="9" t="s">
        <v>979</v>
      </c>
      <c r="G226" s="9" t="s">
        <v>979</v>
      </c>
      <c r="H226" s="9" t="s">
        <v>979</v>
      </c>
      <c r="I226" s="9">
        <v>0</v>
      </c>
      <c r="J226" s="9">
        <v>0</v>
      </c>
      <c r="K226" s="9">
        <v>23</v>
      </c>
      <c r="L226" s="9">
        <v>31</v>
      </c>
      <c r="M226" s="9">
        <v>7</v>
      </c>
      <c r="N226" s="9">
        <v>2042</v>
      </c>
      <c r="O226" s="9">
        <v>49341</v>
      </c>
    </row>
    <row r="227" spans="1:15">
      <c r="A227" s="88" t="s">
        <v>539</v>
      </c>
      <c r="B227" s="9">
        <v>13</v>
      </c>
      <c r="C227" s="9">
        <v>0</v>
      </c>
      <c r="D227" s="9">
        <v>13</v>
      </c>
      <c r="E227" s="9">
        <v>99</v>
      </c>
      <c r="F227" s="9" t="s">
        <v>979</v>
      </c>
      <c r="G227" s="9">
        <v>22</v>
      </c>
      <c r="H227" s="9">
        <v>16</v>
      </c>
      <c r="I227" s="9" t="s">
        <v>979</v>
      </c>
      <c r="J227" s="9">
        <v>0</v>
      </c>
      <c r="K227" s="9">
        <v>105</v>
      </c>
      <c r="L227" s="9">
        <v>161</v>
      </c>
      <c r="M227" s="9">
        <v>40</v>
      </c>
      <c r="N227" s="9">
        <v>13989</v>
      </c>
      <c r="O227" s="9">
        <v>240417</v>
      </c>
    </row>
    <row r="228" spans="1:15">
      <c r="A228" s="88" t="s">
        <v>540</v>
      </c>
      <c r="B228" s="9">
        <v>9</v>
      </c>
      <c r="C228" s="9">
        <v>0</v>
      </c>
      <c r="D228" s="9">
        <v>19</v>
      </c>
      <c r="E228" s="9">
        <v>58</v>
      </c>
      <c r="F228" s="9">
        <v>8</v>
      </c>
      <c r="G228" s="9">
        <v>11</v>
      </c>
      <c r="H228" s="9">
        <v>13</v>
      </c>
      <c r="I228" s="9" t="s">
        <v>979</v>
      </c>
      <c r="J228" s="9">
        <v>0</v>
      </c>
      <c r="K228" s="9">
        <v>85</v>
      </c>
      <c r="L228" s="9">
        <v>134</v>
      </c>
      <c r="M228" s="9">
        <v>21</v>
      </c>
      <c r="N228" s="9">
        <v>6020</v>
      </c>
      <c r="O228" s="9">
        <v>186209</v>
      </c>
    </row>
    <row r="229" spans="1:15">
      <c r="A229" s="88" t="s">
        <v>541</v>
      </c>
      <c r="B229" s="9">
        <v>8</v>
      </c>
      <c r="C229" s="9">
        <v>0</v>
      </c>
      <c r="D229" s="9" t="s">
        <v>979</v>
      </c>
      <c r="E229" s="9">
        <v>6</v>
      </c>
      <c r="F229" s="9">
        <v>0</v>
      </c>
      <c r="G229" s="9" t="s">
        <v>979</v>
      </c>
      <c r="H229" s="9" t="s">
        <v>979</v>
      </c>
      <c r="I229" s="9">
        <v>0</v>
      </c>
      <c r="J229" s="9">
        <v>0</v>
      </c>
      <c r="K229" s="9">
        <v>20</v>
      </c>
      <c r="L229" s="9">
        <v>24</v>
      </c>
      <c r="M229" s="9">
        <v>7</v>
      </c>
      <c r="N229" s="9">
        <v>2200</v>
      </c>
      <c r="O229" s="9">
        <v>45861</v>
      </c>
    </row>
    <row r="230" spans="1:15">
      <c r="A230" s="88" t="s">
        <v>542</v>
      </c>
      <c r="B230" s="9">
        <v>5</v>
      </c>
      <c r="C230" s="9">
        <v>0</v>
      </c>
      <c r="D230" s="9" t="s">
        <v>979</v>
      </c>
      <c r="E230" s="9">
        <v>24</v>
      </c>
      <c r="F230" s="9" t="s">
        <v>979</v>
      </c>
      <c r="G230" s="9">
        <v>8</v>
      </c>
      <c r="H230" s="9">
        <v>0</v>
      </c>
      <c r="I230" s="9">
        <v>0</v>
      </c>
      <c r="J230" s="9">
        <v>0</v>
      </c>
      <c r="K230" s="9">
        <v>29</v>
      </c>
      <c r="L230" s="9">
        <v>45</v>
      </c>
      <c r="M230" s="9">
        <v>13</v>
      </c>
      <c r="N230" s="9">
        <v>4091</v>
      </c>
      <c r="O230" s="9">
        <v>67991</v>
      </c>
    </row>
    <row r="231" spans="1:15">
      <c r="A231" s="88" t="s">
        <v>543</v>
      </c>
      <c r="B231" s="9">
        <v>14</v>
      </c>
      <c r="C231" s="9">
        <v>0</v>
      </c>
      <c r="D231" s="9">
        <v>6</v>
      </c>
      <c r="E231" s="9">
        <v>49</v>
      </c>
      <c r="F231" s="9">
        <v>9</v>
      </c>
      <c r="G231" s="9">
        <v>23</v>
      </c>
      <c r="H231" s="9">
        <v>12</v>
      </c>
      <c r="I231" s="9">
        <v>0</v>
      </c>
      <c r="J231" s="9">
        <v>0</v>
      </c>
      <c r="K231" s="9">
        <v>100</v>
      </c>
      <c r="L231" s="9">
        <v>135</v>
      </c>
      <c r="M231" s="9">
        <v>41</v>
      </c>
      <c r="N231" s="9">
        <v>14554</v>
      </c>
      <c r="O231" s="9">
        <v>224783</v>
      </c>
    </row>
    <row r="232" spans="1:15">
      <c r="A232" s="88" t="s">
        <v>544</v>
      </c>
      <c r="B232" s="9" t="s">
        <v>979</v>
      </c>
      <c r="C232" s="9">
        <v>0</v>
      </c>
      <c r="D232" s="9" t="s">
        <v>979</v>
      </c>
      <c r="E232" s="9">
        <v>16</v>
      </c>
      <c r="F232" s="9">
        <v>0</v>
      </c>
      <c r="G232" s="9">
        <v>5</v>
      </c>
      <c r="H232" s="9">
        <v>0</v>
      </c>
      <c r="I232" s="9">
        <v>0</v>
      </c>
      <c r="J232" s="9">
        <v>0</v>
      </c>
      <c r="K232" s="9">
        <v>11</v>
      </c>
      <c r="L232" s="9">
        <v>22</v>
      </c>
      <c r="M232" s="9">
        <v>7</v>
      </c>
      <c r="N232" s="9">
        <v>2149</v>
      </c>
      <c r="O232" s="9">
        <v>29392</v>
      </c>
    </row>
    <row r="233" spans="1:15">
      <c r="A233" s="88" t="s">
        <v>545</v>
      </c>
      <c r="B233" s="9">
        <v>8</v>
      </c>
      <c r="C233" s="9">
        <v>0</v>
      </c>
      <c r="D233" s="9">
        <v>8</v>
      </c>
      <c r="E233" s="9">
        <v>73</v>
      </c>
      <c r="F233" s="9" t="s">
        <v>979</v>
      </c>
      <c r="G233" s="9">
        <v>10</v>
      </c>
      <c r="H233" s="9" t="s">
        <v>979</v>
      </c>
      <c r="I233" s="9">
        <v>4</v>
      </c>
      <c r="J233" s="9">
        <v>0</v>
      </c>
      <c r="K233" s="9">
        <v>32</v>
      </c>
      <c r="L233" s="9">
        <v>51</v>
      </c>
      <c r="M233" s="9">
        <v>19</v>
      </c>
      <c r="N233" s="9">
        <v>7089</v>
      </c>
      <c r="O233" s="9">
        <v>91702</v>
      </c>
    </row>
    <row r="234" spans="1:15">
      <c r="A234" s="88" t="s">
        <v>546</v>
      </c>
      <c r="B234" s="9">
        <v>102</v>
      </c>
      <c r="C234" s="9">
        <v>0</v>
      </c>
      <c r="D234" s="9">
        <v>218</v>
      </c>
      <c r="E234" s="9">
        <v>364</v>
      </c>
      <c r="F234" s="9">
        <v>86</v>
      </c>
      <c r="G234" s="9">
        <v>183</v>
      </c>
      <c r="H234" s="9">
        <v>99</v>
      </c>
      <c r="I234" s="9">
        <v>11</v>
      </c>
      <c r="J234" s="9">
        <v>0</v>
      </c>
      <c r="K234" s="9">
        <v>537</v>
      </c>
      <c r="L234" s="9">
        <v>804</v>
      </c>
      <c r="M234" s="9">
        <v>223</v>
      </c>
      <c r="N234" s="9">
        <v>77003</v>
      </c>
      <c r="O234" s="9">
        <v>1321107</v>
      </c>
    </row>
    <row r="235" spans="1:15" ht="18.75" customHeight="1">
      <c r="A235" s="83" t="s">
        <v>547</v>
      </c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1:15">
      <c r="A236" s="88" t="s">
        <v>548</v>
      </c>
      <c r="B236" s="9">
        <v>5</v>
      </c>
      <c r="C236" s="9">
        <v>0</v>
      </c>
      <c r="D236" s="9" t="s">
        <v>979</v>
      </c>
      <c r="E236" s="9">
        <v>40</v>
      </c>
      <c r="F236" s="9" t="s">
        <v>979</v>
      </c>
      <c r="G236" s="9">
        <v>12</v>
      </c>
      <c r="H236" s="9" t="s">
        <v>979</v>
      </c>
      <c r="I236" s="9" t="s">
        <v>979</v>
      </c>
      <c r="J236" s="9">
        <v>0</v>
      </c>
      <c r="K236" s="9">
        <v>43</v>
      </c>
      <c r="L236" s="9">
        <v>50</v>
      </c>
      <c r="M236" s="9">
        <v>18</v>
      </c>
      <c r="N236" s="9">
        <v>6747</v>
      </c>
      <c r="O236" s="9">
        <v>98490</v>
      </c>
    </row>
    <row r="237" spans="1:15">
      <c r="A237" s="88" t="s">
        <v>549</v>
      </c>
      <c r="B237" s="9" t="s">
        <v>979</v>
      </c>
      <c r="C237" s="9">
        <v>0</v>
      </c>
      <c r="D237" s="9" t="s">
        <v>979</v>
      </c>
      <c r="E237" s="9">
        <v>37</v>
      </c>
      <c r="F237" s="9" t="s">
        <v>979</v>
      </c>
      <c r="G237" s="9">
        <v>21</v>
      </c>
      <c r="H237" s="9">
        <v>8</v>
      </c>
      <c r="I237" s="9" t="s">
        <v>979</v>
      </c>
      <c r="J237" s="9">
        <v>0</v>
      </c>
      <c r="K237" s="9">
        <v>39</v>
      </c>
      <c r="L237" s="9">
        <v>75</v>
      </c>
      <c r="M237" s="9">
        <v>17</v>
      </c>
      <c r="N237" s="9">
        <v>5223</v>
      </c>
      <c r="O237" s="9">
        <v>97047</v>
      </c>
    </row>
    <row r="238" spans="1:15">
      <c r="A238" s="88" t="s">
        <v>550</v>
      </c>
      <c r="B238" s="9">
        <v>8</v>
      </c>
      <c r="C238" s="9">
        <v>0</v>
      </c>
      <c r="D238" s="9" t="s">
        <v>979</v>
      </c>
      <c r="E238" s="9">
        <v>66</v>
      </c>
      <c r="F238" s="9">
        <v>7</v>
      </c>
      <c r="G238" s="9">
        <v>18</v>
      </c>
      <c r="H238" s="9">
        <v>9</v>
      </c>
      <c r="I238" s="9" t="s">
        <v>979</v>
      </c>
      <c r="J238" s="9">
        <v>0</v>
      </c>
      <c r="K238" s="9">
        <v>82</v>
      </c>
      <c r="L238" s="9">
        <v>97</v>
      </c>
      <c r="M238" s="9">
        <v>18</v>
      </c>
      <c r="N238" s="9">
        <v>5945</v>
      </c>
      <c r="O238" s="9">
        <v>167849</v>
      </c>
    </row>
    <row r="239" spans="1:15">
      <c r="A239" s="88" t="s">
        <v>551</v>
      </c>
      <c r="B239" s="9">
        <v>5</v>
      </c>
      <c r="C239" s="9">
        <v>0</v>
      </c>
      <c r="D239" s="9">
        <v>0</v>
      </c>
      <c r="E239" s="9">
        <v>21</v>
      </c>
      <c r="F239" s="9">
        <v>0</v>
      </c>
      <c r="G239" s="9" t="s">
        <v>979</v>
      </c>
      <c r="H239" s="9">
        <v>4</v>
      </c>
      <c r="I239" s="9" t="s">
        <v>979</v>
      </c>
      <c r="J239" s="9">
        <v>0</v>
      </c>
      <c r="K239" s="9">
        <v>44</v>
      </c>
      <c r="L239" s="9">
        <v>56</v>
      </c>
      <c r="M239" s="9">
        <v>8</v>
      </c>
      <c r="N239" s="9">
        <v>2740</v>
      </c>
      <c r="O239" s="9">
        <v>87633</v>
      </c>
    </row>
    <row r="240" spans="1:15">
      <c r="A240" s="88" t="s">
        <v>552</v>
      </c>
      <c r="B240" s="9">
        <v>4</v>
      </c>
      <c r="C240" s="9">
        <v>0</v>
      </c>
      <c r="D240" s="9">
        <v>6</v>
      </c>
      <c r="E240" s="9">
        <v>71</v>
      </c>
      <c r="F240" s="9">
        <v>10</v>
      </c>
      <c r="G240" s="9">
        <v>17</v>
      </c>
      <c r="H240" s="9">
        <v>0</v>
      </c>
      <c r="I240" s="9">
        <v>0</v>
      </c>
      <c r="J240" s="9">
        <v>0</v>
      </c>
      <c r="K240" s="9">
        <v>82</v>
      </c>
      <c r="L240" s="9">
        <v>138</v>
      </c>
      <c r="M240" s="9">
        <v>31</v>
      </c>
      <c r="N240" s="9">
        <v>10970</v>
      </c>
      <c r="O240" s="9">
        <v>182051</v>
      </c>
    </row>
    <row r="241" spans="1:15">
      <c r="A241" s="88" t="s">
        <v>553</v>
      </c>
      <c r="B241" s="9">
        <v>0</v>
      </c>
      <c r="C241" s="9">
        <v>0</v>
      </c>
      <c r="D241" s="9">
        <v>0</v>
      </c>
      <c r="E241" s="9">
        <v>9</v>
      </c>
      <c r="F241" s="9">
        <v>0</v>
      </c>
      <c r="G241" s="9">
        <v>7</v>
      </c>
      <c r="H241" s="9">
        <v>0</v>
      </c>
      <c r="I241" s="9">
        <v>0</v>
      </c>
      <c r="J241" s="9">
        <v>0</v>
      </c>
      <c r="K241" s="9">
        <v>14</v>
      </c>
      <c r="L241" s="9">
        <v>24</v>
      </c>
      <c r="M241" s="9">
        <v>10</v>
      </c>
      <c r="N241" s="9">
        <v>3435</v>
      </c>
      <c r="O241" s="9">
        <v>35237</v>
      </c>
    </row>
    <row r="242" spans="1:15">
      <c r="A242" s="88" t="s">
        <v>554</v>
      </c>
      <c r="B242" s="9">
        <v>9</v>
      </c>
      <c r="C242" s="9">
        <v>0</v>
      </c>
      <c r="D242" s="9" t="s">
        <v>979</v>
      </c>
      <c r="E242" s="9">
        <v>54</v>
      </c>
      <c r="F242" s="9" t="s">
        <v>979</v>
      </c>
      <c r="G242" s="9">
        <v>10</v>
      </c>
      <c r="H242" s="9">
        <v>10</v>
      </c>
      <c r="I242" s="9" t="s">
        <v>979</v>
      </c>
      <c r="J242" s="9">
        <v>0</v>
      </c>
      <c r="K242" s="9">
        <v>90</v>
      </c>
      <c r="L242" s="9">
        <v>144</v>
      </c>
      <c r="M242" s="9">
        <v>30</v>
      </c>
      <c r="N242" s="9">
        <v>10243</v>
      </c>
      <c r="O242" s="9">
        <v>196481</v>
      </c>
    </row>
    <row r="243" spans="1:15">
      <c r="A243" s="88" t="s">
        <v>555</v>
      </c>
      <c r="B243" s="9" t="s">
        <v>979</v>
      </c>
      <c r="C243" s="9">
        <v>0</v>
      </c>
      <c r="D243" s="9">
        <v>0</v>
      </c>
      <c r="E243" s="9">
        <v>6</v>
      </c>
      <c r="F243" s="9">
        <v>0</v>
      </c>
      <c r="G243" s="9">
        <v>0</v>
      </c>
      <c r="H243" s="9" t="s">
        <v>979</v>
      </c>
      <c r="I243" s="9">
        <v>0</v>
      </c>
      <c r="J243" s="9">
        <v>0</v>
      </c>
      <c r="K243" s="9">
        <v>4</v>
      </c>
      <c r="L243" s="9">
        <v>10</v>
      </c>
      <c r="M243" s="9">
        <v>6</v>
      </c>
      <c r="N243" s="9">
        <v>2305</v>
      </c>
      <c r="O243" s="9">
        <v>13974</v>
      </c>
    </row>
    <row r="244" spans="1:15">
      <c r="A244" s="88" t="s">
        <v>556</v>
      </c>
      <c r="B244" s="9">
        <v>0</v>
      </c>
      <c r="C244" s="9">
        <v>0</v>
      </c>
      <c r="D244" s="9" t="s">
        <v>979</v>
      </c>
      <c r="E244" s="9">
        <v>13</v>
      </c>
      <c r="F244" s="9">
        <v>4</v>
      </c>
      <c r="G244" s="9">
        <v>8</v>
      </c>
      <c r="H244" s="9" t="s">
        <v>979</v>
      </c>
      <c r="I244" s="9">
        <v>0</v>
      </c>
      <c r="J244" s="9" t="s">
        <v>979</v>
      </c>
      <c r="K244" s="9">
        <v>16</v>
      </c>
      <c r="L244" s="9">
        <v>38</v>
      </c>
      <c r="M244" s="9">
        <v>13</v>
      </c>
      <c r="N244" s="9">
        <v>5212</v>
      </c>
      <c r="O244" s="9">
        <v>47112</v>
      </c>
    </row>
    <row r="245" spans="1:15">
      <c r="A245" s="88" t="s">
        <v>557</v>
      </c>
      <c r="B245" s="9">
        <v>48</v>
      </c>
      <c r="C245" s="9" t="s">
        <v>979</v>
      </c>
      <c r="D245" s="9">
        <v>74</v>
      </c>
      <c r="E245" s="9">
        <v>237</v>
      </c>
      <c r="F245" s="9">
        <v>79</v>
      </c>
      <c r="G245" s="9">
        <v>140</v>
      </c>
      <c r="H245" s="9">
        <v>94</v>
      </c>
      <c r="I245" s="9">
        <v>6</v>
      </c>
      <c r="J245" s="9">
        <v>0</v>
      </c>
      <c r="K245" s="9">
        <v>396</v>
      </c>
      <c r="L245" s="9">
        <v>928</v>
      </c>
      <c r="M245" s="9">
        <v>226</v>
      </c>
      <c r="N245" s="9">
        <v>81507</v>
      </c>
      <c r="O245" s="9">
        <v>1079268</v>
      </c>
    </row>
    <row r="246" spans="1:15" ht="18.75" customHeight="1">
      <c r="A246" s="83" t="s">
        <v>558</v>
      </c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1:15">
      <c r="A247" s="88" t="s">
        <v>559</v>
      </c>
      <c r="B247" s="9">
        <v>7</v>
      </c>
      <c r="C247" s="9">
        <v>0</v>
      </c>
      <c r="D247" s="9">
        <v>0</v>
      </c>
      <c r="E247" s="9">
        <v>40</v>
      </c>
      <c r="F247" s="9">
        <v>4</v>
      </c>
      <c r="G247" s="9">
        <v>16</v>
      </c>
      <c r="H247" s="9">
        <v>11</v>
      </c>
      <c r="I247" s="9" t="s">
        <v>979</v>
      </c>
      <c r="J247" s="9">
        <v>0</v>
      </c>
      <c r="K247" s="9">
        <v>61</v>
      </c>
      <c r="L247" s="9">
        <v>86</v>
      </c>
      <c r="M247" s="9">
        <v>26</v>
      </c>
      <c r="N247" s="9">
        <v>9297</v>
      </c>
      <c r="O247" s="9">
        <v>142418</v>
      </c>
    </row>
    <row r="248" spans="1:15">
      <c r="A248" s="88" t="s">
        <v>560</v>
      </c>
      <c r="B248" s="9">
        <v>40</v>
      </c>
      <c r="C248" s="9">
        <v>0</v>
      </c>
      <c r="D248" s="9">
        <v>62</v>
      </c>
      <c r="E248" s="9">
        <v>169</v>
      </c>
      <c r="F248" s="9">
        <v>25</v>
      </c>
      <c r="G248" s="9">
        <v>35</v>
      </c>
      <c r="H248" s="9">
        <v>20</v>
      </c>
      <c r="I248" s="9">
        <v>0</v>
      </c>
      <c r="J248" s="9">
        <v>0</v>
      </c>
      <c r="K248" s="9">
        <v>139</v>
      </c>
      <c r="L248" s="9">
        <v>380</v>
      </c>
      <c r="M248" s="9">
        <v>124</v>
      </c>
      <c r="N248" s="9">
        <v>45797</v>
      </c>
      <c r="O248" s="9">
        <v>440169</v>
      </c>
    </row>
    <row r="249" spans="1:15">
      <c r="A249" s="88" t="s">
        <v>561</v>
      </c>
      <c r="B249" s="9">
        <v>13</v>
      </c>
      <c r="C249" s="9">
        <v>0</v>
      </c>
      <c r="D249" s="9" t="s">
        <v>979</v>
      </c>
      <c r="E249" s="9">
        <v>322</v>
      </c>
      <c r="F249" s="9">
        <v>29</v>
      </c>
      <c r="G249" s="9">
        <v>42</v>
      </c>
      <c r="H249" s="9">
        <v>20</v>
      </c>
      <c r="I249" s="9">
        <v>0</v>
      </c>
      <c r="J249" s="9">
        <v>0</v>
      </c>
      <c r="K249" s="9">
        <v>209</v>
      </c>
      <c r="L249" s="9">
        <v>317</v>
      </c>
      <c r="M249" s="9">
        <v>93</v>
      </c>
      <c r="N249" s="9">
        <v>32440</v>
      </c>
      <c r="O249" s="9">
        <v>475682</v>
      </c>
    </row>
    <row r="250" spans="1:15">
      <c r="A250" s="88" t="s">
        <v>562</v>
      </c>
      <c r="B250" s="9" t="s">
        <v>979</v>
      </c>
      <c r="C250" s="9">
        <v>0</v>
      </c>
      <c r="D250" s="9" t="s">
        <v>979</v>
      </c>
      <c r="E250" s="9">
        <v>19</v>
      </c>
      <c r="F250" s="9">
        <v>4</v>
      </c>
      <c r="G250" s="9">
        <v>15</v>
      </c>
      <c r="H250" s="9">
        <v>4</v>
      </c>
      <c r="I250" s="9">
        <v>0</v>
      </c>
      <c r="J250" s="9">
        <v>0</v>
      </c>
      <c r="K250" s="9">
        <v>30</v>
      </c>
      <c r="L250" s="9">
        <v>36</v>
      </c>
      <c r="M250" s="9">
        <v>20</v>
      </c>
      <c r="N250" s="9">
        <v>6945</v>
      </c>
      <c r="O250" s="9">
        <v>73645</v>
      </c>
    </row>
    <row r="251" spans="1:15">
      <c r="A251" s="88" t="s">
        <v>563</v>
      </c>
      <c r="B251" s="9" t="s">
        <v>979</v>
      </c>
      <c r="C251" s="9">
        <v>0</v>
      </c>
      <c r="D251" s="9" t="s">
        <v>979</v>
      </c>
      <c r="E251" s="9">
        <v>16</v>
      </c>
      <c r="F251" s="9" t="s">
        <v>979</v>
      </c>
      <c r="G251" s="9">
        <v>6</v>
      </c>
      <c r="H251" s="9" t="s">
        <v>979</v>
      </c>
      <c r="I251" s="9" t="s">
        <v>979</v>
      </c>
      <c r="J251" s="9">
        <v>0</v>
      </c>
      <c r="K251" s="9">
        <v>45</v>
      </c>
      <c r="L251" s="9">
        <v>66</v>
      </c>
      <c r="M251" s="9">
        <v>37</v>
      </c>
      <c r="N251" s="9">
        <v>13385</v>
      </c>
      <c r="O251" s="9">
        <v>113732</v>
      </c>
    </row>
    <row r="252" spans="1:15">
      <c r="A252" s="88" t="s">
        <v>564</v>
      </c>
      <c r="B252" s="9" t="s">
        <v>979</v>
      </c>
      <c r="C252" s="9">
        <v>0</v>
      </c>
      <c r="D252" s="9" t="s">
        <v>979</v>
      </c>
      <c r="E252" s="9">
        <v>32</v>
      </c>
      <c r="F252" s="9">
        <v>5</v>
      </c>
      <c r="G252" s="9">
        <v>7</v>
      </c>
      <c r="H252" s="9" t="s">
        <v>979</v>
      </c>
      <c r="I252" s="9">
        <v>0</v>
      </c>
      <c r="J252" s="9">
        <v>0</v>
      </c>
      <c r="K252" s="9">
        <v>22</v>
      </c>
      <c r="L252" s="9">
        <v>49</v>
      </c>
      <c r="M252" s="9">
        <v>12</v>
      </c>
      <c r="N252" s="9">
        <v>4269</v>
      </c>
      <c r="O252" s="9">
        <v>57524</v>
      </c>
    </row>
    <row r="253" spans="1:15">
      <c r="A253" s="88" t="s">
        <v>565</v>
      </c>
      <c r="B253" s="9">
        <v>28</v>
      </c>
      <c r="C253" s="9">
        <v>0</v>
      </c>
      <c r="D253" s="9">
        <v>4</v>
      </c>
      <c r="E253" s="9">
        <v>61</v>
      </c>
      <c r="F253" s="9" t="s">
        <v>979</v>
      </c>
      <c r="G253" s="9">
        <v>17</v>
      </c>
      <c r="H253" s="9" t="s">
        <v>979</v>
      </c>
      <c r="I253" s="9">
        <v>7</v>
      </c>
      <c r="J253" s="9">
        <v>0</v>
      </c>
      <c r="K253" s="9">
        <v>62</v>
      </c>
      <c r="L253" s="9">
        <v>133</v>
      </c>
      <c r="M253" s="9">
        <v>36</v>
      </c>
      <c r="N253" s="9">
        <v>13132</v>
      </c>
      <c r="O253" s="9">
        <v>187674</v>
      </c>
    </row>
    <row r="254" spans="1:15">
      <c r="A254" s="88" t="s">
        <v>566</v>
      </c>
      <c r="B254" s="9" t="s">
        <v>979</v>
      </c>
      <c r="C254" s="9">
        <v>0</v>
      </c>
      <c r="D254" s="9">
        <v>0</v>
      </c>
      <c r="E254" s="9">
        <v>7</v>
      </c>
      <c r="F254" s="9">
        <v>0</v>
      </c>
      <c r="G254" s="9">
        <v>7</v>
      </c>
      <c r="H254" s="9">
        <v>4</v>
      </c>
      <c r="I254" s="9">
        <v>6</v>
      </c>
      <c r="J254" s="9">
        <v>0</v>
      </c>
      <c r="K254" s="9">
        <v>21</v>
      </c>
      <c r="L254" s="9">
        <v>31</v>
      </c>
      <c r="M254" s="9">
        <v>12</v>
      </c>
      <c r="N254" s="9">
        <v>4138</v>
      </c>
      <c r="O254" s="9">
        <v>61159</v>
      </c>
    </row>
    <row r="255" spans="1:15">
      <c r="A255" s="88" t="s">
        <v>567</v>
      </c>
      <c r="B255" s="9" t="s">
        <v>979</v>
      </c>
      <c r="C255" s="9">
        <v>0</v>
      </c>
      <c r="D255" s="9">
        <v>4</v>
      </c>
      <c r="E255" s="9">
        <v>65</v>
      </c>
      <c r="F255" s="9">
        <v>6</v>
      </c>
      <c r="G255" s="9">
        <v>23</v>
      </c>
      <c r="H255" s="9">
        <v>10</v>
      </c>
      <c r="I255" s="9">
        <v>4</v>
      </c>
      <c r="J255" s="9" t="s">
        <v>979</v>
      </c>
      <c r="K255" s="9">
        <v>74</v>
      </c>
      <c r="L255" s="9">
        <v>128</v>
      </c>
      <c r="M255" s="9">
        <v>40</v>
      </c>
      <c r="N255" s="9">
        <v>14201</v>
      </c>
      <c r="O255" s="9">
        <v>184867</v>
      </c>
    </row>
    <row r="256" spans="1:15">
      <c r="A256" s="88" t="s">
        <v>568</v>
      </c>
      <c r="B256" s="9" t="s">
        <v>979</v>
      </c>
      <c r="C256" s="9">
        <v>0</v>
      </c>
      <c r="D256" s="9" t="s">
        <v>979</v>
      </c>
      <c r="E256" s="9">
        <v>23</v>
      </c>
      <c r="F256" s="9">
        <v>0</v>
      </c>
      <c r="G256" s="9">
        <v>7</v>
      </c>
      <c r="H256" s="9" t="s">
        <v>979</v>
      </c>
      <c r="I256" s="9" t="s">
        <v>979</v>
      </c>
      <c r="J256" s="9">
        <v>0</v>
      </c>
      <c r="K256" s="9">
        <v>13</v>
      </c>
      <c r="L256" s="9">
        <v>31</v>
      </c>
      <c r="M256" s="9">
        <v>13</v>
      </c>
      <c r="N256" s="9">
        <v>4382</v>
      </c>
      <c r="O256" s="9">
        <v>41246</v>
      </c>
    </row>
    <row r="257" spans="1:15">
      <c r="A257" s="88" t="s">
        <v>569</v>
      </c>
      <c r="B257" s="9">
        <v>0</v>
      </c>
      <c r="C257" s="9">
        <v>0</v>
      </c>
      <c r="D257" s="9" t="s">
        <v>979</v>
      </c>
      <c r="E257" s="9">
        <v>52</v>
      </c>
      <c r="F257" s="9">
        <v>0</v>
      </c>
      <c r="G257" s="9">
        <v>8</v>
      </c>
      <c r="H257" s="9">
        <v>6</v>
      </c>
      <c r="I257" s="9" t="s">
        <v>979</v>
      </c>
      <c r="J257" s="9">
        <v>0</v>
      </c>
      <c r="K257" s="9">
        <v>38</v>
      </c>
      <c r="L257" s="9">
        <v>52</v>
      </c>
      <c r="M257" s="9">
        <v>13</v>
      </c>
      <c r="N257" s="9">
        <v>4937</v>
      </c>
      <c r="O257" s="9">
        <v>85737</v>
      </c>
    </row>
    <row r="258" spans="1:15">
      <c r="A258" s="88" t="s">
        <v>570</v>
      </c>
      <c r="B258" s="9" t="s">
        <v>979</v>
      </c>
      <c r="C258" s="9">
        <v>0</v>
      </c>
      <c r="D258" s="9" t="s">
        <v>979</v>
      </c>
      <c r="E258" s="9">
        <v>28</v>
      </c>
      <c r="F258" s="9">
        <v>0</v>
      </c>
      <c r="G258" s="9">
        <v>12</v>
      </c>
      <c r="H258" s="9">
        <v>4</v>
      </c>
      <c r="I258" s="9" t="s">
        <v>979</v>
      </c>
      <c r="J258" s="9">
        <v>0</v>
      </c>
      <c r="K258" s="9">
        <v>32</v>
      </c>
      <c r="L258" s="9">
        <v>41</v>
      </c>
      <c r="M258" s="9">
        <v>9</v>
      </c>
      <c r="N258" s="9">
        <v>3257</v>
      </c>
      <c r="O258" s="9">
        <v>70804</v>
      </c>
    </row>
    <row r="259" spans="1:15">
      <c r="A259" s="88" t="s">
        <v>571</v>
      </c>
      <c r="B259" s="9" t="s">
        <v>979</v>
      </c>
      <c r="C259" s="9">
        <v>0</v>
      </c>
      <c r="D259" s="9" t="s">
        <v>979</v>
      </c>
      <c r="E259" s="9">
        <v>28</v>
      </c>
      <c r="F259" s="9">
        <v>5</v>
      </c>
      <c r="G259" s="9">
        <v>5</v>
      </c>
      <c r="H259" s="9" t="s">
        <v>979</v>
      </c>
      <c r="I259" s="9" t="s">
        <v>979</v>
      </c>
      <c r="J259" s="9">
        <v>0</v>
      </c>
      <c r="K259" s="9">
        <v>36</v>
      </c>
      <c r="L259" s="9">
        <v>45</v>
      </c>
      <c r="M259" s="9">
        <v>17</v>
      </c>
      <c r="N259" s="9">
        <v>5599</v>
      </c>
      <c r="O259" s="9">
        <v>81858</v>
      </c>
    </row>
    <row r="260" spans="1:15">
      <c r="A260" s="88" t="s">
        <v>572</v>
      </c>
      <c r="B260" s="9">
        <v>9</v>
      </c>
      <c r="C260" s="9">
        <v>0</v>
      </c>
      <c r="D260" s="9" t="s">
        <v>979</v>
      </c>
      <c r="E260" s="9">
        <v>8</v>
      </c>
      <c r="F260" s="9">
        <v>0</v>
      </c>
      <c r="G260" s="9" t="s">
        <v>979</v>
      </c>
      <c r="H260" s="9" t="s">
        <v>979</v>
      </c>
      <c r="I260" s="9">
        <v>5</v>
      </c>
      <c r="J260" s="9">
        <v>0</v>
      </c>
      <c r="K260" s="9">
        <v>13</v>
      </c>
      <c r="L260" s="9">
        <v>37</v>
      </c>
      <c r="M260" s="9">
        <v>9</v>
      </c>
      <c r="N260" s="9">
        <v>3326</v>
      </c>
      <c r="O260" s="9">
        <v>50874</v>
      </c>
    </row>
    <row r="261" spans="1:15">
      <c r="A261" s="88" t="s">
        <v>573</v>
      </c>
      <c r="B261" s="9" t="s">
        <v>979</v>
      </c>
      <c r="C261" s="9">
        <v>0</v>
      </c>
      <c r="D261" s="9" t="s">
        <v>979</v>
      </c>
      <c r="E261" s="9">
        <v>10</v>
      </c>
      <c r="F261" s="9" t="s">
        <v>979</v>
      </c>
      <c r="G261" s="9" t="s">
        <v>979</v>
      </c>
      <c r="H261" s="9" t="s">
        <v>979</v>
      </c>
      <c r="I261" s="9" t="s">
        <v>979</v>
      </c>
      <c r="J261" s="9">
        <v>0</v>
      </c>
      <c r="K261" s="9">
        <v>11</v>
      </c>
      <c r="L261" s="9">
        <v>17</v>
      </c>
      <c r="M261" s="9">
        <v>7</v>
      </c>
      <c r="N261" s="9">
        <v>2515</v>
      </c>
      <c r="O261" s="9">
        <v>30178</v>
      </c>
    </row>
    <row r="262" spans="1:15" ht="18.75" customHeight="1">
      <c r="A262" s="83" t="s">
        <v>574</v>
      </c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1:15">
      <c r="A263" s="88" t="s">
        <v>575</v>
      </c>
      <c r="B263" s="9">
        <v>14</v>
      </c>
      <c r="C263" s="9">
        <v>0</v>
      </c>
      <c r="D263" s="9">
        <v>5</v>
      </c>
      <c r="E263" s="9">
        <v>44</v>
      </c>
      <c r="F263" s="9" t="s">
        <v>979</v>
      </c>
      <c r="G263" s="9">
        <v>20</v>
      </c>
      <c r="H263" s="9">
        <v>7</v>
      </c>
      <c r="I263" s="9">
        <v>0</v>
      </c>
      <c r="J263" s="9">
        <v>0</v>
      </c>
      <c r="K263" s="9">
        <v>115</v>
      </c>
      <c r="L263" s="9">
        <v>148</v>
      </c>
      <c r="M263" s="9">
        <v>46</v>
      </c>
      <c r="N263" s="9">
        <v>17731</v>
      </c>
      <c r="O263" s="9">
        <v>250288</v>
      </c>
    </row>
    <row r="264" spans="1:15">
      <c r="A264" s="88" t="s">
        <v>576</v>
      </c>
      <c r="B264" s="9">
        <v>35</v>
      </c>
      <c r="C264" s="9" t="s">
        <v>979</v>
      </c>
      <c r="D264" s="9">
        <v>13</v>
      </c>
      <c r="E264" s="9">
        <v>306</v>
      </c>
      <c r="F264" s="9">
        <v>49</v>
      </c>
      <c r="G264" s="9">
        <v>80</v>
      </c>
      <c r="H264" s="9">
        <v>81</v>
      </c>
      <c r="I264" s="9">
        <v>8</v>
      </c>
      <c r="J264" s="9">
        <v>0</v>
      </c>
      <c r="K264" s="9">
        <v>321</v>
      </c>
      <c r="L264" s="9">
        <v>539</v>
      </c>
      <c r="M264" s="9">
        <v>146</v>
      </c>
      <c r="N264" s="9">
        <v>55364</v>
      </c>
      <c r="O264" s="9">
        <v>784500</v>
      </c>
    </row>
    <row r="265" spans="1:15">
      <c r="A265" s="88" t="s">
        <v>577</v>
      </c>
      <c r="B265" s="9">
        <v>5</v>
      </c>
      <c r="C265" s="9">
        <v>0</v>
      </c>
      <c r="D265" s="9" t="s">
        <v>979</v>
      </c>
      <c r="E265" s="9">
        <v>16</v>
      </c>
      <c r="F265" s="9">
        <v>0</v>
      </c>
      <c r="G265" s="9" t="s">
        <v>979</v>
      </c>
      <c r="H265" s="9">
        <v>4</v>
      </c>
      <c r="I265" s="9" t="s">
        <v>979</v>
      </c>
      <c r="J265" s="9">
        <v>0</v>
      </c>
      <c r="K265" s="9">
        <v>18</v>
      </c>
      <c r="L265" s="9">
        <v>36</v>
      </c>
      <c r="M265" s="9">
        <v>19</v>
      </c>
      <c r="N265" s="9">
        <v>7170</v>
      </c>
      <c r="O265" s="9">
        <v>55971</v>
      </c>
    </row>
    <row r="266" spans="1:15">
      <c r="A266" s="88" t="s">
        <v>578</v>
      </c>
      <c r="B266" s="9">
        <v>20</v>
      </c>
      <c r="C266" s="9">
        <v>0</v>
      </c>
      <c r="D266" s="9">
        <v>10</v>
      </c>
      <c r="E266" s="9">
        <v>54</v>
      </c>
      <c r="F266" s="9">
        <v>14</v>
      </c>
      <c r="G266" s="9">
        <v>36</v>
      </c>
      <c r="H266" s="9">
        <v>10</v>
      </c>
      <c r="I266" s="9" t="s">
        <v>979</v>
      </c>
      <c r="J266" s="9">
        <v>0</v>
      </c>
      <c r="K266" s="9">
        <v>131</v>
      </c>
      <c r="L266" s="9">
        <v>216</v>
      </c>
      <c r="M266" s="9">
        <v>58</v>
      </c>
      <c r="N266" s="9">
        <v>21648</v>
      </c>
      <c r="O266" s="9">
        <v>312531</v>
      </c>
    </row>
    <row r="267" spans="1:15">
      <c r="A267" s="88" t="s">
        <v>579</v>
      </c>
      <c r="B267" s="9">
        <v>14</v>
      </c>
      <c r="C267" s="9">
        <v>0</v>
      </c>
      <c r="D267" s="9">
        <v>6</v>
      </c>
      <c r="E267" s="9">
        <v>34</v>
      </c>
      <c r="F267" s="9">
        <v>4</v>
      </c>
      <c r="G267" s="9">
        <v>8</v>
      </c>
      <c r="H267" s="9">
        <v>4</v>
      </c>
      <c r="I267" s="9">
        <v>4</v>
      </c>
      <c r="J267" s="9">
        <v>0</v>
      </c>
      <c r="K267" s="9">
        <v>66</v>
      </c>
      <c r="L267" s="9">
        <v>97</v>
      </c>
      <c r="M267" s="9">
        <v>25</v>
      </c>
      <c r="N267" s="9">
        <v>8984</v>
      </c>
      <c r="O267" s="9">
        <v>155905</v>
      </c>
    </row>
    <row r="268" spans="1:15">
      <c r="A268" s="88" t="s">
        <v>580</v>
      </c>
      <c r="B268" s="9" t="s">
        <v>979</v>
      </c>
      <c r="C268" s="9">
        <v>0</v>
      </c>
      <c r="D268" s="9" t="s">
        <v>979</v>
      </c>
      <c r="E268" s="9">
        <v>15</v>
      </c>
      <c r="F268" s="9">
        <v>4</v>
      </c>
      <c r="G268" s="9">
        <v>9</v>
      </c>
      <c r="H268" s="9" t="s">
        <v>979</v>
      </c>
      <c r="I268" s="9" t="s">
        <v>979</v>
      </c>
      <c r="J268" s="9">
        <v>0</v>
      </c>
      <c r="K268" s="9">
        <v>21</v>
      </c>
      <c r="L268" s="9">
        <v>31</v>
      </c>
      <c r="M268" s="9">
        <v>20</v>
      </c>
      <c r="N268" s="9">
        <v>7063</v>
      </c>
      <c r="O268" s="9">
        <v>63474</v>
      </c>
    </row>
    <row r="269" spans="1:15">
      <c r="A269" s="88" t="s">
        <v>581</v>
      </c>
      <c r="B269" s="9">
        <v>6</v>
      </c>
      <c r="C269" s="9">
        <v>0</v>
      </c>
      <c r="D269" s="9" t="s">
        <v>979</v>
      </c>
      <c r="E269" s="9">
        <v>22</v>
      </c>
      <c r="F269" s="9" t="s">
        <v>979</v>
      </c>
      <c r="G269" s="9" t="s">
        <v>979</v>
      </c>
      <c r="H269" s="9" t="s">
        <v>979</v>
      </c>
      <c r="I269" s="9">
        <v>0</v>
      </c>
      <c r="J269" s="9">
        <v>0</v>
      </c>
      <c r="K269" s="9">
        <v>24</v>
      </c>
      <c r="L269" s="9">
        <v>22</v>
      </c>
      <c r="M269" s="9">
        <v>16</v>
      </c>
      <c r="N269" s="9">
        <v>5728</v>
      </c>
      <c r="O269" s="9">
        <v>56496</v>
      </c>
    </row>
    <row r="270" spans="1:15">
      <c r="A270" s="88" t="s">
        <v>582</v>
      </c>
      <c r="B270" s="9" t="s">
        <v>979</v>
      </c>
      <c r="C270" s="9">
        <v>0</v>
      </c>
      <c r="D270" s="9" t="s">
        <v>979</v>
      </c>
      <c r="E270" s="9">
        <v>22</v>
      </c>
      <c r="F270" s="9">
        <v>0</v>
      </c>
      <c r="G270" s="9" t="s">
        <v>979</v>
      </c>
      <c r="H270" s="9" t="s">
        <v>979</v>
      </c>
      <c r="I270" s="9">
        <v>0</v>
      </c>
      <c r="J270" s="9">
        <v>0</v>
      </c>
      <c r="K270" s="9">
        <v>51</v>
      </c>
      <c r="L270" s="9">
        <v>65</v>
      </c>
      <c r="M270" s="9">
        <v>11</v>
      </c>
      <c r="N270" s="9">
        <v>3740</v>
      </c>
      <c r="O270" s="9">
        <v>96788</v>
      </c>
    </row>
    <row r="271" spans="1:15">
      <c r="A271" s="88" t="s">
        <v>583</v>
      </c>
      <c r="B271" s="9">
        <v>9</v>
      </c>
      <c r="C271" s="9">
        <v>0</v>
      </c>
      <c r="D271" s="9">
        <v>17</v>
      </c>
      <c r="E271" s="9">
        <v>93</v>
      </c>
      <c r="F271" s="9">
        <v>9</v>
      </c>
      <c r="G271" s="9">
        <v>19</v>
      </c>
      <c r="H271" s="9">
        <v>8</v>
      </c>
      <c r="I271" s="9" t="s">
        <v>979</v>
      </c>
      <c r="J271" s="9">
        <v>0</v>
      </c>
      <c r="K271" s="9">
        <v>100</v>
      </c>
      <c r="L271" s="9">
        <v>173</v>
      </c>
      <c r="M271" s="9">
        <v>56</v>
      </c>
      <c r="N271" s="9">
        <v>20071</v>
      </c>
      <c r="O271" s="9">
        <v>247154</v>
      </c>
    </row>
    <row r="272" spans="1:15">
      <c r="A272" s="88" t="s">
        <v>584</v>
      </c>
      <c r="B272" s="9">
        <v>7</v>
      </c>
      <c r="C272" s="9">
        <v>0</v>
      </c>
      <c r="D272" s="9" t="s">
        <v>979</v>
      </c>
      <c r="E272" s="9">
        <v>48</v>
      </c>
      <c r="F272" s="9" t="s">
        <v>979</v>
      </c>
      <c r="G272" s="9">
        <v>26</v>
      </c>
      <c r="H272" s="9" t="s">
        <v>979</v>
      </c>
      <c r="I272" s="9">
        <v>0</v>
      </c>
      <c r="J272" s="9">
        <v>0</v>
      </c>
      <c r="K272" s="9">
        <v>102</v>
      </c>
      <c r="L272" s="9">
        <v>130</v>
      </c>
      <c r="M272" s="9">
        <v>29</v>
      </c>
      <c r="N272" s="9">
        <v>10981</v>
      </c>
      <c r="O272" s="9">
        <v>210452</v>
      </c>
    </row>
    <row r="273" spans="1:15" ht="18.75" customHeight="1">
      <c r="A273" s="83" t="s">
        <v>585</v>
      </c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1:15">
      <c r="A274" s="88" t="s">
        <v>586</v>
      </c>
      <c r="B274" s="9">
        <v>14</v>
      </c>
      <c r="C274" s="9">
        <v>0</v>
      </c>
      <c r="D274" s="9">
        <v>17</v>
      </c>
      <c r="E274" s="9">
        <v>90</v>
      </c>
      <c r="F274" s="9">
        <v>4</v>
      </c>
      <c r="G274" s="9">
        <v>0</v>
      </c>
      <c r="H274" s="9">
        <v>23</v>
      </c>
      <c r="I274" s="9">
        <v>0</v>
      </c>
      <c r="J274" s="9">
        <v>0</v>
      </c>
      <c r="K274" s="9">
        <v>124</v>
      </c>
      <c r="L274" s="9">
        <v>175</v>
      </c>
      <c r="M274" s="9">
        <v>35</v>
      </c>
      <c r="N274" s="9">
        <v>12926</v>
      </c>
      <c r="O274" s="9">
        <v>258894</v>
      </c>
    </row>
    <row r="275" spans="1:15">
      <c r="A275" s="88" t="s">
        <v>587</v>
      </c>
      <c r="B275" s="9" t="s">
        <v>979</v>
      </c>
      <c r="C275" s="9">
        <v>0</v>
      </c>
      <c r="D275" s="9" t="s">
        <v>979</v>
      </c>
      <c r="E275" s="9">
        <v>37</v>
      </c>
      <c r="F275" s="9">
        <v>0</v>
      </c>
      <c r="G275" s="9">
        <v>15</v>
      </c>
      <c r="H275" s="9">
        <v>12</v>
      </c>
      <c r="I275" s="9">
        <v>0</v>
      </c>
      <c r="J275" s="9">
        <v>0</v>
      </c>
      <c r="K275" s="9">
        <v>78</v>
      </c>
      <c r="L275" s="9">
        <v>90</v>
      </c>
      <c r="M275" s="9">
        <v>24</v>
      </c>
      <c r="N275" s="9">
        <v>8932</v>
      </c>
      <c r="O275" s="9">
        <v>157566</v>
      </c>
    </row>
    <row r="276" spans="1:15">
      <c r="A276" s="88" t="s">
        <v>588</v>
      </c>
      <c r="B276" s="9">
        <v>11</v>
      </c>
      <c r="C276" s="9">
        <v>0</v>
      </c>
      <c r="D276" s="9" t="s">
        <v>979</v>
      </c>
      <c r="E276" s="9">
        <v>116</v>
      </c>
      <c r="F276" s="9">
        <v>0</v>
      </c>
      <c r="G276" s="9">
        <v>11</v>
      </c>
      <c r="H276" s="9">
        <v>6</v>
      </c>
      <c r="I276" s="9" t="s">
        <v>979</v>
      </c>
      <c r="J276" s="9">
        <v>0</v>
      </c>
      <c r="K276" s="9">
        <v>63</v>
      </c>
      <c r="L276" s="9">
        <v>91</v>
      </c>
      <c r="M276" s="9">
        <v>34</v>
      </c>
      <c r="N276" s="9">
        <v>11714</v>
      </c>
      <c r="O276" s="9">
        <v>153103</v>
      </c>
    </row>
    <row r="277" spans="1:15">
      <c r="A277" s="88" t="s">
        <v>589</v>
      </c>
      <c r="B277" s="9">
        <v>54</v>
      </c>
      <c r="C277" s="9">
        <v>0</v>
      </c>
      <c r="D277" s="9">
        <v>63</v>
      </c>
      <c r="E277" s="9">
        <v>249</v>
      </c>
      <c r="F277" s="9">
        <v>27</v>
      </c>
      <c r="G277" s="9">
        <v>75</v>
      </c>
      <c r="H277" s="9">
        <v>48</v>
      </c>
      <c r="I277" s="9" t="s">
        <v>979</v>
      </c>
      <c r="J277" s="9">
        <v>0</v>
      </c>
      <c r="K277" s="9">
        <v>298</v>
      </c>
      <c r="L277" s="9">
        <v>462</v>
      </c>
      <c r="M277" s="9">
        <v>141</v>
      </c>
      <c r="N277" s="9">
        <v>49163</v>
      </c>
      <c r="O277" s="9">
        <v>722388</v>
      </c>
    </row>
    <row r="278" spans="1:15">
      <c r="A278" s="88" t="s">
        <v>590</v>
      </c>
      <c r="B278" s="9">
        <v>6</v>
      </c>
      <c r="C278" s="9">
        <v>0</v>
      </c>
      <c r="D278" s="9">
        <v>9</v>
      </c>
      <c r="E278" s="9">
        <v>45</v>
      </c>
      <c r="F278" s="9" t="s">
        <v>979</v>
      </c>
      <c r="G278" s="9">
        <v>21</v>
      </c>
      <c r="H278" s="9">
        <v>5</v>
      </c>
      <c r="I278" s="9" t="s">
        <v>979</v>
      </c>
      <c r="J278" s="9">
        <v>0</v>
      </c>
      <c r="K278" s="9">
        <v>56</v>
      </c>
      <c r="L278" s="9">
        <v>75</v>
      </c>
      <c r="M278" s="9">
        <v>22</v>
      </c>
      <c r="N278" s="9">
        <v>8556</v>
      </c>
      <c r="O278" s="9">
        <v>129740</v>
      </c>
    </row>
    <row r="279" spans="1:15">
      <c r="A279" s="88" t="s">
        <v>591</v>
      </c>
      <c r="B279" s="9" t="s">
        <v>979</v>
      </c>
      <c r="C279" s="9">
        <v>0</v>
      </c>
      <c r="D279" s="9" t="s">
        <v>979</v>
      </c>
      <c r="E279" s="9">
        <v>14</v>
      </c>
      <c r="F279" s="9">
        <v>0</v>
      </c>
      <c r="G279" s="9">
        <v>7</v>
      </c>
      <c r="H279" s="9">
        <v>0</v>
      </c>
      <c r="I279" s="9">
        <v>4</v>
      </c>
      <c r="J279" s="9">
        <v>0</v>
      </c>
      <c r="K279" s="9">
        <v>28</v>
      </c>
      <c r="L279" s="9">
        <v>50</v>
      </c>
      <c r="M279" s="9">
        <v>10</v>
      </c>
      <c r="N279" s="9">
        <v>3456</v>
      </c>
      <c r="O279" s="9">
        <v>68472</v>
      </c>
    </row>
    <row r="280" spans="1:15">
      <c r="A280" s="88" t="s">
        <v>592</v>
      </c>
      <c r="B280" s="9">
        <v>35</v>
      </c>
      <c r="C280" s="9" t="s">
        <v>979</v>
      </c>
      <c r="D280" s="9">
        <v>32</v>
      </c>
      <c r="E280" s="9">
        <v>89</v>
      </c>
      <c r="F280" s="9">
        <v>5</v>
      </c>
      <c r="G280" s="9">
        <v>32</v>
      </c>
      <c r="H280" s="9">
        <v>23</v>
      </c>
      <c r="I280" s="9">
        <v>0</v>
      </c>
      <c r="J280" s="9">
        <v>0</v>
      </c>
      <c r="K280" s="9">
        <v>201</v>
      </c>
      <c r="L280" s="9">
        <v>364</v>
      </c>
      <c r="M280" s="9">
        <v>77</v>
      </c>
      <c r="N280" s="9">
        <v>25339</v>
      </c>
      <c r="O280" s="9">
        <v>468118</v>
      </c>
    </row>
    <row r="281" spans="1:15" ht="18.75" customHeight="1">
      <c r="A281" s="83" t="s">
        <v>593</v>
      </c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1:15">
      <c r="A282" s="88" t="s">
        <v>594</v>
      </c>
      <c r="B282" s="9" t="s">
        <v>979</v>
      </c>
      <c r="C282" s="9">
        <v>0</v>
      </c>
      <c r="D282" s="9">
        <v>4</v>
      </c>
      <c r="E282" s="9" t="s">
        <v>979</v>
      </c>
      <c r="F282" s="9">
        <v>0</v>
      </c>
      <c r="G282" s="9" t="s">
        <v>979</v>
      </c>
      <c r="H282" s="9" t="s">
        <v>979</v>
      </c>
      <c r="I282" s="9" t="s">
        <v>979</v>
      </c>
      <c r="J282" s="9">
        <v>0</v>
      </c>
      <c r="K282" s="9">
        <v>22</v>
      </c>
      <c r="L282" s="9">
        <v>20</v>
      </c>
      <c r="M282" s="9">
        <v>11</v>
      </c>
      <c r="N282" s="9">
        <v>4030</v>
      </c>
      <c r="O282" s="9">
        <v>50723</v>
      </c>
    </row>
    <row r="283" spans="1:15">
      <c r="A283" s="88" t="s">
        <v>595</v>
      </c>
      <c r="B283" s="9">
        <v>5</v>
      </c>
      <c r="C283" s="9">
        <v>0</v>
      </c>
      <c r="D283" s="9">
        <v>0</v>
      </c>
      <c r="E283" s="9">
        <v>22</v>
      </c>
      <c r="F283" s="9">
        <v>0</v>
      </c>
      <c r="G283" s="9">
        <v>7</v>
      </c>
      <c r="H283" s="9" t="s">
        <v>979</v>
      </c>
      <c r="I283" s="9" t="s">
        <v>979</v>
      </c>
      <c r="J283" s="9">
        <v>0</v>
      </c>
      <c r="K283" s="9">
        <v>17</v>
      </c>
      <c r="L283" s="9">
        <v>18</v>
      </c>
      <c r="M283" s="9">
        <v>7</v>
      </c>
      <c r="N283" s="9">
        <v>2285</v>
      </c>
      <c r="O283" s="9">
        <v>41771</v>
      </c>
    </row>
    <row r="284" spans="1:15">
      <c r="A284" s="88" t="s">
        <v>596</v>
      </c>
      <c r="B284" s="9">
        <v>4</v>
      </c>
      <c r="C284" s="9">
        <v>0</v>
      </c>
      <c r="D284" s="9" t="s">
        <v>979</v>
      </c>
      <c r="E284" s="9">
        <v>24</v>
      </c>
      <c r="F284" s="9">
        <v>0</v>
      </c>
      <c r="G284" s="9" t="s">
        <v>979</v>
      </c>
      <c r="H284" s="9" t="s">
        <v>979</v>
      </c>
      <c r="I284" s="9">
        <v>0</v>
      </c>
      <c r="J284" s="9" t="s">
        <v>979</v>
      </c>
      <c r="K284" s="9">
        <v>34</v>
      </c>
      <c r="L284" s="9">
        <v>25</v>
      </c>
      <c r="M284" s="9">
        <v>6</v>
      </c>
      <c r="N284" s="9">
        <v>2325</v>
      </c>
      <c r="O284" s="9">
        <v>63623</v>
      </c>
    </row>
    <row r="285" spans="1:15">
      <c r="A285" s="88" t="s">
        <v>597</v>
      </c>
      <c r="B285" s="9" t="s">
        <v>979</v>
      </c>
      <c r="C285" s="9">
        <v>0</v>
      </c>
      <c r="D285" s="9">
        <v>8</v>
      </c>
      <c r="E285" s="9">
        <v>10</v>
      </c>
      <c r="F285" s="9" t="s">
        <v>979</v>
      </c>
      <c r="G285" s="9">
        <v>18</v>
      </c>
      <c r="H285" s="9">
        <v>9</v>
      </c>
      <c r="I285" s="9" t="s">
        <v>979</v>
      </c>
      <c r="J285" s="9">
        <v>0</v>
      </c>
      <c r="K285" s="9">
        <v>52</v>
      </c>
      <c r="L285" s="9">
        <v>53</v>
      </c>
      <c r="M285" s="9">
        <v>12</v>
      </c>
      <c r="N285" s="9">
        <v>4576</v>
      </c>
      <c r="O285" s="9">
        <v>107015</v>
      </c>
    </row>
    <row r="286" spans="1:15">
      <c r="A286" s="88" t="s">
        <v>598</v>
      </c>
      <c r="B286" s="9" t="s">
        <v>979</v>
      </c>
      <c r="C286" s="9">
        <v>0</v>
      </c>
      <c r="D286" s="9">
        <v>9</v>
      </c>
      <c r="E286" s="9">
        <v>7</v>
      </c>
      <c r="F286" s="9" t="s">
        <v>979</v>
      </c>
      <c r="G286" s="9" t="s">
        <v>979</v>
      </c>
      <c r="H286" s="9" t="s">
        <v>979</v>
      </c>
      <c r="I286" s="9">
        <v>0</v>
      </c>
      <c r="J286" s="9">
        <v>0</v>
      </c>
      <c r="K286" s="9">
        <v>0</v>
      </c>
      <c r="L286" s="9">
        <v>4</v>
      </c>
      <c r="M286" s="9">
        <v>4</v>
      </c>
      <c r="N286" s="9">
        <v>1354</v>
      </c>
      <c r="O286" s="9">
        <v>7376</v>
      </c>
    </row>
    <row r="287" spans="1:15">
      <c r="A287" s="88" t="s">
        <v>599</v>
      </c>
      <c r="B287" s="9">
        <v>4</v>
      </c>
      <c r="C287" s="9">
        <v>0</v>
      </c>
      <c r="D287" s="9" t="s">
        <v>979</v>
      </c>
      <c r="E287" s="9">
        <v>36</v>
      </c>
      <c r="F287" s="9">
        <v>0</v>
      </c>
      <c r="G287" s="9" t="s">
        <v>979</v>
      </c>
      <c r="H287" s="9" t="s">
        <v>979</v>
      </c>
      <c r="I287" s="9">
        <v>7</v>
      </c>
      <c r="J287" s="9">
        <v>0</v>
      </c>
      <c r="K287" s="9">
        <v>30</v>
      </c>
      <c r="L287" s="9">
        <v>33</v>
      </c>
      <c r="M287" s="9">
        <v>7</v>
      </c>
      <c r="N287" s="9">
        <v>2774</v>
      </c>
      <c r="O287" s="9">
        <v>71639</v>
      </c>
    </row>
    <row r="288" spans="1:15">
      <c r="A288" s="88" t="s">
        <v>600</v>
      </c>
      <c r="B288" s="9">
        <v>4</v>
      </c>
      <c r="C288" s="9">
        <v>0</v>
      </c>
      <c r="D288" s="9" t="s">
        <v>979</v>
      </c>
      <c r="E288" s="9">
        <v>9</v>
      </c>
      <c r="F288" s="9" t="s">
        <v>979</v>
      </c>
      <c r="G288" s="9">
        <v>5</v>
      </c>
      <c r="H288" s="9" t="s">
        <v>979</v>
      </c>
      <c r="I288" s="9">
        <v>4</v>
      </c>
      <c r="J288" s="9">
        <v>0</v>
      </c>
      <c r="K288" s="9">
        <v>16</v>
      </c>
      <c r="L288" s="9">
        <v>16</v>
      </c>
      <c r="M288" s="9">
        <v>7</v>
      </c>
      <c r="N288" s="9">
        <v>2387</v>
      </c>
      <c r="O288" s="9">
        <v>43758</v>
      </c>
    </row>
    <row r="289" spans="1:15">
      <c r="A289" s="88" t="s">
        <v>601</v>
      </c>
      <c r="B289" s="9">
        <v>44</v>
      </c>
      <c r="C289" s="9">
        <v>0</v>
      </c>
      <c r="D289" s="9">
        <v>92</v>
      </c>
      <c r="E289" s="9">
        <v>177</v>
      </c>
      <c r="F289" s="9">
        <v>36</v>
      </c>
      <c r="G289" s="9">
        <v>59</v>
      </c>
      <c r="H289" s="9">
        <v>51</v>
      </c>
      <c r="I289" s="9">
        <v>6</v>
      </c>
      <c r="J289" s="9">
        <v>0</v>
      </c>
      <c r="K289" s="9">
        <v>492</v>
      </c>
      <c r="L289" s="9">
        <v>432</v>
      </c>
      <c r="M289" s="9">
        <v>71</v>
      </c>
      <c r="N289" s="9">
        <v>25023</v>
      </c>
      <c r="O289" s="9">
        <v>921522</v>
      </c>
    </row>
    <row r="290" spans="1:15" ht="18.75" customHeight="1">
      <c r="A290" s="83" t="s">
        <v>602</v>
      </c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1:15">
      <c r="A291" s="88" t="s">
        <v>603</v>
      </c>
      <c r="B291" s="9">
        <v>0</v>
      </c>
      <c r="C291" s="9">
        <v>0</v>
      </c>
      <c r="D291" s="9">
        <v>0</v>
      </c>
      <c r="E291" s="9" t="s">
        <v>979</v>
      </c>
      <c r="F291" s="9">
        <v>0</v>
      </c>
      <c r="G291" s="9" t="s">
        <v>979</v>
      </c>
      <c r="H291" s="9" t="s">
        <v>979</v>
      </c>
      <c r="I291" s="9">
        <v>0</v>
      </c>
      <c r="J291" s="9">
        <v>0</v>
      </c>
      <c r="K291" s="9">
        <v>0</v>
      </c>
      <c r="L291" s="9" t="s">
        <v>979</v>
      </c>
      <c r="M291" s="9">
        <v>0</v>
      </c>
      <c r="N291" s="9">
        <v>0</v>
      </c>
      <c r="O291" s="9">
        <v>1542</v>
      </c>
    </row>
    <row r="292" spans="1:15">
      <c r="A292" s="88" t="s">
        <v>604</v>
      </c>
      <c r="B292" s="9">
        <v>0</v>
      </c>
      <c r="C292" s="9">
        <v>0</v>
      </c>
      <c r="D292" s="9" t="s">
        <v>979</v>
      </c>
      <c r="E292" s="9">
        <v>5</v>
      </c>
      <c r="F292" s="9" t="s">
        <v>979</v>
      </c>
      <c r="G292" s="9" t="s">
        <v>979</v>
      </c>
      <c r="H292" s="9">
        <v>0</v>
      </c>
      <c r="I292" s="9" t="s">
        <v>979</v>
      </c>
      <c r="J292" s="9">
        <v>0</v>
      </c>
      <c r="K292" s="9">
        <v>8</v>
      </c>
      <c r="L292" s="9">
        <v>4</v>
      </c>
      <c r="M292" s="9" t="s">
        <v>979</v>
      </c>
      <c r="N292" s="9">
        <v>1069</v>
      </c>
      <c r="O292" s="9">
        <v>17063</v>
      </c>
    </row>
    <row r="293" spans="1:15">
      <c r="A293" s="88" t="s">
        <v>605</v>
      </c>
      <c r="B293" s="9" t="s">
        <v>979</v>
      </c>
      <c r="C293" s="9">
        <v>0</v>
      </c>
      <c r="D293" s="9" t="s">
        <v>979</v>
      </c>
      <c r="E293" s="9">
        <v>42</v>
      </c>
      <c r="F293" s="9" t="s">
        <v>979</v>
      </c>
      <c r="G293" s="9">
        <v>6</v>
      </c>
      <c r="H293" s="9" t="s">
        <v>979</v>
      </c>
      <c r="I293" s="9" t="s">
        <v>979</v>
      </c>
      <c r="J293" s="9">
        <v>0</v>
      </c>
      <c r="K293" s="9">
        <v>71</v>
      </c>
      <c r="L293" s="9">
        <v>91</v>
      </c>
      <c r="M293" s="9">
        <v>8</v>
      </c>
      <c r="N293" s="9">
        <v>3042</v>
      </c>
      <c r="O293" s="9">
        <v>135948</v>
      </c>
    </row>
    <row r="294" spans="1:15">
      <c r="A294" s="88" t="s">
        <v>606</v>
      </c>
      <c r="B294" s="9">
        <v>7</v>
      </c>
      <c r="C294" s="9">
        <v>0</v>
      </c>
      <c r="D294" s="9">
        <v>4</v>
      </c>
      <c r="E294" s="9">
        <v>12</v>
      </c>
      <c r="F294" s="9" t="s">
        <v>979</v>
      </c>
      <c r="G294" s="9" t="s">
        <v>979</v>
      </c>
      <c r="H294" s="9">
        <v>0</v>
      </c>
      <c r="I294" s="9" t="s">
        <v>979</v>
      </c>
      <c r="J294" s="9">
        <v>0</v>
      </c>
      <c r="K294" s="9">
        <v>0</v>
      </c>
      <c r="L294" s="9">
        <v>9</v>
      </c>
      <c r="M294" s="9" t="s">
        <v>979</v>
      </c>
      <c r="N294" s="9">
        <v>713</v>
      </c>
      <c r="O294" s="9">
        <v>15587</v>
      </c>
    </row>
    <row r="295" spans="1:15">
      <c r="A295" s="88" t="s">
        <v>607</v>
      </c>
      <c r="B295" s="9" t="s">
        <v>979</v>
      </c>
      <c r="C295" s="9">
        <v>0</v>
      </c>
      <c r="D295" s="9" t="s">
        <v>979</v>
      </c>
      <c r="E295" s="9">
        <v>13</v>
      </c>
      <c r="F295" s="9" t="s">
        <v>979</v>
      </c>
      <c r="G295" s="9">
        <v>9</v>
      </c>
      <c r="H295" s="9" t="s">
        <v>979</v>
      </c>
      <c r="I295" s="9">
        <v>0</v>
      </c>
      <c r="J295" s="9">
        <v>0</v>
      </c>
      <c r="K295" s="9">
        <v>29</v>
      </c>
      <c r="L295" s="9">
        <v>26</v>
      </c>
      <c r="M295" s="9">
        <v>4</v>
      </c>
      <c r="N295" s="9">
        <v>1738</v>
      </c>
      <c r="O295" s="9">
        <v>54237</v>
      </c>
    </row>
    <row r="296" spans="1:15">
      <c r="A296" s="88" t="s">
        <v>608</v>
      </c>
      <c r="B296" s="9" t="s">
        <v>979</v>
      </c>
      <c r="C296" s="9">
        <v>0</v>
      </c>
      <c r="D296" s="9" t="s">
        <v>979</v>
      </c>
      <c r="E296" s="9">
        <v>15</v>
      </c>
      <c r="F296" s="9">
        <v>0</v>
      </c>
      <c r="G296" s="9" t="s">
        <v>979</v>
      </c>
      <c r="H296" s="9">
        <v>0</v>
      </c>
      <c r="I296" s="9">
        <v>0</v>
      </c>
      <c r="J296" s="9">
        <v>0</v>
      </c>
      <c r="K296" s="9">
        <v>15</v>
      </c>
      <c r="L296" s="9">
        <v>16</v>
      </c>
      <c r="M296" s="9">
        <v>9</v>
      </c>
      <c r="N296" s="9">
        <v>3501</v>
      </c>
      <c r="O296" s="9">
        <v>34637</v>
      </c>
    </row>
    <row r="297" spans="1:15">
      <c r="A297" s="88" t="s">
        <v>609</v>
      </c>
      <c r="B297" s="9">
        <v>0</v>
      </c>
      <c r="C297" s="9">
        <v>0</v>
      </c>
      <c r="D297" s="9">
        <v>6</v>
      </c>
      <c r="E297" s="9">
        <v>9</v>
      </c>
      <c r="F297" s="9" t="s">
        <v>979</v>
      </c>
      <c r="G297" s="9">
        <v>5</v>
      </c>
      <c r="H297" s="9">
        <v>4</v>
      </c>
      <c r="I297" s="9">
        <v>0</v>
      </c>
      <c r="J297" s="9">
        <v>0</v>
      </c>
      <c r="K297" s="9">
        <v>13</v>
      </c>
      <c r="L297" s="9">
        <v>20</v>
      </c>
      <c r="M297" s="9">
        <v>5</v>
      </c>
      <c r="N297" s="9">
        <v>1696</v>
      </c>
      <c r="O297" s="9">
        <v>30030</v>
      </c>
    </row>
    <row r="298" spans="1:15">
      <c r="A298" s="88" t="s">
        <v>610</v>
      </c>
      <c r="B298" s="9">
        <v>16</v>
      </c>
      <c r="C298" s="9">
        <v>0</v>
      </c>
      <c r="D298" s="9">
        <v>18</v>
      </c>
      <c r="E298" s="9">
        <v>107</v>
      </c>
      <c r="F298" s="9">
        <v>19</v>
      </c>
      <c r="G298" s="9">
        <v>71</v>
      </c>
      <c r="H298" s="9">
        <v>36</v>
      </c>
      <c r="I298" s="9">
        <v>0</v>
      </c>
      <c r="J298" s="9">
        <v>0</v>
      </c>
      <c r="K298" s="9">
        <v>352</v>
      </c>
      <c r="L298" s="9">
        <v>474</v>
      </c>
      <c r="M298" s="9">
        <v>84</v>
      </c>
      <c r="N298" s="9">
        <v>27073</v>
      </c>
      <c r="O298" s="9">
        <v>708112</v>
      </c>
    </row>
    <row r="299" spans="1:15">
      <c r="A299" s="88" t="s">
        <v>611</v>
      </c>
      <c r="B299" s="9">
        <v>5</v>
      </c>
      <c r="C299" s="9">
        <v>0</v>
      </c>
      <c r="D299" s="9">
        <v>0</v>
      </c>
      <c r="E299" s="9" t="s">
        <v>979</v>
      </c>
      <c r="F299" s="9">
        <v>0</v>
      </c>
      <c r="G299" s="9" t="s">
        <v>979</v>
      </c>
      <c r="H299" s="9" t="s">
        <v>979</v>
      </c>
      <c r="I299" s="9" t="s">
        <v>979</v>
      </c>
      <c r="J299" s="9">
        <v>0</v>
      </c>
      <c r="K299" s="9" t="s">
        <v>979</v>
      </c>
      <c r="L299" s="9">
        <v>4</v>
      </c>
      <c r="M299" s="9">
        <v>0</v>
      </c>
      <c r="N299" s="9">
        <v>0</v>
      </c>
      <c r="O299" s="9">
        <v>11650</v>
      </c>
    </row>
    <row r="300" spans="1:15">
      <c r="A300" s="88" t="s">
        <v>612</v>
      </c>
      <c r="B300" s="9">
        <v>4</v>
      </c>
      <c r="C300" s="9">
        <v>0</v>
      </c>
      <c r="D300" s="9">
        <v>4</v>
      </c>
      <c r="E300" s="9">
        <v>14</v>
      </c>
      <c r="F300" s="9">
        <v>0</v>
      </c>
      <c r="G300" s="9" t="s">
        <v>979</v>
      </c>
      <c r="H300" s="9">
        <v>0</v>
      </c>
      <c r="I300" s="9" t="s">
        <v>979</v>
      </c>
      <c r="J300" s="9">
        <v>0</v>
      </c>
      <c r="K300" s="9">
        <v>9</v>
      </c>
      <c r="L300" s="9">
        <v>24</v>
      </c>
      <c r="M300" s="9">
        <v>5</v>
      </c>
      <c r="N300" s="9">
        <v>1862</v>
      </c>
      <c r="O300" s="9">
        <v>29752</v>
      </c>
    </row>
    <row r="301" spans="1:15">
      <c r="A301" s="88" t="s">
        <v>613</v>
      </c>
      <c r="B301" s="9">
        <v>89</v>
      </c>
      <c r="C301" s="9">
        <v>0</v>
      </c>
      <c r="D301" s="9">
        <v>126</v>
      </c>
      <c r="E301" s="9">
        <v>230</v>
      </c>
      <c r="F301" s="9">
        <v>67</v>
      </c>
      <c r="G301" s="9">
        <v>124</v>
      </c>
      <c r="H301" s="9">
        <v>81</v>
      </c>
      <c r="I301" s="9">
        <v>8</v>
      </c>
      <c r="J301" s="9">
        <v>0</v>
      </c>
      <c r="K301" s="9">
        <v>545</v>
      </c>
      <c r="L301" s="9">
        <v>556</v>
      </c>
      <c r="M301" s="9">
        <v>151</v>
      </c>
      <c r="N301" s="9">
        <v>54816</v>
      </c>
      <c r="O301" s="9">
        <v>1162766</v>
      </c>
    </row>
    <row r="302" spans="1:15">
      <c r="A302" s="88" t="s">
        <v>614</v>
      </c>
      <c r="B302" s="9">
        <v>5</v>
      </c>
      <c r="C302" s="9">
        <v>0</v>
      </c>
      <c r="D302" s="9" t="s">
        <v>979</v>
      </c>
      <c r="E302" s="9">
        <v>31</v>
      </c>
      <c r="F302" s="9">
        <v>0</v>
      </c>
      <c r="G302" s="9">
        <v>7</v>
      </c>
      <c r="H302" s="9">
        <v>5</v>
      </c>
      <c r="I302" s="9" t="s">
        <v>979</v>
      </c>
      <c r="J302" s="9">
        <v>0</v>
      </c>
      <c r="K302" s="9">
        <v>20</v>
      </c>
      <c r="L302" s="9">
        <v>29</v>
      </c>
      <c r="M302" s="9">
        <v>12</v>
      </c>
      <c r="N302" s="9">
        <v>4238</v>
      </c>
      <c r="O302" s="9">
        <v>57122</v>
      </c>
    </row>
    <row r="303" spans="1:15">
      <c r="A303" s="88" t="s">
        <v>615</v>
      </c>
      <c r="B303" s="9">
        <v>7</v>
      </c>
      <c r="C303" s="9">
        <v>0</v>
      </c>
      <c r="D303" s="9">
        <v>4</v>
      </c>
      <c r="E303" s="9">
        <v>10</v>
      </c>
      <c r="F303" s="9" t="s">
        <v>979</v>
      </c>
      <c r="G303" s="9">
        <v>6</v>
      </c>
      <c r="H303" s="9">
        <v>4</v>
      </c>
      <c r="I303" s="9">
        <v>0</v>
      </c>
      <c r="J303" s="9" t="s">
        <v>979</v>
      </c>
      <c r="K303" s="9">
        <v>12</v>
      </c>
      <c r="L303" s="9">
        <v>22</v>
      </c>
      <c r="M303" s="9">
        <v>5</v>
      </c>
      <c r="N303" s="9">
        <v>1778</v>
      </c>
      <c r="O303" s="9">
        <v>35569</v>
      </c>
    </row>
    <row r="304" spans="1:15">
      <c r="A304" s="88" t="s">
        <v>616</v>
      </c>
      <c r="B304" s="9" t="s">
        <v>979</v>
      </c>
      <c r="C304" s="9">
        <v>0</v>
      </c>
      <c r="D304" s="9">
        <v>4</v>
      </c>
      <c r="E304" s="9">
        <v>7</v>
      </c>
      <c r="F304" s="9">
        <v>0</v>
      </c>
      <c r="G304" s="9">
        <v>8</v>
      </c>
      <c r="H304" s="9" t="s">
        <v>979</v>
      </c>
      <c r="I304" s="9">
        <v>0</v>
      </c>
      <c r="J304" s="9">
        <v>0</v>
      </c>
      <c r="K304" s="9">
        <v>48</v>
      </c>
      <c r="L304" s="9">
        <v>43</v>
      </c>
      <c r="M304" s="9">
        <v>16</v>
      </c>
      <c r="N304" s="9">
        <v>5747</v>
      </c>
      <c r="O304" s="9">
        <v>93433</v>
      </c>
    </row>
    <row r="305" spans="1:15">
      <c r="A305" s="88" t="s">
        <v>617</v>
      </c>
      <c r="B305" s="9">
        <v>0</v>
      </c>
      <c r="C305" s="9">
        <v>0</v>
      </c>
      <c r="D305" s="9">
        <v>0</v>
      </c>
      <c r="E305" s="9">
        <v>5</v>
      </c>
      <c r="F305" s="9">
        <v>0</v>
      </c>
      <c r="G305" s="9">
        <v>0</v>
      </c>
      <c r="H305" s="9" t="s">
        <v>979</v>
      </c>
      <c r="I305" s="9" t="s">
        <v>979</v>
      </c>
      <c r="J305" s="9">
        <v>0</v>
      </c>
      <c r="K305" s="9">
        <v>5</v>
      </c>
      <c r="L305" s="9">
        <v>6</v>
      </c>
      <c r="M305" s="9">
        <v>4</v>
      </c>
      <c r="N305" s="9">
        <v>1492</v>
      </c>
      <c r="O305" s="9">
        <v>15290</v>
      </c>
    </row>
    <row r="306" spans="1:15" ht="18.75" customHeight="1">
      <c r="A306" s="83" t="s">
        <v>618</v>
      </c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1:15">
      <c r="A307" s="88" t="s">
        <v>619</v>
      </c>
      <c r="B307" s="9" t="s">
        <v>979</v>
      </c>
      <c r="C307" s="9">
        <v>0</v>
      </c>
      <c r="D307" s="9">
        <v>0</v>
      </c>
      <c r="E307" s="9">
        <v>8</v>
      </c>
      <c r="F307" s="9">
        <v>0</v>
      </c>
      <c r="G307" s="9" t="s">
        <v>979</v>
      </c>
      <c r="H307" s="9">
        <v>0</v>
      </c>
      <c r="I307" s="9" t="s">
        <v>979</v>
      </c>
      <c r="J307" s="9">
        <v>0</v>
      </c>
      <c r="K307" s="9" t="s">
        <v>979</v>
      </c>
      <c r="L307" s="9" t="s">
        <v>979</v>
      </c>
      <c r="M307" s="9">
        <v>5</v>
      </c>
      <c r="N307" s="9">
        <v>1527</v>
      </c>
      <c r="O307" s="9">
        <v>11436</v>
      </c>
    </row>
    <row r="308" spans="1:15">
      <c r="A308" s="88" t="s">
        <v>620</v>
      </c>
      <c r="B308" s="9" t="s">
        <v>979</v>
      </c>
      <c r="C308" s="9">
        <v>0</v>
      </c>
      <c r="D308" s="9">
        <v>0</v>
      </c>
      <c r="E308" s="9">
        <v>13</v>
      </c>
      <c r="F308" s="9" t="s">
        <v>979</v>
      </c>
      <c r="G308" s="9" t="s">
        <v>979</v>
      </c>
      <c r="H308" s="9" t="s">
        <v>979</v>
      </c>
      <c r="I308" s="9" t="s">
        <v>979</v>
      </c>
      <c r="J308" s="9">
        <v>0</v>
      </c>
      <c r="K308" s="9">
        <v>18</v>
      </c>
      <c r="L308" s="9">
        <v>27</v>
      </c>
      <c r="M308" s="9">
        <v>5</v>
      </c>
      <c r="N308" s="9">
        <v>2258</v>
      </c>
      <c r="O308" s="9">
        <v>42955</v>
      </c>
    </row>
    <row r="309" spans="1:15">
      <c r="A309" s="88" t="s">
        <v>621</v>
      </c>
      <c r="B309" s="9">
        <v>15</v>
      </c>
      <c r="C309" s="9">
        <v>0</v>
      </c>
      <c r="D309" s="9">
        <v>5</v>
      </c>
      <c r="E309" s="9">
        <v>171</v>
      </c>
      <c r="F309" s="9">
        <v>4</v>
      </c>
      <c r="G309" s="9">
        <v>25</v>
      </c>
      <c r="H309" s="9">
        <v>12</v>
      </c>
      <c r="I309" s="9">
        <v>0</v>
      </c>
      <c r="J309" s="9">
        <v>0</v>
      </c>
      <c r="K309" s="9">
        <v>103</v>
      </c>
      <c r="L309" s="9">
        <v>160</v>
      </c>
      <c r="M309" s="9">
        <v>81</v>
      </c>
      <c r="N309" s="9">
        <v>28182</v>
      </c>
      <c r="O309" s="9">
        <v>269935</v>
      </c>
    </row>
    <row r="310" spans="1:15">
      <c r="A310" s="88" t="s">
        <v>622</v>
      </c>
      <c r="B310" s="9">
        <v>5</v>
      </c>
      <c r="C310" s="9">
        <v>0</v>
      </c>
      <c r="D310" s="9">
        <v>8</v>
      </c>
      <c r="E310" s="9" t="s">
        <v>979</v>
      </c>
      <c r="F310" s="9" t="s">
        <v>979</v>
      </c>
      <c r="G310" s="9">
        <v>14</v>
      </c>
      <c r="H310" s="9">
        <v>5</v>
      </c>
      <c r="I310" s="9">
        <v>0</v>
      </c>
      <c r="J310" s="9">
        <v>0</v>
      </c>
      <c r="K310" s="9">
        <v>46</v>
      </c>
      <c r="L310" s="9">
        <v>60</v>
      </c>
      <c r="M310" s="9">
        <v>19</v>
      </c>
      <c r="N310" s="9">
        <v>6680</v>
      </c>
      <c r="O310" s="9">
        <v>102495</v>
      </c>
    </row>
    <row r="311" spans="1:15">
      <c r="A311" s="88" t="s">
        <v>623</v>
      </c>
      <c r="B311" s="9">
        <v>11</v>
      </c>
      <c r="C311" s="9">
        <v>0</v>
      </c>
      <c r="D311" s="9">
        <v>7</v>
      </c>
      <c r="E311" s="9">
        <v>48</v>
      </c>
      <c r="F311" s="9">
        <v>4</v>
      </c>
      <c r="G311" s="9">
        <v>9</v>
      </c>
      <c r="H311" s="9" t="s">
        <v>979</v>
      </c>
      <c r="I311" s="9">
        <v>0</v>
      </c>
      <c r="J311" s="9">
        <v>0</v>
      </c>
      <c r="K311" s="9">
        <v>46</v>
      </c>
      <c r="L311" s="9">
        <v>55</v>
      </c>
      <c r="M311" s="9">
        <v>20</v>
      </c>
      <c r="N311" s="9">
        <v>7600</v>
      </c>
      <c r="O311" s="9">
        <v>106776</v>
      </c>
    </row>
    <row r="312" spans="1:15">
      <c r="A312" s="88" t="s">
        <v>624</v>
      </c>
      <c r="B312" s="9" t="s">
        <v>979</v>
      </c>
      <c r="C312" s="9">
        <v>0</v>
      </c>
      <c r="D312" s="9" t="s">
        <v>979</v>
      </c>
      <c r="E312" s="9">
        <v>9</v>
      </c>
      <c r="F312" s="9" t="s">
        <v>979</v>
      </c>
      <c r="G312" s="9" t="s">
        <v>979</v>
      </c>
      <c r="H312" s="9" t="s">
        <v>979</v>
      </c>
      <c r="I312" s="9">
        <v>0</v>
      </c>
      <c r="J312" s="9">
        <v>0</v>
      </c>
      <c r="K312" s="9">
        <v>8</v>
      </c>
      <c r="L312" s="9">
        <v>17</v>
      </c>
      <c r="M312" s="9" t="s">
        <v>979</v>
      </c>
      <c r="N312" s="9">
        <v>968</v>
      </c>
      <c r="O312" s="9">
        <v>20358</v>
      </c>
    </row>
    <row r="313" spans="1:15">
      <c r="A313" s="88" t="s">
        <v>625</v>
      </c>
      <c r="B313" s="9" t="s">
        <v>979</v>
      </c>
      <c r="C313" s="9">
        <v>0</v>
      </c>
      <c r="D313" s="9">
        <v>10</v>
      </c>
      <c r="E313" s="9">
        <v>88</v>
      </c>
      <c r="F313" s="9">
        <v>0</v>
      </c>
      <c r="G313" s="9">
        <v>11</v>
      </c>
      <c r="H313" s="9">
        <v>4</v>
      </c>
      <c r="I313" s="9">
        <v>0</v>
      </c>
      <c r="J313" s="9">
        <v>0</v>
      </c>
      <c r="K313" s="9">
        <v>63</v>
      </c>
      <c r="L313" s="9">
        <v>83</v>
      </c>
      <c r="M313" s="9">
        <v>24</v>
      </c>
      <c r="N313" s="9">
        <v>9439</v>
      </c>
      <c r="O313" s="9">
        <v>136259</v>
      </c>
    </row>
    <row r="314" spans="1:15">
      <c r="A314" s="88" t="s">
        <v>626</v>
      </c>
      <c r="B314" s="9">
        <v>15</v>
      </c>
      <c r="C314" s="9">
        <v>0</v>
      </c>
      <c r="D314" s="9">
        <v>10</v>
      </c>
      <c r="E314" s="9">
        <v>63</v>
      </c>
      <c r="F314" s="9">
        <v>5</v>
      </c>
      <c r="G314" s="9">
        <v>18</v>
      </c>
      <c r="H314" s="9">
        <v>7</v>
      </c>
      <c r="I314" s="9">
        <v>0</v>
      </c>
      <c r="J314" s="9">
        <v>0</v>
      </c>
      <c r="K314" s="9">
        <v>51</v>
      </c>
      <c r="L314" s="9">
        <v>81</v>
      </c>
      <c r="M314" s="9">
        <v>32</v>
      </c>
      <c r="N314" s="9">
        <v>9019</v>
      </c>
      <c r="O314" s="9">
        <v>134449</v>
      </c>
    </row>
    <row r="315" spans="1:15">
      <c r="A315" s="88" t="s">
        <v>627</v>
      </c>
      <c r="B315" s="9">
        <v>52</v>
      </c>
      <c r="C315" s="9" t="s">
        <v>979</v>
      </c>
      <c r="D315" s="9">
        <v>17</v>
      </c>
      <c r="E315" s="9">
        <v>220</v>
      </c>
      <c r="F315" s="9">
        <v>34</v>
      </c>
      <c r="G315" s="9">
        <v>70</v>
      </c>
      <c r="H315" s="9">
        <v>66</v>
      </c>
      <c r="I315" s="9">
        <v>0</v>
      </c>
      <c r="J315" s="9">
        <v>0</v>
      </c>
      <c r="K315" s="9">
        <v>255</v>
      </c>
      <c r="L315" s="9">
        <v>315</v>
      </c>
      <c r="M315" s="9">
        <v>119</v>
      </c>
      <c r="N315" s="9">
        <v>41732</v>
      </c>
      <c r="O315" s="9">
        <v>604650</v>
      </c>
    </row>
    <row r="316" spans="1:15">
      <c r="A316" s="88" t="s">
        <v>628</v>
      </c>
      <c r="B316" s="9" t="s">
        <v>979</v>
      </c>
      <c r="C316" s="9">
        <v>0</v>
      </c>
      <c r="D316" s="9" t="s">
        <v>979</v>
      </c>
      <c r="E316" s="9" t="s">
        <v>979</v>
      </c>
      <c r="F316" s="9" t="s">
        <v>979</v>
      </c>
      <c r="G316" s="9">
        <v>0</v>
      </c>
      <c r="H316" s="9">
        <v>0</v>
      </c>
      <c r="I316" s="9">
        <v>0</v>
      </c>
      <c r="J316" s="9">
        <v>0</v>
      </c>
      <c r="K316" s="9">
        <v>15</v>
      </c>
      <c r="L316" s="9">
        <v>20</v>
      </c>
      <c r="M316" s="9">
        <v>12</v>
      </c>
      <c r="N316" s="9">
        <v>4252</v>
      </c>
      <c r="O316" s="9">
        <v>36765</v>
      </c>
    </row>
    <row r="317" spans="1:15">
      <c r="A317" s="88" t="s">
        <v>629</v>
      </c>
      <c r="B317" s="9">
        <v>13</v>
      </c>
      <c r="C317" s="9">
        <v>0</v>
      </c>
      <c r="D317" s="9">
        <v>9</v>
      </c>
      <c r="E317" s="9">
        <v>49</v>
      </c>
      <c r="F317" s="9">
        <v>4</v>
      </c>
      <c r="G317" s="9">
        <v>33</v>
      </c>
      <c r="H317" s="9">
        <v>12</v>
      </c>
      <c r="I317" s="9" t="s">
        <v>979</v>
      </c>
      <c r="J317" s="9">
        <v>0</v>
      </c>
      <c r="K317" s="9">
        <v>127</v>
      </c>
      <c r="L317" s="9">
        <v>231</v>
      </c>
      <c r="M317" s="9">
        <v>93</v>
      </c>
      <c r="N317" s="9">
        <v>32049</v>
      </c>
      <c r="O317" s="9">
        <v>327523</v>
      </c>
    </row>
    <row r="318" spans="1:15">
      <c r="A318" s="88" t="s">
        <v>630</v>
      </c>
      <c r="B318" s="9">
        <v>4</v>
      </c>
      <c r="C318" s="9">
        <v>0</v>
      </c>
      <c r="D318" s="9" t="s">
        <v>979</v>
      </c>
      <c r="E318" s="9">
        <v>20</v>
      </c>
      <c r="F318" s="9" t="s">
        <v>979</v>
      </c>
      <c r="G318" s="9">
        <v>7</v>
      </c>
      <c r="H318" s="9" t="s">
        <v>979</v>
      </c>
      <c r="I318" s="9">
        <v>0</v>
      </c>
      <c r="J318" s="9">
        <v>0</v>
      </c>
      <c r="K318" s="9">
        <v>27</v>
      </c>
      <c r="L318" s="9">
        <v>41</v>
      </c>
      <c r="M318" s="9">
        <v>17</v>
      </c>
      <c r="N318" s="9">
        <v>8964</v>
      </c>
      <c r="O318" s="9">
        <v>69663</v>
      </c>
    </row>
    <row r="319" spans="1:15">
      <c r="A319" s="88" t="s">
        <v>631</v>
      </c>
      <c r="B319" s="9">
        <v>0</v>
      </c>
      <c r="C319" s="9">
        <v>0</v>
      </c>
      <c r="D319" s="9" t="s">
        <v>979</v>
      </c>
      <c r="E319" s="9">
        <v>7</v>
      </c>
      <c r="F319" s="9">
        <v>0</v>
      </c>
      <c r="G319" s="9" t="s">
        <v>979</v>
      </c>
      <c r="H319" s="9">
        <v>0</v>
      </c>
      <c r="I319" s="9">
        <v>0</v>
      </c>
      <c r="J319" s="9">
        <v>0</v>
      </c>
      <c r="K319" s="9">
        <v>10</v>
      </c>
      <c r="L319" s="9">
        <v>12</v>
      </c>
      <c r="M319" s="9">
        <v>12</v>
      </c>
      <c r="N319" s="9">
        <v>3328</v>
      </c>
      <c r="O319" s="9">
        <v>25259</v>
      </c>
    </row>
    <row r="320" spans="1:15" ht="13.8" thickBot="1">
      <c r="A320" s="89" t="s">
        <v>632</v>
      </c>
      <c r="B320" s="94" t="s">
        <v>979</v>
      </c>
      <c r="C320" s="94" t="s">
        <v>979</v>
      </c>
      <c r="D320" s="94">
        <v>0</v>
      </c>
      <c r="E320" s="94">
        <v>13</v>
      </c>
      <c r="F320" s="94">
        <v>0</v>
      </c>
      <c r="G320" s="94">
        <v>0</v>
      </c>
      <c r="H320" s="94">
        <v>0</v>
      </c>
      <c r="I320" s="94">
        <v>0</v>
      </c>
      <c r="J320" s="94">
        <v>0</v>
      </c>
      <c r="K320" s="94">
        <v>23</v>
      </c>
      <c r="L320" s="94">
        <v>25</v>
      </c>
      <c r="M320" s="94">
        <v>5</v>
      </c>
      <c r="N320" s="94">
        <v>1915</v>
      </c>
      <c r="O320" s="94">
        <v>42447</v>
      </c>
    </row>
    <row r="321" spans="1:1">
      <c r="A321" s="8" t="s">
        <v>311</v>
      </c>
    </row>
    <row r="322" spans="1:1">
      <c r="A322" s="8" t="s">
        <v>312</v>
      </c>
    </row>
  </sheetData>
  <mergeCells count="2">
    <mergeCell ref="B2:L2"/>
    <mergeCell ref="I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rowBreaks count="6" manualBreakCount="6">
    <brk id="52" max="19" man="1"/>
    <brk id="86" max="19" man="1"/>
    <brk id="137" max="19" man="1"/>
    <brk id="192" max="19" man="1"/>
    <brk id="230" max="19" man="1"/>
    <brk id="270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5"/>
  <dimension ref="A2:L324"/>
  <sheetViews>
    <sheetView showGridLines="0" zoomScaleNormal="100" workbookViewId="0">
      <pane ySplit="10" topLeftCell="A11" activePane="bottomLeft" state="frozen"/>
      <selection pane="bottomLeft"/>
    </sheetView>
  </sheetViews>
  <sheetFormatPr defaultColWidth="0" defaultRowHeight="13.2"/>
  <cols>
    <col min="1" max="1" width="24" style="8" customWidth="1"/>
    <col min="2" max="2" width="11.5546875" style="8" customWidth="1"/>
    <col min="3" max="3" width="13" style="8" customWidth="1"/>
    <col min="4" max="4" width="11.5546875" style="8" customWidth="1"/>
    <col min="5" max="10" width="9.33203125" style="8" customWidth="1"/>
    <col min="11" max="11" width="11.6640625" style="19" customWidth="1"/>
    <col min="12" max="12" width="5" style="8" customWidth="1"/>
    <col min="13" max="16384" width="9.33203125" style="8" hidden="1"/>
  </cols>
  <sheetData>
    <row r="2" spans="1:12" ht="16.2" thickBot="1">
      <c r="A2" s="7" t="s">
        <v>652</v>
      </c>
    </row>
    <row r="3" spans="1:12" ht="14.4">
      <c r="A3" s="10" t="s">
        <v>5</v>
      </c>
      <c r="B3" s="119" t="s">
        <v>78</v>
      </c>
      <c r="C3" s="119"/>
      <c r="D3" s="119"/>
      <c r="E3" s="119"/>
      <c r="F3" s="119"/>
      <c r="G3" s="11" t="s">
        <v>6</v>
      </c>
      <c r="H3" s="11" t="s">
        <v>79</v>
      </c>
      <c r="I3" s="11" t="s">
        <v>80</v>
      </c>
      <c r="J3" s="11" t="s">
        <v>80</v>
      </c>
      <c r="K3" s="27" t="s">
        <v>7</v>
      </c>
    </row>
    <row r="4" spans="1:12" ht="14.4">
      <c r="B4" s="13" t="s">
        <v>81</v>
      </c>
      <c r="C4" s="28" t="s">
        <v>82</v>
      </c>
      <c r="D4" s="28" t="s">
        <v>83</v>
      </c>
      <c r="E4" s="29" t="s">
        <v>82</v>
      </c>
      <c r="F4" s="13" t="s">
        <v>84</v>
      </c>
      <c r="G4" s="13" t="s">
        <v>11</v>
      </c>
      <c r="H4" s="13" t="s">
        <v>85</v>
      </c>
      <c r="I4" s="13" t="s">
        <v>86</v>
      </c>
      <c r="J4" s="13" t="s">
        <v>86</v>
      </c>
      <c r="K4" s="30" t="s">
        <v>12</v>
      </c>
    </row>
    <row r="5" spans="1:12">
      <c r="A5" s="8" t="s">
        <v>16</v>
      </c>
      <c r="B5" s="13" t="s">
        <v>87</v>
      </c>
      <c r="C5" s="14" t="s">
        <v>88</v>
      </c>
      <c r="D5" s="13" t="s">
        <v>89</v>
      </c>
      <c r="E5" s="31" t="s">
        <v>90</v>
      </c>
      <c r="F5" s="13"/>
      <c r="G5" s="13" t="s">
        <v>17</v>
      </c>
      <c r="H5" s="13" t="s">
        <v>91</v>
      </c>
      <c r="I5" s="13" t="s">
        <v>85</v>
      </c>
      <c r="J5" s="13" t="s">
        <v>85</v>
      </c>
      <c r="K5" s="30" t="s">
        <v>18</v>
      </c>
    </row>
    <row r="6" spans="1:12">
      <c r="B6" s="37" t="s">
        <v>653</v>
      </c>
      <c r="C6" s="13" t="s">
        <v>92</v>
      </c>
      <c r="D6" s="13" t="s">
        <v>93</v>
      </c>
      <c r="E6" s="31" t="s">
        <v>94</v>
      </c>
      <c r="F6" s="13"/>
      <c r="G6" s="13" t="s">
        <v>13</v>
      </c>
      <c r="H6" s="13" t="s">
        <v>95</v>
      </c>
      <c r="I6" s="13" t="s">
        <v>91</v>
      </c>
      <c r="J6" s="13" t="s">
        <v>91</v>
      </c>
      <c r="K6" s="30" t="s">
        <v>21</v>
      </c>
    </row>
    <row r="7" spans="1:12">
      <c r="B7" s="13" t="s">
        <v>96</v>
      </c>
      <c r="C7" s="13" t="s">
        <v>97</v>
      </c>
      <c r="D7" s="13" t="s">
        <v>98</v>
      </c>
      <c r="E7" s="31" t="s">
        <v>99</v>
      </c>
      <c r="F7" s="13"/>
      <c r="G7" s="32" t="s">
        <v>26</v>
      </c>
      <c r="H7" s="13"/>
      <c r="I7" s="13"/>
      <c r="J7" s="13" t="s">
        <v>100</v>
      </c>
      <c r="K7" s="30"/>
    </row>
    <row r="8" spans="1:12">
      <c r="B8" s="13"/>
      <c r="C8" s="13" t="s">
        <v>101</v>
      </c>
      <c r="D8" s="13" t="s">
        <v>102</v>
      </c>
      <c r="E8" s="31" t="s">
        <v>103</v>
      </c>
      <c r="F8" s="13"/>
      <c r="G8" s="13"/>
      <c r="H8" s="13"/>
      <c r="I8" s="32"/>
      <c r="J8" s="13" t="s">
        <v>104</v>
      </c>
      <c r="K8" s="30"/>
    </row>
    <row r="9" spans="1:12">
      <c r="B9" s="13"/>
      <c r="C9" s="13" t="s">
        <v>105</v>
      </c>
      <c r="D9" s="13" t="s">
        <v>106</v>
      </c>
      <c r="E9" s="31" t="s">
        <v>53</v>
      </c>
      <c r="F9" s="13"/>
      <c r="G9" s="13"/>
      <c r="H9" s="13"/>
      <c r="I9" s="32"/>
      <c r="J9" s="13"/>
      <c r="K9" s="33"/>
    </row>
    <row r="10" spans="1:12">
      <c r="A10" s="15"/>
      <c r="B10" s="26"/>
      <c r="C10" s="26" t="s">
        <v>107</v>
      </c>
      <c r="D10" s="26" t="s">
        <v>108</v>
      </c>
      <c r="E10" s="34" t="s">
        <v>64</v>
      </c>
      <c r="F10" s="35" t="s">
        <v>109</v>
      </c>
      <c r="G10" s="35" t="s">
        <v>110</v>
      </c>
      <c r="H10" s="35" t="s">
        <v>111</v>
      </c>
      <c r="I10" s="35" t="s">
        <v>112</v>
      </c>
      <c r="J10" s="35" t="s">
        <v>113</v>
      </c>
      <c r="K10" s="36" t="s">
        <v>272</v>
      </c>
    </row>
    <row r="11" spans="1:12" ht="18.75" customHeight="1">
      <c r="A11" s="83" t="s">
        <v>323</v>
      </c>
      <c r="B11" s="83"/>
      <c r="C11" s="18"/>
      <c r="D11" s="18"/>
      <c r="E11" s="18"/>
      <c r="F11" s="18"/>
      <c r="G11" s="18"/>
      <c r="H11" s="18"/>
      <c r="I11" s="18"/>
      <c r="J11" s="18"/>
      <c r="L11" s="18"/>
    </row>
    <row r="12" spans="1:12">
      <c r="A12" s="88" t="s">
        <v>310</v>
      </c>
      <c r="B12" s="90">
        <v>434457.91039999999</v>
      </c>
      <c r="C12" s="90">
        <v>166656.1</v>
      </c>
      <c r="D12" s="90">
        <v>-44258.65</v>
      </c>
      <c r="E12" s="90">
        <v>46418.16</v>
      </c>
      <c r="F12" s="90">
        <v>603273.52040000004</v>
      </c>
      <c r="G12" s="90">
        <v>638764</v>
      </c>
      <c r="H12" s="90">
        <v>542949.68475000001</v>
      </c>
      <c r="I12" s="90">
        <v>60323.835650000103</v>
      </c>
      <c r="J12" s="90">
        <v>42226.684955000099</v>
      </c>
      <c r="K12" s="91">
        <v>1.0660000000000001</v>
      </c>
      <c r="L12" s="18"/>
    </row>
    <row r="13" spans="1:12">
      <c r="A13" s="88" t="s">
        <v>324</v>
      </c>
      <c r="B13" s="90">
        <v>43900.729599999999</v>
      </c>
      <c r="C13" s="90">
        <v>152250.29999999999</v>
      </c>
      <c r="D13" s="90">
        <v>-41562.449999999997</v>
      </c>
      <c r="E13" s="90">
        <v>3601.62</v>
      </c>
      <c r="F13" s="90">
        <v>158190.19959999999</v>
      </c>
      <c r="G13" s="90">
        <v>142215</v>
      </c>
      <c r="H13" s="90">
        <v>120882.98375</v>
      </c>
      <c r="I13" s="90">
        <v>37307.215850000001</v>
      </c>
      <c r="J13" s="90">
        <v>26115.051094999999</v>
      </c>
      <c r="K13" s="91">
        <v>1.1839999999999999</v>
      </c>
      <c r="L13" s="18"/>
    </row>
    <row r="14" spans="1:12">
      <c r="A14" s="88" t="s">
        <v>325</v>
      </c>
      <c r="B14" s="90">
        <v>87194.22</v>
      </c>
      <c r="C14" s="90">
        <v>98694.35</v>
      </c>
      <c r="D14" s="90">
        <v>-3622.7</v>
      </c>
      <c r="E14" s="90">
        <v>6055.06</v>
      </c>
      <c r="F14" s="90">
        <v>188320.93</v>
      </c>
      <c r="G14" s="90">
        <v>207821</v>
      </c>
      <c r="H14" s="90">
        <v>176647.89335</v>
      </c>
      <c r="I14" s="90">
        <v>11673.03665</v>
      </c>
      <c r="J14" s="90">
        <v>8171.1256549999998</v>
      </c>
      <c r="K14" s="91">
        <v>1.0389999999999999</v>
      </c>
      <c r="L14" s="18"/>
    </row>
    <row r="15" spans="1:12">
      <c r="A15" s="88" t="s">
        <v>326</v>
      </c>
      <c r="B15" s="90">
        <v>298622.84879999998</v>
      </c>
      <c r="C15" s="90">
        <v>221899.3</v>
      </c>
      <c r="D15" s="90">
        <v>-56581.95</v>
      </c>
      <c r="E15" s="90">
        <v>31974.959999999999</v>
      </c>
      <c r="F15" s="90">
        <v>495915.15879999998</v>
      </c>
      <c r="G15" s="90">
        <v>600846</v>
      </c>
      <c r="H15" s="90">
        <v>510718.98269999999</v>
      </c>
      <c r="I15" s="90">
        <v>-14803.823899999899</v>
      </c>
      <c r="J15" s="90">
        <v>-10362.676729999899</v>
      </c>
      <c r="K15" s="91">
        <v>0.98299999999999998</v>
      </c>
      <c r="L15" s="18"/>
    </row>
    <row r="16" spans="1:12">
      <c r="A16" s="88" t="s">
        <v>327</v>
      </c>
      <c r="B16" s="90">
        <v>339347.14240000001</v>
      </c>
      <c r="C16" s="90">
        <v>435458.4</v>
      </c>
      <c r="D16" s="90">
        <v>-272589.05</v>
      </c>
      <c r="E16" s="90">
        <v>34730.49</v>
      </c>
      <c r="F16" s="90">
        <v>536946.98239999998</v>
      </c>
      <c r="G16" s="90">
        <v>629910</v>
      </c>
      <c r="H16" s="90">
        <v>535423.43455000001</v>
      </c>
      <c r="I16" s="90">
        <v>1523.54785000009</v>
      </c>
      <c r="J16" s="90">
        <v>1066.48349500006</v>
      </c>
      <c r="K16" s="91">
        <v>1.002</v>
      </c>
      <c r="L16" s="18"/>
    </row>
    <row r="17" spans="1:12">
      <c r="A17" s="88" t="s">
        <v>328</v>
      </c>
      <c r="B17" s="90">
        <v>130700.87519999999</v>
      </c>
      <c r="C17" s="90">
        <v>314528.90000000002</v>
      </c>
      <c r="D17" s="90">
        <v>-40635.949999999997</v>
      </c>
      <c r="E17" s="90">
        <v>30849.9</v>
      </c>
      <c r="F17" s="90">
        <v>435443.72519999999</v>
      </c>
      <c r="G17" s="90">
        <v>501521</v>
      </c>
      <c r="H17" s="90">
        <v>426292.92989999999</v>
      </c>
      <c r="I17" s="90">
        <v>9150.7952999999998</v>
      </c>
      <c r="J17" s="90">
        <v>6405.5567099999998</v>
      </c>
      <c r="K17" s="91">
        <v>1.0129999999999999</v>
      </c>
      <c r="L17" s="18"/>
    </row>
    <row r="18" spans="1:12">
      <c r="A18" s="88" t="s">
        <v>329</v>
      </c>
      <c r="B18" s="90">
        <v>145807.52799999999</v>
      </c>
      <c r="C18" s="90">
        <v>87916.35</v>
      </c>
      <c r="D18" s="90">
        <v>-2882.35</v>
      </c>
      <c r="E18" s="90">
        <v>13649.3</v>
      </c>
      <c r="F18" s="90">
        <v>244490.82800000001</v>
      </c>
      <c r="G18" s="90">
        <v>297420</v>
      </c>
      <c r="H18" s="90">
        <v>252806.93455000001</v>
      </c>
      <c r="I18" s="90">
        <v>-8316.1065500000004</v>
      </c>
      <c r="J18" s="90">
        <v>-5821.2745850000001</v>
      </c>
      <c r="K18" s="91">
        <v>0.98</v>
      </c>
      <c r="L18" s="18"/>
    </row>
    <row r="19" spans="1:12">
      <c r="A19" s="88" t="s">
        <v>330</v>
      </c>
      <c r="B19" s="90">
        <v>189733.50080000001</v>
      </c>
      <c r="C19" s="90">
        <v>363678.45</v>
      </c>
      <c r="D19" s="90">
        <v>-49734.35</v>
      </c>
      <c r="E19" s="90">
        <v>28745.47</v>
      </c>
      <c r="F19" s="90">
        <v>532423.07079999999</v>
      </c>
      <c r="G19" s="90">
        <v>613656</v>
      </c>
      <c r="H19" s="90">
        <v>521607.55070000002</v>
      </c>
      <c r="I19" s="90">
        <v>10815.5201</v>
      </c>
      <c r="J19" s="90">
        <v>7570.8640699999796</v>
      </c>
      <c r="K19" s="91">
        <v>1.012</v>
      </c>
      <c r="L19" s="18"/>
    </row>
    <row r="20" spans="1:12">
      <c r="A20" s="88" t="s">
        <v>331</v>
      </c>
      <c r="B20" s="90">
        <v>0</v>
      </c>
      <c r="C20" s="90">
        <v>372126.6</v>
      </c>
      <c r="D20" s="90">
        <v>0</v>
      </c>
      <c r="E20" s="90">
        <v>23413.25</v>
      </c>
      <c r="F20" s="90">
        <v>395539.85</v>
      </c>
      <c r="G20" s="90">
        <v>525521</v>
      </c>
      <c r="H20" s="90">
        <v>446692.83724999998</v>
      </c>
      <c r="I20" s="90">
        <v>-51152.987249999998</v>
      </c>
      <c r="J20" s="90">
        <v>-35807.091074999997</v>
      </c>
      <c r="K20" s="91">
        <v>0.93200000000000005</v>
      </c>
      <c r="L20" s="18"/>
    </row>
    <row r="21" spans="1:12">
      <c r="A21" s="88" t="s">
        <v>332</v>
      </c>
      <c r="B21" s="90">
        <v>39515.424800000001</v>
      </c>
      <c r="C21" s="90">
        <v>25088.6</v>
      </c>
      <c r="D21" s="90">
        <v>-857.65</v>
      </c>
      <c r="E21" s="90">
        <v>4220.25</v>
      </c>
      <c r="F21" s="90">
        <v>67966.624800000005</v>
      </c>
      <c r="G21" s="90">
        <v>59562</v>
      </c>
      <c r="H21" s="90">
        <v>50627.746749999998</v>
      </c>
      <c r="I21" s="90">
        <v>17338.878049999999</v>
      </c>
      <c r="J21" s="90">
        <v>12137.214635</v>
      </c>
      <c r="K21" s="91">
        <v>1.204</v>
      </c>
      <c r="L21" s="18"/>
    </row>
    <row r="22" spans="1:12">
      <c r="A22" s="88" t="s">
        <v>333</v>
      </c>
      <c r="B22" s="90">
        <v>68301.087199999994</v>
      </c>
      <c r="C22" s="90">
        <v>72295.05</v>
      </c>
      <c r="D22" s="90">
        <v>-31187.35</v>
      </c>
      <c r="E22" s="90">
        <v>12760.2</v>
      </c>
      <c r="F22" s="90">
        <v>122168.9872</v>
      </c>
      <c r="G22" s="90">
        <v>168782</v>
      </c>
      <c r="H22" s="90">
        <v>143464.34385</v>
      </c>
      <c r="I22" s="90">
        <v>-21295.356650000002</v>
      </c>
      <c r="J22" s="90">
        <v>-14906.749655</v>
      </c>
      <c r="K22" s="91">
        <v>0.91200000000000003</v>
      </c>
      <c r="L22" s="18"/>
    </row>
    <row r="23" spans="1:12">
      <c r="A23" s="88" t="s">
        <v>334</v>
      </c>
      <c r="B23" s="90">
        <v>43017.217600000004</v>
      </c>
      <c r="C23" s="90">
        <v>37476.5</v>
      </c>
      <c r="D23" s="90">
        <v>-12735.55</v>
      </c>
      <c r="E23" s="90">
        <v>8039.98</v>
      </c>
      <c r="F23" s="90">
        <v>75798.147599999997</v>
      </c>
      <c r="G23" s="90">
        <v>93008</v>
      </c>
      <c r="H23" s="90">
        <v>79056.657200000001</v>
      </c>
      <c r="I23" s="90">
        <v>-3258.5095999999899</v>
      </c>
      <c r="J23" s="90">
        <v>-2280.9567199999901</v>
      </c>
      <c r="K23" s="91">
        <v>0.97499999999999998</v>
      </c>
      <c r="L23" s="18"/>
    </row>
    <row r="24" spans="1:12">
      <c r="A24" s="88" t="s">
        <v>335</v>
      </c>
      <c r="B24" s="90">
        <v>160400.90239999999</v>
      </c>
      <c r="C24" s="90">
        <v>128401</v>
      </c>
      <c r="D24" s="90">
        <v>-22638.05</v>
      </c>
      <c r="E24" s="90">
        <v>13747.9</v>
      </c>
      <c r="F24" s="90">
        <v>279911.7524</v>
      </c>
      <c r="G24" s="90">
        <v>290539</v>
      </c>
      <c r="H24" s="90">
        <v>246958.21375</v>
      </c>
      <c r="I24" s="90">
        <v>32953.538650000097</v>
      </c>
      <c r="J24" s="90">
        <v>23067.477054999999</v>
      </c>
      <c r="K24" s="91">
        <v>1.079</v>
      </c>
      <c r="L24" s="18"/>
    </row>
    <row r="25" spans="1:12">
      <c r="A25" s="88" t="s">
        <v>336</v>
      </c>
      <c r="B25" s="90">
        <v>22019.082399999999</v>
      </c>
      <c r="C25" s="90">
        <v>309556.40000000002</v>
      </c>
      <c r="D25" s="90">
        <v>0</v>
      </c>
      <c r="E25" s="90">
        <v>32396.9</v>
      </c>
      <c r="F25" s="90">
        <v>363972.3824</v>
      </c>
      <c r="G25" s="90">
        <v>443384</v>
      </c>
      <c r="H25" s="90">
        <v>376876.80715000001</v>
      </c>
      <c r="I25" s="90">
        <v>-12904.42475</v>
      </c>
      <c r="J25" s="90">
        <v>-9033.0973250000006</v>
      </c>
      <c r="K25" s="91">
        <v>0.98</v>
      </c>
      <c r="L25" s="18"/>
    </row>
    <row r="26" spans="1:12">
      <c r="A26" s="88" t="s">
        <v>337</v>
      </c>
      <c r="B26" s="90">
        <v>86579.968800000002</v>
      </c>
      <c r="C26" s="90">
        <v>171796.9</v>
      </c>
      <c r="D26" s="90">
        <v>-18565.7</v>
      </c>
      <c r="E26" s="90">
        <v>18156.509999999998</v>
      </c>
      <c r="F26" s="90">
        <v>257967.67879999999</v>
      </c>
      <c r="G26" s="90">
        <v>313768</v>
      </c>
      <c r="H26" s="90">
        <v>266702.58919999999</v>
      </c>
      <c r="I26" s="90">
        <v>-8734.9103999999897</v>
      </c>
      <c r="J26" s="90">
        <v>-6114.4372799999901</v>
      </c>
      <c r="K26" s="91">
        <v>0.98099999999999998</v>
      </c>
      <c r="L26" s="18"/>
    </row>
    <row r="27" spans="1:12">
      <c r="A27" s="88" t="s">
        <v>338</v>
      </c>
      <c r="B27" s="90">
        <v>1809164.7176000001</v>
      </c>
      <c r="C27" s="90">
        <v>2663832.85</v>
      </c>
      <c r="D27" s="90">
        <v>-394734.9</v>
      </c>
      <c r="E27" s="90">
        <v>297621.21000000002</v>
      </c>
      <c r="F27" s="90">
        <v>4375883.8776000002</v>
      </c>
      <c r="G27" s="90">
        <v>4958407</v>
      </c>
      <c r="H27" s="90">
        <v>4214646.0562500004</v>
      </c>
      <c r="I27" s="90">
        <v>161237.82135000199</v>
      </c>
      <c r="J27" s="90">
        <v>112866.474945001</v>
      </c>
      <c r="K27" s="91">
        <v>1.0229999999999999</v>
      </c>
      <c r="L27" s="18"/>
    </row>
    <row r="28" spans="1:12">
      <c r="A28" s="88" t="s">
        <v>339</v>
      </c>
      <c r="B28" s="90">
        <v>117703.432</v>
      </c>
      <c r="C28" s="90">
        <v>78143.899999999994</v>
      </c>
      <c r="D28" s="90">
        <v>-9985.7999999999993</v>
      </c>
      <c r="E28" s="90">
        <v>14597.56</v>
      </c>
      <c r="F28" s="90">
        <v>200459.092</v>
      </c>
      <c r="G28" s="90">
        <v>211845</v>
      </c>
      <c r="H28" s="90">
        <v>180068.17180000001</v>
      </c>
      <c r="I28" s="90">
        <v>20390.9202</v>
      </c>
      <c r="J28" s="90">
        <v>14273.64414</v>
      </c>
      <c r="K28" s="91">
        <v>1.0669999999999999</v>
      </c>
      <c r="L28" s="18"/>
    </row>
    <row r="29" spans="1:12">
      <c r="A29" s="88" t="s">
        <v>340</v>
      </c>
      <c r="B29" s="90">
        <v>318057.30800000002</v>
      </c>
      <c r="C29" s="90">
        <v>638103.5</v>
      </c>
      <c r="D29" s="90">
        <v>-263182.95</v>
      </c>
      <c r="E29" s="90">
        <v>45154.55</v>
      </c>
      <c r="F29" s="90">
        <v>738132.40800000005</v>
      </c>
      <c r="G29" s="90">
        <v>893088</v>
      </c>
      <c r="H29" s="90">
        <v>759125.10005000001</v>
      </c>
      <c r="I29" s="90">
        <v>-20992.692050000001</v>
      </c>
      <c r="J29" s="90">
        <v>-14694.884435</v>
      </c>
      <c r="K29" s="91">
        <v>0.98399999999999999</v>
      </c>
      <c r="L29" s="18"/>
    </row>
    <row r="30" spans="1:12">
      <c r="A30" s="88" t="s">
        <v>341</v>
      </c>
      <c r="B30" s="90">
        <v>137188.37760000001</v>
      </c>
      <c r="C30" s="90">
        <v>99547.75</v>
      </c>
      <c r="D30" s="90">
        <v>-5205.3999999999996</v>
      </c>
      <c r="E30" s="90">
        <v>21467.599999999999</v>
      </c>
      <c r="F30" s="90">
        <v>252998.32759999999</v>
      </c>
      <c r="G30" s="90">
        <v>347215</v>
      </c>
      <c r="H30" s="90">
        <v>295132.83925000002</v>
      </c>
      <c r="I30" s="90">
        <v>-42134.511649999899</v>
      </c>
      <c r="J30" s="90">
        <v>-29494.158155000001</v>
      </c>
      <c r="K30" s="91">
        <v>0.91500000000000004</v>
      </c>
      <c r="L30" s="18"/>
    </row>
    <row r="31" spans="1:12">
      <c r="A31" s="88" t="s">
        <v>342</v>
      </c>
      <c r="B31" s="90">
        <v>188263.7856</v>
      </c>
      <c r="C31" s="90">
        <v>338057.75</v>
      </c>
      <c r="D31" s="90">
        <v>-178594.35</v>
      </c>
      <c r="E31" s="90">
        <v>25254.35</v>
      </c>
      <c r="F31" s="90">
        <v>372981.5356</v>
      </c>
      <c r="G31" s="90">
        <v>444836</v>
      </c>
      <c r="H31" s="90">
        <v>378110.70114999998</v>
      </c>
      <c r="I31" s="90">
        <v>-5129.1655499999197</v>
      </c>
      <c r="J31" s="90">
        <v>-3590.4158849999399</v>
      </c>
      <c r="K31" s="91">
        <v>0.99199999999999999</v>
      </c>
      <c r="L31" s="18"/>
    </row>
    <row r="32" spans="1:12">
      <c r="A32" s="88" t="s">
        <v>343</v>
      </c>
      <c r="B32" s="90">
        <v>162064.1488</v>
      </c>
      <c r="C32" s="90">
        <v>267684.55</v>
      </c>
      <c r="D32" s="90">
        <v>-136835.54999999999</v>
      </c>
      <c r="E32" s="90">
        <v>18616.02</v>
      </c>
      <c r="F32" s="90">
        <v>311529.16879999998</v>
      </c>
      <c r="G32" s="90">
        <v>344953</v>
      </c>
      <c r="H32" s="90">
        <v>293210.4461</v>
      </c>
      <c r="I32" s="90">
        <v>18318.722699999998</v>
      </c>
      <c r="J32" s="90">
        <v>12823.105890000001</v>
      </c>
      <c r="K32" s="91">
        <v>1.0369999999999999</v>
      </c>
      <c r="L32" s="18"/>
    </row>
    <row r="33" spans="1:12">
      <c r="A33" s="88" t="s">
        <v>344</v>
      </c>
      <c r="B33" s="90">
        <v>93848.607999999993</v>
      </c>
      <c r="C33" s="90">
        <v>121191.3</v>
      </c>
      <c r="D33" s="90">
        <v>-77119.649999999994</v>
      </c>
      <c r="E33" s="90">
        <v>15297.45</v>
      </c>
      <c r="F33" s="90">
        <v>153217.70800000001</v>
      </c>
      <c r="G33" s="90">
        <v>186956</v>
      </c>
      <c r="H33" s="90">
        <v>158912.53284999999</v>
      </c>
      <c r="I33" s="90">
        <v>-5694.82484999998</v>
      </c>
      <c r="J33" s="90">
        <v>-3986.37739499998</v>
      </c>
      <c r="K33" s="91">
        <v>0.97899999999999998</v>
      </c>
      <c r="L33" s="18"/>
    </row>
    <row r="34" spans="1:12">
      <c r="A34" s="88" t="s">
        <v>345</v>
      </c>
      <c r="B34" s="90">
        <v>84664.290399999998</v>
      </c>
      <c r="C34" s="90">
        <v>108018</v>
      </c>
      <c r="D34" s="90">
        <v>-481.1</v>
      </c>
      <c r="E34" s="90">
        <v>11866</v>
      </c>
      <c r="F34" s="90">
        <v>204067.19039999999</v>
      </c>
      <c r="G34" s="90">
        <v>229218</v>
      </c>
      <c r="H34" s="90">
        <v>194835.18100000001</v>
      </c>
      <c r="I34" s="90">
        <v>9232.0094000000099</v>
      </c>
      <c r="J34" s="90">
        <v>6462.4065800000099</v>
      </c>
      <c r="K34" s="91">
        <v>1.028</v>
      </c>
      <c r="L34" s="18"/>
    </row>
    <row r="35" spans="1:12">
      <c r="A35" s="88" t="s">
        <v>346</v>
      </c>
      <c r="B35" s="90">
        <v>3078.268</v>
      </c>
      <c r="C35" s="90">
        <v>32829.550000000003</v>
      </c>
      <c r="D35" s="90">
        <v>0</v>
      </c>
      <c r="E35" s="90">
        <v>1990.7</v>
      </c>
      <c r="F35" s="90">
        <v>37898.517999999996</v>
      </c>
      <c r="G35" s="90">
        <v>49718</v>
      </c>
      <c r="H35" s="90">
        <v>42260.429199999999</v>
      </c>
      <c r="I35" s="90">
        <v>-4361.9111999999996</v>
      </c>
      <c r="J35" s="90">
        <v>-3053.3378400000001</v>
      </c>
      <c r="K35" s="91">
        <v>0.93899999999999995</v>
      </c>
      <c r="L35" s="18"/>
    </row>
    <row r="36" spans="1:12">
      <c r="A36" s="88" t="s">
        <v>347</v>
      </c>
      <c r="B36" s="90">
        <v>143506.18960000001</v>
      </c>
      <c r="C36" s="90">
        <v>101386.3</v>
      </c>
      <c r="D36" s="90">
        <v>-33938.800000000003</v>
      </c>
      <c r="E36" s="90">
        <v>10582.5</v>
      </c>
      <c r="F36" s="90">
        <v>221536.18960000001</v>
      </c>
      <c r="G36" s="90">
        <v>265350</v>
      </c>
      <c r="H36" s="90">
        <v>225547.65385</v>
      </c>
      <c r="I36" s="90">
        <v>-4011.46424999993</v>
      </c>
      <c r="J36" s="90">
        <v>-2808.0249749999498</v>
      </c>
      <c r="K36" s="91">
        <v>0.98899999999999999</v>
      </c>
      <c r="L36" s="18"/>
    </row>
    <row r="37" spans="1:12">
      <c r="A37" s="88" t="s">
        <v>348</v>
      </c>
      <c r="B37" s="90">
        <v>159173.80239999999</v>
      </c>
      <c r="C37" s="90">
        <v>201410.05</v>
      </c>
      <c r="D37" s="90">
        <v>-128414.6</v>
      </c>
      <c r="E37" s="90">
        <v>14292.58</v>
      </c>
      <c r="F37" s="90">
        <v>246461.83240000001</v>
      </c>
      <c r="G37" s="90">
        <v>309769</v>
      </c>
      <c r="H37" s="90">
        <v>263303.52419999999</v>
      </c>
      <c r="I37" s="90">
        <v>-16841.691800000001</v>
      </c>
      <c r="J37" s="90">
        <v>-11789.18426</v>
      </c>
      <c r="K37" s="91">
        <v>0.96199999999999997</v>
      </c>
      <c r="L37" s="18"/>
    </row>
    <row r="38" spans="1:12" ht="18.75" customHeight="1">
      <c r="A38" s="83" t="s">
        <v>349</v>
      </c>
      <c r="B38" s="90"/>
      <c r="C38" s="90"/>
      <c r="D38" s="90"/>
      <c r="E38" s="90"/>
      <c r="F38" s="90"/>
      <c r="G38" s="90"/>
      <c r="H38" s="90"/>
      <c r="I38" s="90"/>
      <c r="J38" s="90"/>
      <c r="K38" s="91"/>
      <c r="L38" s="18"/>
    </row>
    <row r="39" spans="1:12">
      <c r="A39" s="88" t="s">
        <v>350</v>
      </c>
      <c r="B39" s="90">
        <v>241165.11840000001</v>
      </c>
      <c r="C39" s="90">
        <v>80096.350000000006</v>
      </c>
      <c r="D39" s="90">
        <v>-10700.65</v>
      </c>
      <c r="E39" s="90">
        <v>15111.64</v>
      </c>
      <c r="F39" s="90">
        <v>325672.4584</v>
      </c>
      <c r="G39" s="90">
        <v>325084</v>
      </c>
      <c r="H39" s="90">
        <v>276321.46629999997</v>
      </c>
      <c r="I39" s="90">
        <v>49350.992100000003</v>
      </c>
      <c r="J39" s="90">
        <v>34545.694470000002</v>
      </c>
      <c r="K39" s="91">
        <v>1.1060000000000001</v>
      </c>
      <c r="L39" s="18"/>
    </row>
    <row r="40" spans="1:12">
      <c r="A40" s="88" t="s">
        <v>351</v>
      </c>
      <c r="B40" s="90">
        <v>46995.826399999998</v>
      </c>
      <c r="C40" s="90">
        <v>18537.650000000001</v>
      </c>
      <c r="D40" s="90">
        <v>-1477.3</v>
      </c>
      <c r="E40" s="90">
        <v>6301.9</v>
      </c>
      <c r="F40" s="90">
        <v>70358.076400000005</v>
      </c>
      <c r="G40" s="90">
        <v>102225</v>
      </c>
      <c r="H40" s="90">
        <v>86891.166700000002</v>
      </c>
      <c r="I40" s="90">
        <v>-16533.0903</v>
      </c>
      <c r="J40" s="90">
        <v>-11573.163210000001</v>
      </c>
      <c r="K40" s="91">
        <v>0.88700000000000001</v>
      </c>
      <c r="L40" s="18"/>
    </row>
    <row r="41" spans="1:12">
      <c r="A41" s="88" t="s">
        <v>352</v>
      </c>
      <c r="B41" s="90">
        <v>115153.8688</v>
      </c>
      <c r="C41" s="90">
        <v>25798.35</v>
      </c>
      <c r="D41" s="90">
        <v>-22538.6</v>
      </c>
      <c r="E41" s="90">
        <v>2419.9499999999998</v>
      </c>
      <c r="F41" s="90">
        <v>120833.56879999999</v>
      </c>
      <c r="G41" s="90">
        <v>132164</v>
      </c>
      <c r="H41" s="90">
        <v>112339.4</v>
      </c>
      <c r="I41" s="90">
        <v>8494.1687999999995</v>
      </c>
      <c r="J41" s="90">
        <v>5945.9181600000002</v>
      </c>
      <c r="K41" s="91">
        <v>1.0449999999999999</v>
      </c>
      <c r="L41" s="18"/>
    </row>
    <row r="42" spans="1:12">
      <c r="A42" s="88" t="s">
        <v>353</v>
      </c>
      <c r="B42" s="90">
        <v>32105.143199999999</v>
      </c>
      <c r="C42" s="90">
        <v>63265.5</v>
      </c>
      <c r="D42" s="90">
        <v>-7249.65</v>
      </c>
      <c r="E42" s="90">
        <v>3282.02</v>
      </c>
      <c r="F42" s="90">
        <v>91403.013200000001</v>
      </c>
      <c r="G42" s="90">
        <v>92166</v>
      </c>
      <c r="H42" s="90">
        <v>78341.376250000001</v>
      </c>
      <c r="I42" s="90">
        <v>13061.63695</v>
      </c>
      <c r="J42" s="90">
        <v>9143.1458650000095</v>
      </c>
      <c r="K42" s="91">
        <v>1.099</v>
      </c>
      <c r="L42" s="18"/>
    </row>
    <row r="43" spans="1:12">
      <c r="A43" s="88" t="s">
        <v>354</v>
      </c>
      <c r="B43" s="90">
        <v>128508.924</v>
      </c>
      <c r="C43" s="90">
        <v>15916.25</v>
      </c>
      <c r="D43" s="90">
        <v>-10870.65</v>
      </c>
      <c r="E43" s="90">
        <v>6627.96</v>
      </c>
      <c r="F43" s="90">
        <v>140182.484</v>
      </c>
      <c r="G43" s="90">
        <v>161484</v>
      </c>
      <c r="H43" s="90">
        <v>137261.2402</v>
      </c>
      <c r="I43" s="90">
        <v>2921.2438000000002</v>
      </c>
      <c r="J43" s="90">
        <v>2044.87066</v>
      </c>
      <c r="K43" s="91">
        <v>1.0129999999999999</v>
      </c>
      <c r="L43" s="18"/>
    </row>
    <row r="44" spans="1:12">
      <c r="A44" s="88" t="s">
        <v>355</v>
      </c>
      <c r="B44" s="90">
        <v>946622.80480000004</v>
      </c>
      <c r="C44" s="90">
        <v>1213967.45</v>
      </c>
      <c r="D44" s="90">
        <v>-820574.7</v>
      </c>
      <c r="E44" s="90">
        <v>75895.31</v>
      </c>
      <c r="F44" s="90">
        <v>1415910.8648000001</v>
      </c>
      <c r="G44" s="90">
        <v>1645133</v>
      </c>
      <c r="H44" s="90">
        <v>1398362.9038</v>
      </c>
      <c r="I44" s="90">
        <v>17547.9610000004</v>
      </c>
      <c r="J44" s="90">
        <v>12283.572700000301</v>
      </c>
      <c r="K44" s="91">
        <v>1.0069999999999999</v>
      </c>
      <c r="L44" s="18"/>
    </row>
    <row r="45" spans="1:12">
      <c r="A45" s="88" t="s">
        <v>356</v>
      </c>
      <c r="B45" s="90">
        <v>48835.775199999996</v>
      </c>
      <c r="C45" s="90">
        <v>9183.4</v>
      </c>
      <c r="D45" s="90">
        <v>-16964.3</v>
      </c>
      <c r="E45" s="90">
        <v>1471.69</v>
      </c>
      <c r="F45" s="90">
        <v>42526.565199999997</v>
      </c>
      <c r="G45" s="90">
        <v>48140</v>
      </c>
      <c r="H45" s="90">
        <v>40919.092649999999</v>
      </c>
      <c r="I45" s="90">
        <v>1607.47255000001</v>
      </c>
      <c r="J45" s="90">
        <v>1125.23078500001</v>
      </c>
      <c r="K45" s="91">
        <v>1.0229999999999999</v>
      </c>
      <c r="L45" s="18"/>
    </row>
    <row r="46" spans="1:12">
      <c r="A46" s="88" t="s">
        <v>357</v>
      </c>
      <c r="B46" s="90">
        <v>103306.3936</v>
      </c>
      <c r="C46" s="90">
        <v>84136.4</v>
      </c>
      <c r="D46" s="90">
        <v>-71817.350000000006</v>
      </c>
      <c r="E46" s="90">
        <v>2141.3200000000002</v>
      </c>
      <c r="F46" s="90">
        <v>117766.76360000001</v>
      </c>
      <c r="G46" s="90">
        <v>150031</v>
      </c>
      <c r="H46" s="90">
        <v>127526.70699999999</v>
      </c>
      <c r="I46" s="90">
        <v>-9759.9433999999892</v>
      </c>
      <c r="J46" s="90">
        <v>-6831.9603799999904</v>
      </c>
      <c r="K46" s="91">
        <v>0.95399999999999996</v>
      </c>
      <c r="L46" s="18"/>
    </row>
    <row r="47" spans="1:12" ht="18.75" customHeight="1">
      <c r="A47" s="83" t="s">
        <v>358</v>
      </c>
      <c r="B47" s="90"/>
      <c r="C47" s="90"/>
      <c r="D47" s="90"/>
      <c r="E47" s="90"/>
      <c r="F47" s="90"/>
      <c r="G47" s="90"/>
      <c r="H47" s="90"/>
      <c r="I47" s="90"/>
      <c r="J47" s="90"/>
      <c r="K47" s="91"/>
      <c r="L47" s="18"/>
    </row>
    <row r="48" spans="1:12">
      <c r="A48" s="88" t="s">
        <v>359</v>
      </c>
      <c r="B48" s="90">
        <v>614406.86640000006</v>
      </c>
      <c r="C48" s="90">
        <v>107621.05</v>
      </c>
      <c r="D48" s="90">
        <v>-113725.75</v>
      </c>
      <c r="E48" s="90">
        <v>41700.660000000003</v>
      </c>
      <c r="F48" s="90">
        <v>650002.82640000002</v>
      </c>
      <c r="G48" s="90">
        <v>742623</v>
      </c>
      <c r="H48" s="90">
        <v>631229.26694999996</v>
      </c>
      <c r="I48" s="90">
        <v>18773.559450000201</v>
      </c>
      <c r="J48" s="90">
        <v>13141.491615000101</v>
      </c>
      <c r="K48" s="91">
        <v>1.018</v>
      </c>
      <c r="L48" s="18"/>
    </row>
    <row r="49" spans="1:12">
      <c r="A49" s="88" t="s">
        <v>360</v>
      </c>
      <c r="B49" s="90">
        <v>106156.0704</v>
      </c>
      <c r="C49" s="90">
        <v>22705.200000000001</v>
      </c>
      <c r="D49" s="90">
        <v>-14849.5</v>
      </c>
      <c r="E49" s="90">
        <v>2956.47</v>
      </c>
      <c r="F49" s="90">
        <v>116968.2404</v>
      </c>
      <c r="G49" s="90">
        <v>116691</v>
      </c>
      <c r="H49" s="90">
        <v>99187.113700000002</v>
      </c>
      <c r="I49" s="90">
        <v>17781.126700000001</v>
      </c>
      <c r="J49" s="90">
        <v>12446.788689999999</v>
      </c>
      <c r="K49" s="91">
        <v>1.107</v>
      </c>
      <c r="L49" s="18"/>
    </row>
    <row r="50" spans="1:12">
      <c r="A50" s="88" t="s">
        <v>361</v>
      </c>
      <c r="B50" s="90">
        <v>46328.284</v>
      </c>
      <c r="C50" s="90">
        <v>33696.550000000003</v>
      </c>
      <c r="D50" s="90">
        <v>-9212.2999999999993</v>
      </c>
      <c r="E50" s="90">
        <v>1913.18</v>
      </c>
      <c r="F50" s="90">
        <v>72725.714000000007</v>
      </c>
      <c r="G50" s="90">
        <v>99399</v>
      </c>
      <c r="H50" s="90">
        <v>84489.201849999998</v>
      </c>
      <c r="I50" s="90">
        <v>-11763.48785</v>
      </c>
      <c r="J50" s="90">
        <v>-8234.4414949999991</v>
      </c>
      <c r="K50" s="91">
        <v>0.91700000000000004</v>
      </c>
      <c r="L50" s="18"/>
    </row>
    <row r="51" spans="1:12">
      <c r="A51" s="88" t="s">
        <v>362</v>
      </c>
      <c r="B51" s="90">
        <v>239027.86079999999</v>
      </c>
      <c r="C51" s="90">
        <v>49977.45</v>
      </c>
      <c r="D51" s="90">
        <v>-22375.4</v>
      </c>
      <c r="E51" s="90">
        <v>17539.580000000002</v>
      </c>
      <c r="F51" s="90">
        <v>284169.49080000003</v>
      </c>
      <c r="G51" s="90">
        <v>378140</v>
      </c>
      <c r="H51" s="90">
        <v>321418.92349999998</v>
      </c>
      <c r="I51" s="90">
        <v>-37249.432699999903</v>
      </c>
      <c r="J51" s="90">
        <v>-26074.602889999998</v>
      </c>
      <c r="K51" s="91">
        <v>0.93100000000000005</v>
      </c>
      <c r="L51" s="18"/>
    </row>
    <row r="52" spans="1:12">
      <c r="A52" s="88" t="s">
        <v>363</v>
      </c>
      <c r="B52" s="90">
        <v>278947.17680000002</v>
      </c>
      <c r="C52" s="90">
        <v>130837.95</v>
      </c>
      <c r="D52" s="90">
        <v>-21001.8</v>
      </c>
      <c r="E52" s="90">
        <v>16650.310000000001</v>
      </c>
      <c r="F52" s="90">
        <v>405433.63679999998</v>
      </c>
      <c r="G52" s="90">
        <v>458398</v>
      </c>
      <c r="H52" s="90">
        <v>389638.41729999997</v>
      </c>
      <c r="I52" s="90">
        <v>15795.219500000099</v>
      </c>
      <c r="J52" s="90">
        <v>11056.65365</v>
      </c>
      <c r="K52" s="91">
        <v>1.024</v>
      </c>
      <c r="L52" s="18"/>
    </row>
    <row r="53" spans="1:12">
      <c r="A53" s="88" t="s">
        <v>364</v>
      </c>
      <c r="B53" s="90">
        <v>39295.248</v>
      </c>
      <c r="C53" s="90">
        <v>14310.6</v>
      </c>
      <c r="D53" s="90">
        <v>-289</v>
      </c>
      <c r="E53" s="90">
        <v>4248.3</v>
      </c>
      <c r="F53" s="90">
        <v>57565.148000000001</v>
      </c>
      <c r="G53" s="90">
        <v>78566</v>
      </c>
      <c r="H53" s="90">
        <v>66781.3465</v>
      </c>
      <c r="I53" s="90">
        <v>-9216.1985000000004</v>
      </c>
      <c r="J53" s="90">
        <v>-6451.3389500000003</v>
      </c>
      <c r="K53" s="91">
        <v>0.91800000000000004</v>
      </c>
      <c r="L53" s="18"/>
    </row>
    <row r="54" spans="1:12">
      <c r="A54" s="88" t="s">
        <v>365</v>
      </c>
      <c r="B54" s="90">
        <v>115946.2248</v>
      </c>
      <c r="C54" s="90">
        <v>84395.65</v>
      </c>
      <c r="D54" s="90">
        <v>-14243.45</v>
      </c>
      <c r="E54" s="90">
        <v>8203.18</v>
      </c>
      <c r="F54" s="90">
        <v>194301.6048</v>
      </c>
      <c r="G54" s="90">
        <v>211570</v>
      </c>
      <c r="H54" s="90">
        <v>179834.092</v>
      </c>
      <c r="I54" s="90">
        <v>14467.5128</v>
      </c>
      <c r="J54" s="90">
        <v>10127.258959999999</v>
      </c>
      <c r="K54" s="91">
        <v>1.048</v>
      </c>
      <c r="L54" s="18"/>
    </row>
    <row r="55" spans="1:12">
      <c r="A55" s="88" t="s">
        <v>366</v>
      </c>
      <c r="B55" s="90">
        <v>26732.5488</v>
      </c>
      <c r="C55" s="90">
        <v>40926.65</v>
      </c>
      <c r="D55" s="90">
        <v>-161.5</v>
      </c>
      <c r="E55" s="90">
        <v>4587.45</v>
      </c>
      <c r="F55" s="90">
        <v>72085.148799999995</v>
      </c>
      <c r="G55" s="90">
        <v>72356</v>
      </c>
      <c r="H55" s="90">
        <v>61502.688399999999</v>
      </c>
      <c r="I55" s="90">
        <v>10582.4604</v>
      </c>
      <c r="J55" s="90">
        <v>7407.72227999999</v>
      </c>
      <c r="K55" s="91">
        <v>1.1020000000000001</v>
      </c>
      <c r="L55" s="18"/>
    </row>
    <row r="56" spans="1:12">
      <c r="A56" s="88" t="s">
        <v>367</v>
      </c>
      <c r="B56" s="90">
        <v>54002.216800000002</v>
      </c>
      <c r="C56" s="90">
        <v>10536.6</v>
      </c>
      <c r="D56" s="90">
        <v>-9882.1</v>
      </c>
      <c r="E56" s="90">
        <v>3320.61</v>
      </c>
      <c r="F56" s="90">
        <v>57977.326800000003</v>
      </c>
      <c r="G56" s="90">
        <v>75690</v>
      </c>
      <c r="H56" s="90">
        <v>64336.818749999999</v>
      </c>
      <c r="I56" s="90">
        <v>-6359.4919499999996</v>
      </c>
      <c r="J56" s="90">
        <v>-4451.6443650000001</v>
      </c>
      <c r="K56" s="91">
        <v>0.94099999999999995</v>
      </c>
      <c r="L56" s="18"/>
    </row>
    <row r="57" spans="1:12" ht="18.75" customHeight="1">
      <c r="A57" s="83" t="s">
        <v>368</v>
      </c>
      <c r="B57" s="90"/>
      <c r="C57" s="90"/>
      <c r="D57" s="90"/>
      <c r="E57" s="90"/>
      <c r="F57" s="90"/>
      <c r="G57" s="90"/>
      <c r="H57" s="90"/>
      <c r="I57" s="90"/>
      <c r="J57" s="90"/>
      <c r="K57" s="91"/>
      <c r="L57" s="18"/>
    </row>
    <row r="58" spans="1:12">
      <c r="A58" s="88" t="s">
        <v>369</v>
      </c>
      <c r="B58" s="90">
        <v>31823.2608</v>
      </c>
      <c r="C58" s="90">
        <v>2662.2</v>
      </c>
      <c r="D58" s="90">
        <v>-3688.15</v>
      </c>
      <c r="E58" s="90">
        <v>708.9</v>
      </c>
      <c r="F58" s="90">
        <v>31506.210800000001</v>
      </c>
      <c r="G58" s="90">
        <v>34210</v>
      </c>
      <c r="H58" s="90">
        <v>29078.3946</v>
      </c>
      <c r="I58" s="90">
        <v>2427.8162000000002</v>
      </c>
      <c r="J58" s="90">
        <v>1699.4713400000001</v>
      </c>
      <c r="K58" s="91">
        <v>1.05</v>
      </c>
      <c r="L58" s="18"/>
    </row>
    <row r="59" spans="1:12">
      <c r="A59" s="88" t="s">
        <v>370</v>
      </c>
      <c r="B59" s="90">
        <v>116265.97199999999</v>
      </c>
      <c r="C59" s="90">
        <v>26403.55</v>
      </c>
      <c r="D59" s="90">
        <v>-1216.3499999999999</v>
      </c>
      <c r="E59" s="90">
        <v>8029.95</v>
      </c>
      <c r="F59" s="90">
        <v>149483.122</v>
      </c>
      <c r="G59" s="90">
        <v>185604</v>
      </c>
      <c r="H59" s="90">
        <v>157763.00135000001</v>
      </c>
      <c r="I59" s="90">
        <v>-8279.8793499999701</v>
      </c>
      <c r="J59" s="90">
        <v>-5795.9155449999798</v>
      </c>
      <c r="K59" s="91">
        <v>0.96899999999999997</v>
      </c>
      <c r="L59" s="18"/>
    </row>
    <row r="60" spans="1:12">
      <c r="A60" s="88" t="s">
        <v>371</v>
      </c>
      <c r="B60" s="90">
        <v>57074.875200000002</v>
      </c>
      <c r="C60" s="90">
        <v>7332.95</v>
      </c>
      <c r="D60" s="90">
        <v>-7601.55</v>
      </c>
      <c r="E60" s="90">
        <v>-676.94</v>
      </c>
      <c r="F60" s="90">
        <v>56129.335200000001</v>
      </c>
      <c r="G60" s="90">
        <v>67464</v>
      </c>
      <c r="H60" s="90">
        <v>57344.211300000003</v>
      </c>
      <c r="I60" s="90">
        <v>-1214.87610000001</v>
      </c>
      <c r="J60" s="90">
        <v>-850.41327000000604</v>
      </c>
      <c r="K60" s="91">
        <v>0.98699999999999999</v>
      </c>
      <c r="L60" s="18"/>
    </row>
    <row r="61" spans="1:12">
      <c r="A61" s="88" t="s">
        <v>372</v>
      </c>
      <c r="B61" s="90">
        <v>448087.83600000001</v>
      </c>
      <c r="C61" s="90">
        <v>415338.9</v>
      </c>
      <c r="D61" s="90">
        <v>-105553.85</v>
      </c>
      <c r="E61" s="90">
        <v>60299.34</v>
      </c>
      <c r="F61" s="90">
        <v>818172.22600000002</v>
      </c>
      <c r="G61" s="90">
        <v>1182819</v>
      </c>
      <c r="H61" s="90">
        <v>1005396.4271</v>
      </c>
      <c r="I61" s="90">
        <v>-187224.20110000001</v>
      </c>
      <c r="J61" s="90">
        <v>-131056.94077</v>
      </c>
      <c r="K61" s="91">
        <v>0.88900000000000001</v>
      </c>
      <c r="L61" s="18"/>
    </row>
    <row r="62" spans="1:12">
      <c r="A62" s="88" t="s">
        <v>373</v>
      </c>
      <c r="B62" s="90">
        <v>120532.07279999999</v>
      </c>
      <c r="C62" s="90">
        <v>46279.95</v>
      </c>
      <c r="D62" s="90">
        <v>-2924</v>
      </c>
      <c r="E62" s="90">
        <v>8554.57</v>
      </c>
      <c r="F62" s="90">
        <v>172442.59280000001</v>
      </c>
      <c r="G62" s="90">
        <v>212526</v>
      </c>
      <c r="H62" s="90">
        <v>180647.06344999999</v>
      </c>
      <c r="I62" s="90">
        <v>-8204.4706499999702</v>
      </c>
      <c r="J62" s="90">
        <v>-5743.1294549999802</v>
      </c>
      <c r="K62" s="91">
        <v>0.97299999999999998</v>
      </c>
      <c r="L62" s="18"/>
    </row>
    <row r="63" spans="1:12">
      <c r="A63" s="88" t="s">
        <v>374</v>
      </c>
      <c r="B63" s="90">
        <v>241524.13279999999</v>
      </c>
      <c r="C63" s="90">
        <v>60814.1</v>
      </c>
      <c r="D63" s="90">
        <v>-23539.9</v>
      </c>
      <c r="E63" s="90">
        <v>21096.66</v>
      </c>
      <c r="F63" s="90">
        <v>299894.99280000001</v>
      </c>
      <c r="G63" s="90">
        <v>356536</v>
      </c>
      <c r="H63" s="90">
        <v>303055.89240000001</v>
      </c>
      <c r="I63" s="90">
        <v>-3160.8996000000002</v>
      </c>
      <c r="J63" s="90">
        <v>-2212.6297199999999</v>
      </c>
      <c r="K63" s="91">
        <v>0.99399999999999999</v>
      </c>
      <c r="L63" s="18"/>
    </row>
    <row r="64" spans="1:12">
      <c r="A64" s="88" t="s">
        <v>375</v>
      </c>
      <c r="B64" s="90">
        <v>765091.94160000002</v>
      </c>
      <c r="C64" s="90">
        <v>193055.4</v>
      </c>
      <c r="D64" s="90">
        <v>-33145.75</v>
      </c>
      <c r="E64" s="90">
        <v>53137.919999999998</v>
      </c>
      <c r="F64" s="90">
        <v>978139.51159999997</v>
      </c>
      <c r="G64" s="90">
        <v>1248626</v>
      </c>
      <c r="H64" s="90">
        <v>1061332.1017</v>
      </c>
      <c r="I64" s="90">
        <v>-83192.590099999899</v>
      </c>
      <c r="J64" s="90">
        <v>-58234.813069999902</v>
      </c>
      <c r="K64" s="91">
        <v>0.95299999999999996</v>
      </c>
      <c r="L64" s="18"/>
    </row>
    <row r="65" spans="1:12">
      <c r="A65" s="88" t="s">
        <v>376</v>
      </c>
      <c r="B65" s="90">
        <v>79026.642399999997</v>
      </c>
      <c r="C65" s="90">
        <v>33510.400000000001</v>
      </c>
      <c r="D65" s="90">
        <v>-4370.7</v>
      </c>
      <c r="E65" s="90">
        <v>6350.69</v>
      </c>
      <c r="F65" s="90">
        <v>114517.0324</v>
      </c>
      <c r="G65" s="90">
        <v>138626</v>
      </c>
      <c r="H65" s="90">
        <v>117831.84585</v>
      </c>
      <c r="I65" s="90">
        <v>-3314.8134499999901</v>
      </c>
      <c r="J65" s="90">
        <v>-2320.3694149999901</v>
      </c>
      <c r="K65" s="91">
        <v>0.98299999999999998</v>
      </c>
      <c r="L65" s="18"/>
    </row>
    <row r="66" spans="1:12">
      <c r="A66" s="88" t="s">
        <v>377</v>
      </c>
      <c r="B66" s="90">
        <v>61462.984799999998</v>
      </c>
      <c r="C66" s="90">
        <v>20744.25</v>
      </c>
      <c r="D66" s="90">
        <v>-34821.949999999997</v>
      </c>
      <c r="E66" s="90">
        <v>-220.83</v>
      </c>
      <c r="F66" s="90">
        <v>47164.4548</v>
      </c>
      <c r="G66" s="90">
        <v>43999</v>
      </c>
      <c r="H66" s="90">
        <v>37399.537600000003</v>
      </c>
      <c r="I66" s="90">
        <v>9764.9172000000108</v>
      </c>
      <c r="J66" s="90">
        <v>6835.4420400000099</v>
      </c>
      <c r="K66" s="91">
        <v>1.155</v>
      </c>
      <c r="L66" s="18"/>
    </row>
    <row r="67" spans="1:12">
      <c r="A67" s="88" t="s">
        <v>378</v>
      </c>
      <c r="B67" s="90">
        <v>47840.071199999998</v>
      </c>
      <c r="C67" s="90">
        <v>8665.75</v>
      </c>
      <c r="D67" s="90">
        <v>-2789.7</v>
      </c>
      <c r="E67" s="90">
        <v>1877.65</v>
      </c>
      <c r="F67" s="90">
        <v>55593.771200000003</v>
      </c>
      <c r="G67" s="90">
        <v>62762</v>
      </c>
      <c r="H67" s="90">
        <v>53347.275000000001</v>
      </c>
      <c r="I67" s="90">
        <v>2246.49620000001</v>
      </c>
      <c r="J67" s="90">
        <v>1572.5473400000101</v>
      </c>
      <c r="K67" s="91">
        <v>1.0249999999999999</v>
      </c>
      <c r="L67" s="18"/>
    </row>
    <row r="68" spans="1:12">
      <c r="A68" s="88" t="s">
        <v>379</v>
      </c>
      <c r="B68" s="90">
        <v>2398.1039999999998</v>
      </c>
      <c r="C68" s="90">
        <v>10078.450000000001</v>
      </c>
      <c r="D68" s="90">
        <v>-19.55</v>
      </c>
      <c r="E68" s="90">
        <v>674.05</v>
      </c>
      <c r="F68" s="90">
        <v>13131.054</v>
      </c>
      <c r="G68" s="90">
        <v>13270</v>
      </c>
      <c r="H68" s="90">
        <v>11279.567999999999</v>
      </c>
      <c r="I68" s="90">
        <v>1851.4860000000001</v>
      </c>
      <c r="J68" s="90">
        <v>1296.0401999999999</v>
      </c>
      <c r="K68" s="91">
        <v>1.0980000000000001</v>
      </c>
      <c r="L68" s="18"/>
    </row>
    <row r="69" spans="1:12">
      <c r="A69" s="88" t="s">
        <v>380</v>
      </c>
      <c r="B69" s="90">
        <v>59046.649599999997</v>
      </c>
      <c r="C69" s="90">
        <v>9233.5499999999993</v>
      </c>
      <c r="D69" s="90">
        <v>-8167.65</v>
      </c>
      <c r="E69" s="90">
        <v>893.18</v>
      </c>
      <c r="F69" s="90">
        <v>61005.729599999999</v>
      </c>
      <c r="G69" s="90">
        <v>92383</v>
      </c>
      <c r="H69" s="90">
        <v>78525.906149999995</v>
      </c>
      <c r="I69" s="90">
        <v>-17520.17655</v>
      </c>
      <c r="J69" s="90">
        <v>-12264.123584999999</v>
      </c>
      <c r="K69" s="91">
        <v>0.86699999999999999</v>
      </c>
      <c r="L69" s="18"/>
    </row>
    <row r="70" spans="1:12">
      <c r="A70" s="88" t="s">
        <v>381</v>
      </c>
      <c r="B70" s="90">
        <v>24470.477599999998</v>
      </c>
      <c r="C70" s="90">
        <v>10421.85</v>
      </c>
      <c r="D70" s="90">
        <v>-3003.9</v>
      </c>
      <c r="E70" s="90">
        <v>697.68</v>
      </c>
      <c r="F70" s="90">
        <v>32586.107599999999</v>
      </c>
      <c r="G70" s="90">
        <v>36153</v>
      </c>
      <c r="H70" s="90">
        <v>30729.864699999998</v>
      </c>
      <c r="I70" s="90">
        <v>1856.2429</v>
      </c>
      <c r="J70" s="90">
        <v>1299.37003</v>
      </c>
      <c r="K70" s="91">
        <v>1.036</v>
      </c>
      <c r="L70" s="18"/>
    </row>
    <row r="71" spans="1:12" ht="18.75" customHeight="1">
      <c r="A71" s="83" t="s">
        <v>382</v>
      </c>
      <c r="B71" s="90"/>
      <c r="C71" s="90"/>
      <c r="D71" s="90"/>
      <c r="E71" s="90"/>
      <c r="F71" s="90"/>
      <c r="G71" s="90"/>
      <c r="H71" s="90"/>
      <c r="I71" s="90"/>
      <c r="J71" s="90"/>
      <c r="K71" s="91"/>
      <c r="L71" s="18"/>
    </row>
    <row r="72" spans="1:12">
      <c r="A72" s="88" t="s">
        <v>383</v>
      </c>
      <c r="B72" s="90">
        <v>27320.154399999999</v>
      </c>
      <c r="C72" s="90">
        <v>11246.35</v>
      </c>
      <c r="D72" s="90">
        <v>-2805</v>
      </c>
      <c r="E72" s="90">
        <v>2762.5</v>
      </c>
      <c r="F72" s="90">
        <v>38524.004399999998</v>
      </c>
      <c r="G72" s="90">
        <v>53399</v>
      </c>
      <c r="H72" s="90">
        <v>45388.81</v>
      </c>
      <c r="I72" s="90">
        <v>-6864.8055999999897</v>
      </c>
      <c r="J72" s="90">
        <v>-4805.3639199999898</v>
      </c>
      <c r="K72" s="91">
        <v>0.91</v>
      </c>
      <c r="L72" s="18"/>
    </row>
    <row r="73" spans="1:12">
      <c r="A73" s="88" t="s">
        <v>384</v>
      </c>
      <c r="B73" s="90">
        <v>190650.6704</v>
      </c>
      <c r="C73" s="90">
        <v>25095.4</v>
      </c>
      <c r="D73" s="90">
        <v>-70505.8</v>
      </c>
      <c r="E73" s="90">
        <v>105.57</v>
      </c>
      <c r="F73" s="90">
        <v>145345.84039999999</v>
      </c>
      <c r="G73" s="90">
        <v>172395</v>
      </c>
      <c r="H73" s="90">
        <v>146535.43040000001</v>
      </c>
      <c r="I73" s="90">
        <v>-1189.5900000000299</v>
      </c>
      <c r="J73" s="90">
        <v>-832.71300000001804</v>
      </c>
      <c r="K73" s="91">
        <v>0.995</v>
      </c>
      <c r="L73" s="18"/>
    </row>
    <row r="74" spans="1:12">
      <c r="A74" s="88" t="s">
        <v>385</v>
      </c>
      <c r="B74" s="90">
        <v>112712.2904</v>
      </c>
      <c r="C74" s="90">
        <v>90768.1</v>
      </c>
      <c r="D74" s="90">
        <v>-11544.7</v>
      </c>
      <c r="E74" s="90">
        <v>4830.04</v>
      </c>
      <c r="F74" s="90">
        <v>196765.7304</v>
      </c>
      <c r="G74" s="90">
        <v>198674</v>
      </c>
      <c r="H74" s="90">
        <v>168872.90085000001</v>
      </c>
      <c r="I74" s="90">
        <v>27892.829549999999</v>
      </c>
      <c r="J74" s="90">
        <v>19524.980684999999</v>
      </c>
      <c r="K74" s="91">
        <v>1.0980000000000001</v>
      </c>
      <c r="L74" s="18"/>
    </row>
    <row r="75" spans="1:12">
      <c r="A75" s="88" t="s">
        <v>386</v>
      </c>
      <c r="B75" s="90"/>
      <c r="C75" s="90"/>
      <c r="D75" s="90"/>
      <c r="E75" s="90"/>
      <c r="F75" s="90"/>
      <c r="G75" s="90">
        <v>64683</v>
      </c>
      <c r="H75" s="90">
        <v>54980.398699999998</v>
      </c>
      <c r="I75" s="90"/>
      <c r="J75" s="90"/>
      <c r="K75" s="91"/>
      <c r="L75" s="18"/>
    </row>
    <row r="76" spans="1:12">
      <c r="A76" s="88" t="s">
        <v>387</v>
      </c>
      <c r="B76" s="90">
        <v>50194.700799999999</v>
      </c>
      <c r="C76" s="90">
        <v>12096.35</v>
      </c>
      <c r="D76" s="90">
        <v>-1603.1</v>
      </c>
      <c r="E76" s="90">
        <v>1681.64</v>
      </c>
      <c r="F76" s="90">
        <v>62369.590799999998</v>
      </c>
      <c r="G76" s="90">
        <v>54187</v>
      </c>
      <c r="H76" s="90">
        <v>46059.257700000002</v>
      </c>
      <c r="I76" s="90">
        <v>16310.3331</v>
      </c>
      <c r="J76" s="90">
        <v>11417.23317</v>
      </c>
      <c r="K76" s="91">
        <v>1.2110000000000001</v>
      </c>
      <c r="L76" s="18"/>
    </row>
    <row r="77" spans="1:12">
      <c r="A77" s="88" t="s">
        <v>388</v>
      </c>
      <c r="B77" s="90">
        <v>872155.36479999998</v>
      </c>
      <c r="C77" s="90">
        <v>195697.2</v>
      </c>
      <c r="D77" s="90">
        <v>-73927.899999999994</v>
      </c>
      <c r="E77" s="90">
        <v>27658.66</v>
      </c>
      <c r="F77" s="90">
        <v>1021583.3247999999</v>
      </c>
      <c r="G77" s="90">
        <v>965180</v>
      </c>
      <c r="H77" s="90">
        <v>820403.15300000005</v>
      </c>
      <c r="I77" s="90">
        <v>201180.17180000001</v>
      </c>
      <c r="J77" s="90">
        <v>140826.12026</v>
      </c>
      <c r="K77" s="91">
        <v>1.1459999999999999</v>
      </c>
      <c r="L77" s="18"/>
    </row>
    <row r="78" spans="1:12">
      <c r="A78" s="88" t="s">
        <v>389</v>
      </c>
      <c r="B78" s="90">
        <v>27027.052800000001</v>
      </c>
      <c r="C78" s="90">
        <v>19491.349999999999</v>
      </c>
      <c r="D78" s="90">
        <v>-2024.7</v>
      </c>
      <c r="E78" s="90">
        <v>1483.59</v>
      </c>
      <c r="F78" s="90">
        <v>45977.292800000003</v>
      </c>
      <c r="G78" s="90">
        <v>28531</v>
      </c>
      <c r="H78" s="90">
        <v>24251.425650000001</v>
      </c>
      <c r="I78" s="90">
        <v>21725.867149999998</v>
      </c>
      <c r="J78" s="90">
        <v>15208.107005</v>
      </c>
      <c r="K78" s="91">
        <v>1.5329999999999999</v>
      </c>
      <c r="L78" s="18"/>
    </row>
    <row r="79" spans="1:12">
      <c r="A79" s="88" t="s">
        <v>390</v>
      </c>
      <c r="B79" s="90">
        <v>252377.3064</v>
      </c>
      <c r="C79" s="90">
        <v>36674.949999999997</v>
      </c>
      <c r="D79" s="90">
        <v>-43106.05</v>
      </c>
      <c r="E79" s="90">
        <v>9657.36</v>
      </c>
      <c r="F79" s="90">
        <v>255603.56640000001</v>
      </c>
      <c r="G79" s="90">
        <v>282569</v>
      </c>
      <c r="H79" s="90">
        <v>240183.50125</v>
      </c>
      <c r="I79" s="90">
        <v>15420.06515</v>
      </c>
      <c r="J79" s="90">
        <v>10794.045604999999</v>
      </c>
      <c r="K79" s="91">
        <v>1.038</v>
      </c>
      <c r="L79" s="18"/>
    </row>
    <row r="80" spans="1:12">
      <c r="A80" s="88" t="s">
        <v>391</v>
      </c>
      <c r="B80" s="90">
        <v>82578.921600000001</v>
      </c>
      <c r="C80" s="90">
        <v>12704.1</v>
      </c>
      <c r="D80" s="90">
        <v>-18389.75</v>
      </c>
      <c r="E80" s="90">
        <v>1394.68</v>
      </c>
      <c r="F80" s="90">
        <v>78287.9516</v>
      </c>
      <c r="G80" s="90">
        <v>86495</v>
      </c>
      <c r="H80" s="90">
        <v>73520.600399999996</v>
      </c>
      <c r="I80" s="90">
        <v>4767.3512000000001</v>
      </c>
      <c r="J80" s="90">
        <v>3337.1458400000001</v>
      </c>
      <c r="K80" s="91">
        <v>1.0389999999999999</v>
      </c>
      <c r="L80" s="18"/>
    </row>
    <row r="81" spans="1:12">
      <c r="A81" s="88" t="s">
        <v>392</v>
      </c>
      <c r="B81" s="90">
        <v>127924.1232</v>
      </c>
      <c r="C81" s="90">
        <v>20660.95</v>
      </c>
      <c r="D81" s="90">
        <v>-29137.15</v>
      </c>
      <c r="E81" s="90">
        <v>1197.1400000000001</v>
      </c>
      <c r="F81" s="90">
        <v>120645.0632</v>
      </c>
      <c r="G81" s="90">
        <v>145758</v>
      </c>
      <c r="H81" s="90">
        <v>123893.94385</v>
      </c>
      <c r="I81" s="90">
        <v>-3248.8806499999801</v>
      </c>
      <c r="J81" s="90">
        <v>-2274.2164549999802</v>
      </c>
      <c r="K81" s="91">
        <v>0.98399999999999999</v>
      </c>
      <c r="L81" s="18"/>
    </row>
    <row r="82" spans="1:12">
      <c r="A82" s="88" t="s">
        <v>393</v>
      </c>
      <c r="B82" s="90">
        <v>70253.228000000003</v>
      </c>
      <c r="C82" s="90">
        <v>16977.05</v>
      </c>
      <c r="D82" s="90">
        <v>-153.85</v>
      </c>
      <c r="E82" s="90">
        <v>3927</v>
      </c>
      <c r="F82" s="90">
        <v>91003.428</v>
      </c>
      <c r="G82" s="90">
        <v>97228</v>
      </c>
      <c r="H82" s="90">
        <v>82644.162949999998</v>
      </c>
      <c r="I82" s="90">
        <v>8359.26505</v>
      </c>
      <c r="J82" s="90">
        <v>5851.4855349999998</v>
      </c>
      <c r="K82" s="91">
        <v>1.06</v>
      </c>
      <c r="L82" s="18"/>
    </row>
    <row r="83" spans="1:12">
      <c r="A83" s="88" t="s">
        <v>394</v>
      </c>
      <c r="B83" s="90">
        <v>135871.524</v>
      </c>
      <c r="C83" s="90">
        <v>51770.95</v>
      </c>
      <c r="D83" s="90">
        <v>-23997.200000000001</v>
      </c>
      <c r="E83" s="90">
        <v>6246.99</v>
      </c>
      <c r="F83" s="90">
        <v>169892.264</v>
      </c>
      <c r="G83" s="90">
        <v>180667</v>
      </c>
      <c r="H83" s="90">
        <v>153567.25855</v>
      </c>
      <c r="I83" s="90">
        <v>16325.005450000001</v>
      </c>
      <c r="J83" s="90">
        <v>11427.503815</v>
      </c>
      <c r="K83" s="91">
        <v>1.0629999999999999</v>
      </c>
      <c r="L83" s="18"/>
    </row>
    <row r="84" spans="1:12">
      <c r="A84" s="88" t="s">
        <v>395</v>
      </c>
      <c r="B84" s="90">
        <v>176133.02559999999</v>
      </c>
      <c r="C84" s="90">
        <v>59878.25</v>
      </c>
      <c r="D84" s="90">
        <v>-8423.5</v>
      </c>
      <c r="E84" s="90">
        <v>5189.76</v>
      </c>
      <c r="F84" s="90">
        <v>232777.5356</v>
      </c>
      <c r="G84" s="90">
        <v>271452</v>
      </c>
      <c r="H84" s="90">
        <v>230734.42014999999</v>
      </c>
      <c r="I84" s="90">
        <v>2043.11545000001</v>
      </c>
      <c r="J84" s="90">
        <v>1430.1808150000099</v>
      </c>
      <c r="K84" s="91">
        <v>1.0049999999999999</v>
      </c>
      <c r="L84" s="18"/>
    </row>
    <row r="85" spans="1:12" ht="18.75" customHeight="1">
      <c r="A85" s="83" t="s">
        <v>396</v>
      </c>
      <c r="B85" s="90"/>
      <c r="C85" s="90"/>
      <c r="D85" s="90"/>
      <c r="E85" s="90"/>
      <c r="F85" s="90"/>
      <c r="G85" s="90"/>
      <c r="H85" s="90"/>
      <c r="I85" s="90"/>
      <c r="J85" s="90"/>
      <c r="K85" s="91"/>
      <c r="L85" s="18"/>
    </row>
    <row r="86" spans="1:12">
      <c r="A86" s="88" t="s">
        <v>397</v>
      </c>
      <c r="B86" s="90">
        <v>114037.55839999999</v>
      </c>
      <c r="C86" s="90">
        <v>32283</v>
      </c>
      <c r="D86" s="90">
        <v>-15628.95</v>
      </c>
      <c r="E86" s="90">
        <v>3139.22</v>
      </c>
      <c r="F86" s="90">
        <v>133830.8284</v>
      </c>
      <c r="G86" s="90">
        <v>136540</v>
      </c>
      <c r="H86" s="90">
        <v>116058.85805</v>
      </c>
      <c r="I86" s="90">
        <v>17771.97035</v>
      </c>
      <c r="J86" s="90">
        <v>12440.379245</v>
      </c>
      <c r="K86" s="91">
        <v>1.091</v>
      </c>
      <c r="L86" s="18"/>
    </row>
    <row r="87" spans="1:12">
      <c r="A87" s="88" t="s">
        <v>398</v>
      </c>
      <c r="B87" s="90">
        <v>48065.857600000003</v>
      </c>
      <c r="C87" s="90">
        <v>18094.8</v>
      </c>
      <c r="D87" s="90">
        <v>-8864.65</v>
      </c>
      <c r="E87" s="90">
        <v>1412.87</v>
      </c>
      <c r="F87" s="90">
        <v>58708.8776</v>
      </c>
      <c r="G87" s="90">
        <v>58774</v>
      </c>
      <c r="H87" s="90">
        <v>49957.62545</v>
      </c>
      <c r="I87" s="90">
        <v>8751.2521500000094</v>
      </c>
      <c r="J87" s="90">
        <v>6125.8765050000002</v>
      </c>
      <c r="K87" s="91">
        <v>1.1040000000000001</v>
      </c>
      <c r="L87" s="18"/>
    </row>
    <row r="88" spans="1:12">
      <c r="A88" s="88" t="s">
        <v>399</v>
      </c>
      <c r="B88" s="90">
        <v>198916.416</v>
      </c>
      <c r="C88" s="90">
        <v>48019.9</v>
      </c>
      <c r="D88" s="90">
        <v>-45848.15</v>
      </c>
      <c r="E88" s="90">
        <v>2350.59</v>
      </c>
      <c r="F88" s="90">
        <v>203438.75599999999</v>
      </c>
      <c r="G88" s="90">
        <v>257595</v>
      </c>
      <c r="H88" s="90">
        <v>218955.76360000001</v>
      </c>
      <c r="I88" s="90">
        <v>-15517.007600000001</v>
      </c>
      <c r="J88" s="90">
        <v>-10861.90532</v>
      </c>
      <c r="K88" s="91">
        <v>0.95799999999999996</v>
      </c>
      <c r="L88" s="18"/>
    </row>
    <row r="89" spans="1:12">
      <c r="A89" s="88" t="s">
        <v>400</v>
      </c>
      <c r="B89" s="90">
        <v>64016.7552</v>
      </c>
      <c r="C89" s="90">
        <v>10347.049999999999</v>
      </c>
      <c r="D89" s="90">
        <v>-5798.7</v>
      </c>
      <c r="E89" s="90">
        <v>1853</v>
      </c>
      <c r="F89" s="90">
        <v>70418.105200000005</v>
      </c>
      <c r="G89" s="90">
        <v>82702</v>
      </c>
      <c r="H89" s="90">
        <v>70296.899749999997</v>
      </c>
      <c r="I89" s="90">
        <v>121.20545000000899</v>
      </c>
      <c r="J89" s="90">
        <v>84.843815000006003</v>
      </c>
      <c r="K89" s="91">
        <v>1.0009999999999999</v>
      </c>
      <c r="L89" s="18"/>
    </row>
    <row r="90" spans="1:12">
      <c r="A90" s="88" t="s">
        <v>401</v>
      </c>
      <c r="B90" s="90">
        <v>89482.936799999996</v>
      </c>
      <c r="C90" s="90">
        <v>18329.400000000001</v>
      </c>
      <c r="D90" s="90">
        <v>-12146.5</v>
      </c>
      <c r="E90" s="90">
        <v>2208.4699999999998</v>
      </c>
      <c r="F90" s="90">
        <v>97874.306800000006</v>
      </c>
      <c r="G90" s="90">
        <v>110739</v>
      </c>
      <c r="H90" s="90">
        <v>94128.416899999997</v>
      </c>
      <c r="I90" s="90">
        <v>3745.8899000000101</v>
      </c>
      <c r="J90" s="90">
        <v>2622.12293000001</v>
      </c>
      <c r="K90" s="91">
        <v>1.024</v>
      </c>
      <c r="L90" s="18"/>
    </row>
    <row r="91" spans="1:12">
      <c r="A91" s="88" t="s">
        <v>402</v>
      </c>
      <c r="B91" s="90">
        <v>50384.024799999999</v>
      </c>
      <c r="C91" s="90">
        <v>12038.55</v>
      </c>
      <c r="D91" s="90">
        <v>-3428.9</v>
      </c>
      <c r="E91" s="90">
        <v>844.73</v>
      </c>
      <c r="F91" s="90">
        <v>59838.404799999997</v>
      </c>
      <c r="G91" s="90">
        <v>54917</v>
      </c>
      <c r="H91" s="90">
        <v>46679.6489</v>
      </c>
      <c r="I91" s="90">
        <v>13158.7559</v>
      </c>
      <c r="J91" s="90">
        <v>9211.1291300000103</v>
      </c>
      <c r="K91" s="91">
        <v>1.1679999999999999</v>
      </c>
      <c r="L91" s="18"/>
    </row>
    <row r="92" spans="1:12">
      <c r="A92" s="88" t="s">
        <v>403</v>
      </c>
      <c r="B92" s="90">
        <v>494103.3848</v>
      </c>
      <c r="C92" s="90">
        <v>172959.7</v>
      </c>
      <c r="D92" s="90">
        <v>-46092.95</v>
      </c>
      <c r="E92" s="90">
        <v>25875.7</v>
      </c>
      <c r="F92" s="90">
        <v>646845.83479999995</v>
      </c>
      <c r="G92" s="90">
        <v>732802</v>
      </c>
      <c r="H92" s="90">
        <v>622881.44924999995</v>
      </c>
      <c r="I92" s="90">
        <v>23964.385550000101</v>
      </c>
      <c r="J92" s="90">
        <v>16775.069885000099</v>
      </c>
      <c r="K92" s="91">
        <v>1.0229999999999999</v>
      </c>
      <c r="L92" s="18"/>
    </row>
    <row r="93" spans="1:12">
      <c r="A93" s="88" t="s">
        <v>404</v>
      </c>
      <c r="B93" s="90">
        <v>95117.78</v>
      </c>
      <c r="C93" s="90">
        <v>9107.75</v>
      </c>
      <c r="D93" s="90">
        <v>-13543.9</v>
      </c>
      <c r="E93" s="90">
        <v>2303.67</v>
      </c>
      <c r="F93" s="90">
        <v>92985.3</v>
      </c>
      <c r="G93" s="90">
        <v>116819</v>
      </c>
      <c r="H93" s="90">
        <v>99296.162750000003</v>
      </c>
      <c r="I93" s="90">
        <v>-6310.8627499999902</v>
      </c>
      <c r="J93" s="90">
        <v>-4417.6039249999903</v>
      </c>
      <c r="K93" s="91">
        <v>0.96199999999999997</v>
      </c>
      <c r="L93" s="18"/>
    </row>
    <row r="94" spans="1:12" ht="18.75" customHeight="1">
      <c r="A94" s="83" t="s">
        <v>405</v>
      </c>
      <c r="B94" s="90"/>
      <c r="C94" s="90"/>
      <c r="D94" s="90"/>
      <c r="E94" s="90"/>
      <c r="F94" s="90"/>
      <c r="G94" s="90"/>
      <c r="H94" s="90"/>
      <c r="I94" s="90"/>
      <c r="J94" s="90"/>
      <c r="K94" s="91"/>
      <c r="L94" s="18"/>
    </row>
    <row r="95" spans="1:12">
      <c r="A95" s="88" t="s">
        <v>406</v>
      </c>
      <c r="B95" s="90">
        <v>67364.284</v>
      </c>
      <c r="C95" s="90">
        <v>7151.05</v>
      </c>
      <c r="D95" s="90">
        <v>-8794.9500000000007</v>
      </c>
      <c r="E95" s="90">
        <v>1390.6</v>
      </c>
      <c r="F95" s="90">
        <v>67110.983999999997</v>
      </c>
      <c r="G95" s="90">
        <v>68141</v>
      </c>
      <c r="H95" s="90">
        <v>57920.161950000002</v>
      </c>
      <c r="I95" s="90">
        <v>9190.8220500000207</v>
      </c>
      <c r="J95" s="90">
        <v>6433.5754350000097</v>
      </c>
      <c r="K95" s="91">
        <v>1.0940000000000001</v>
      </c>
      <c r="L95" s="18"/>
    </row>
    <row r="96" spans="1:12">
      <c r="A96" s="88" t="s">
        <v>407</v>
      </c>
      <c r="B96" s="90">
        <v>84118.756800000003</v>
      </c>
      <c r="C96" s="90">
        <v>4696.25</v>
      </c>
      <c r="D96" s="90">
        <v>-10319.85</v>
      </c>
      <c r="E96" s="90">
        <v>1987.3</v>
      </c>
      <c r="F96" s="90">
        <v>80482.4568</v>
      </c>
      <c r="G96" s="90">
        <v>70899</v>
      </c>
      <c r="H96" s="90">
        <v>60264.563099999999</v>
      </c>
      <c r="I96" s="90">
        <v>20217.893700000001</v>
      </c>
      <c r="J96" s="90">
        <v>14152.525589999999</v>
      </c>
      <c r="K96" s="91">
        <v>1.2</v>
      </c>
      <c r="L96" s="18"/>
    </row>
    <row r="97" spans="1:12">
      <c r="A97" s="88" t="s">
        <v>408</v>
      </c>
      <c r="B97" s="90">
        <v>91858.602400000003</v>
      </c>
      <c r="C97" s="90">
        <v>31894.55</v>
      </c>
      <c r="D97" s="90">
        <v>-4006.9</v>
      </c>
      <c r="E97" s="90">
        <v>5327.12</v>
      </c>
      <c r="F97" s="90">
        <v>125073.37239999999</v>
      </c>
      <c r="G97" s="90">
        <v>132394</v>
      </c>
      <c r="H97" s="90">
        <v>112534.68154999999</v>
      </c>
      <c r="I97" s="90">
        <v>12538.690850000001</v>
      </c>
      <c r="J97" s="90">
        <v>8777.0835950000001</v>
      </c>
      <c r="K97" s="91">
        <v>1.0660000000000001</v>
      </c>
      <c r="L97" s="18"/>
    </row>
    <row r="98" spans="1:12">
      <c r="A98" s="88" t="s">
        <v>409</v>
      </c>
      <c r="B98" s="90">
        <v>38487.465600000003</v>
      </c>
      <c r="C98" s="90">
        <v>4656.3</v>
      </c>
      <c r="D98" s="90">
        <v>-6318.05</v>
      </c>
      <c r="E98" s="90">
        <v>689.86</v>
      </c>
      <c r="F98" s="90">
        <v>37515.575599999996</v>
      </c>
      <c r="G98" s="90">
        <v>29926</v>
      </c>
      <c r="H98" s="90">
        <v>25437.37285</v>
      </c>
      <c r="I98" s="90">
        <v>12078.20275</v>
      </c>
      <c r="J98" s="90">
        <v>8454.7419250000003</v>
      </c>
      <c r="K98" s="91">
        <v>1.2829999999999999</v>
      </c>
      <c r="L98" s="18"/>
    </row>
    <row r="99" spans="1:12">
      <c r="A99" s="88" t="s">
        <v>410</v>
      </c>
      <c r="B99" s="90">
        <v>408850.08639999997</v>
      </c>
      <c r="C99" s="90">
        <v>101215.45</v>
      </c>
      <c r="D99" s="90">
        <v>-1009.8</v>
      </c>
      <c r="E99" s="90">
        <v>32361.200000000001</v>
      </c>
      <c r="F99" s="90">
        <v>541416.93640000001</v>
      </c>
      <c r="G99" s="90">
        <v>703178</v>
      </c>
      <c r="H99" s="90">
        <v>597701.14104999998</v>
      </c>
      <c r="I99" s="90">
        <v>-56284.20465</v>
      </c>
      <c r="J99" s="90">
        <v>-39398.943254999998</v>
      </c>
      <c r="K99" s="91">
        <v>0.94399999999999995</v>
      </c>
      <c r="L99" s="18"/>
    </row>
    <row r="100" spans="1:12">
      <c r="A100" s="88" t="s">
        <v>411</v>
      </c>
      <c r="B100" s="90">
        <v>138259.8112</v>
      </c>
      <c r="C100" s="90">
        <v>20500.3</v>
      </c>
      <c r="D100" s="90">
        <v>-28919.55</v>
      </c>
      <c r="E100" s="90">
        <v>1750.66</v>
      </c>
      <c r="F100" s="90">
        <v>131591.2212</v>
      </c>
      <c r="G100" s="90">
        <v>123423</v>
      </c>
      <c r="H100" s="90">
        <v>104909.924</v>
      </c>
      <c r="I100" s="90">
        <v>26681.297200000001</v>
      </c>
      <c r="J100" s="90">
        <v>18676.908039999998</v>
      </c>
      <c r="K100" s="91">
        <v>1.151</v>
      </c>
      <c r="L100" s="18"/>
    </row>
    <row r="101" spans="1:12">
      <c r="A101" s="88" t="s">
        <v>412</v>
      </c>
      <c r="B101" s="90">
        <v>90053.713600000003</v>
      </c>
      <c r="C101" s="90">
        <v>17922.25</v>
      </c>
      <c r="D101" s="90">
        <v>-5843.75</v>
      </c>
      <c r="E101" s="90">
        <v>6011.2</v>
      </c>
      <c r="F101" s="90">
        <v>108143.4136</v>
      </c>
      <c r="G101" s="90">
        <v>116684</v>
      </c>
      <c r="H101" s="90">
        <v>99181.677949999998</v>
      </c>
      <c r="I101" s="90">
        <v>8961.7356500000005</v>
      </c>
      <c r="J101" s="90">
        <v>6273.2149550000004</v>
      </c>
      <c r="K101" s="91">
        <v>1.054</v>
      </c>
      <c r="L101" s="18"/>
    </row>
    <row r="102" spans="1:12">
      <c r="A102" s="88" t="s">
        <v>413</v>
      </c>
      <c r="B102" s="90">
        <v>171004.44880000001</v>
      </c>
      <c r="C102" s="90">
        <v>30474.2</v>
      </c>
      <c r="D102" s="90">
        <v>-38483.75</v>
      </c>
      <c r="E102" s="90">
        <v>3506.76</v>
      </c>
      <c r="F102" s="90">
        <v>166501.6588</v>
      </c>
      <c r="G102" s="90">
        <v>194749</v>
      </c>
      <c r="H102" s="90">
        <v>165536.89309999999</v>
      </c>
      <c r="I102" s="90">
        <v>964.76570000004699</v>
      </c>
      <c r="J102" s="90">
        <v>675.33599000003301</v>
      </c>
      <c r="K102" s="91">
        <v>1.0029999999999999</v>
      </c>
      <c r="L102" s="18"/>
    </row>
    <row r="103" spans="1:12">
      <c r="A103" s="88" t="s">
        <v>414</v>
      </c>
      <c r="B103" s="90">
        <v>158600.22080000001</v>
      </c>
      <c r="C103" s="90">
        <v>48872.45</v>
      </c>
      <c r="D103" s="90">
        <v>-23268.75</v>
      </c>
      <c r="E103" s="90">
        <v>5111.05</v>
      </c>
      <c r="F103" s="90">
        <v>189314.97080000001</v>
      </c>
      <c r="G103" s="90">
        <v>193734</v>
      </c>
      <c r="H103" s="90">
        <v>164674.16010000001</v>
      </c>
      <c r="I103" s="90">
        <v>24640.810700000002</v>
      </c>
      <c r="J103" s="90">
        <v>17248.567490000001</v>
      </c>
      <c r="K103" s="91">
        <v>1.089</v>
      </c>
      <c r="L103" s="18"/>
    </row>
    <row r="104" spans="1:12">
      <c r="A104" s="88" t="s">
        <v>415</v>
      </c>
      <c r="B104" s="90">
        <v>32653.481599999999</v>
      </c>
      <c r="C104" s="90">
        <v>4206.6499999999996</v>
      </c>
      <c r="D104" s="90">
        <v>-163.19999999999999</v>
      </c>
      <c r="E104" s="90">
        <v>1854.7</v>
      </c>
      <c r="F104" s="90">
        <v>38551.631600000001</v>
      </c>
      <c r="G104" s="90">
        <v>62823</v>
      </c>
      <c r="H104" s="90">
        <v>53399.617149999998</v>
      </c>
      <c r="I104" s="90">
        <v>-14847.985549999999</v>
      </c>
      <c r="J104" s="90">
        <v>-10393.589884999999</v>
      </c>
      <c r="K104" s="91">
        <v>0.83499999999999996</v>
      </c>
      <c r="L104" s="18"/>
    </row>
    <row r="105" spans="1:12">
      <c r="A105" s="88" t="s">
        <v>416</v>
      </c>
      <c r="B105" s="90">
        <v>96628.164799999999</v>
      </c>
      <c r="C105" s="90">
        <v>24268.35</v>
      </c>
      <c r="D105" s="90">
        <v>-6306.15</v>
      </c>
      <c r="E105" s="90">
        <v>2626.16</v>
      </c>
      <c r="F105" s="90">
        <v>117216.5248</v>
      </c>
      <c r="G105" s="90">
        <v>126080</v>
      </c>
      <c r="H105" s="90">
        <v>107168.3944</v>
      </c>
      <c r="I105" s="90">
        <v>10048.1304</v>
      </c>
      <c r="J105" s="90">
        <v>7033.69128000001</v>
      </c>
      <c r="K105" s="91">
        <v>1.056</v>
      </c>
      <c r="L105" s="18"/>
    </row>
    <row r="106" spans="1:12">
      <c r="A106" s="88" t="s">
        <v>417</v>
      </c>
      <c r="B106" s="90">
        <v>191884.7824</v>
      </c>
      <c r="C106" s="90">
        <v>66845.7</v>
      </c>
      <c r="D106" s="90">
        <v>-12711.75</v>
      </c>
      <c r="E106" s="90">
        <v>7059.93</v>
      </c>
      <c r="F106" s="90">
        <v>253078.6624</v>
      </c>
      <c r="G106" s="90">
        <v>316308</v>
      </c>
      <c r="H106" s="90">
        <v>268861.81274999998</v>
      </c>
      <c r="I106" s="90">
        <v>-15783.15035</v>
      </c>
      <c r="J106" s="90">
        <v>-11048.205244999999</v>
      </c>
      <c r="K106" s="91">
        <v>0.96499999999999997</v>
      </c>
      <c r="L106" s="18"/>
    </row>
    <row r="107" spans="1:12" ht="18.75" customHeight="1">
      <c r="A107" s="83" t="s">
        <v>418</v>
      </c>
      <c r="B107" s="90"/>
      <c r="C107" s="90"/>
      <c r="D107" s="90"/>
      <c r="E107" s="90"/>
      <c r="F107" s="90"/>
      <c r="G107" s="90"/>
      <c r="H107" s="90"/>
      <c r="I107" s="90"/>
      <c r="J107" s="90"/>
      <c r="K107" s="91"/>
      <c r="L107" s="18"/>
    </row>
    <row r="108" spans="1:12">
      <c r="A108" s="88" t="s">
        <v>419</v>
      </c>
      <c r="B108" s="90">
        <v>256782.24479999999</v>
      </c>
      <c r="C108" s="90">
        <v>119629</v>
      </c>
      <c r="D108" s="90">
        <v>-37272.5</v>
      </c>
      <c r="E108" s="90">
        <v>27826.79</v>
      </c>
      <c r="F108" s="90">
        <v>366965.53480000002</v>
      </c>
      <c r="G108" s="90">
        <v>475039</v>
      </c>
      <c r="H108" s="90">
        <v>403783.28090000001</v>
      </c>
      <c r="I108" s="90">
        <v>-36817.746099999997</v>
      </c>
      <c r="J108" s="90">
        <v>-25772.422269999999</v>
      </c>
      <c r="K108" s="91">
        <v>0.94599999999999995</v>
      </c>
      <c r="L108" s="18"/>
    </row>
    <row r="109" spans="1:12" ht="18.75" customHeight="1">
      <c r="A109" s="83" t="s">
        <v>420</v>
      </c>
      <c r="B109" s="90"/>
      <c r="C109" s="90"/>
      <c r="D109" s="90"/>
      <c r="E109" s="90"/>
      <c r="F109" s="90"/>
      <c r="G109" s="90"/>
      <c r="H109" s="90"/>
      <c r="I109" s="90"/>
      <c r="J109" s="90"/>
      <c r="K109" s="91"/>
      <c r="L109" s="18"/>
    </row>
    <row r="110" spans="1:12">
      <c r="A110" s="88" t="s">
        <v>421</v>
      </c>
      <c r="B110" s="90">
        <v>171276.51439999999</v>
      </c>
      <c r="C110" s="90">
        <v>73571.75</v>
      </c>
      <c r="D110" s="90">
        <v>-678.3</v>
      </c>
      <c r="E110" s="90">
        <v>10773.75</v>
      </c>
      <c r="F110" s="90">
        <v>254943.7144</v>
      </c>
      <c r="G110" s="90">
        <v>315002</v>
      </c>
      <c r="H110" s="90">
        <v>267751.99154999998</v>
      </c>
      <c r="I110" s="90">
        <v>-12808.27715</v>
      </c>
      <c r="J110" s="90">
        <v>-8965.7940049999706</v>
      </c>
      <c r="K110" s="91">
        <v>0.97199999999999998</v>
      </c>
      <c r="L110" s="18"/>
    </row>
    <row r="111" spans="1:12">
      <c r="A111" s="88" t="s">
        <v>422</v>
      </c>
      <c r="B111" s="90">
        <v>421115.4768</v>
      </c>
      <c r="C111" s="90">
        <v>95211.9</v>
      </c>
      <c r="D111" s="90">
        <v>-38019.65</v>
      </c>
      <c r="E111" s="90">
        <v>16239.25</v>
      </c>
      <c r="F111" s="90">
        <v>494546.9768</v>
      </c>
      <c r="G111" s="90">
        <v>545312</v>
      </c>
      <c r="H111" s="90">
        <v>463514.96454999998</v>
      </c>
      <c r="I111" s="90">
        <v>31032.01225</v>
      </c>
      <c r="J111" s="90">
        <v>21722.408575000001</v>
      </c>
      <c r="K111" s="91">
        <v>1.04</v>
      </c>
      <c r="L111" s="18"/>
    </row>
    <row r="112" spans="1:12">
      <c r="A112" s="88" t="s">
        <v>423</v>
      </c>
      <c r="B112" s="90">
        <v>86396.254400000005</v>
      </c>
      <c r="C112" s="90">
        <v>19099.5</v>
      </c>
      <c r="D112" s="90">
        <v>-13324.6</v>
      </c>
      <c r="E112" s="90">
        <v>4820.5200000000004</v>
      </c>
      <c r="F112" s="90">
        <v>96991.674400000004</v>
      </c>
      <c r="G112" s="90">
        <v>104310</v>
      </c>
      <c r="H112" s="90">
        <v>88663.309599999993</v>
      </c>
      <c r="I112" s="90">
        <v>8328.3648000000103</v>
      </c>
      <c r="J112" s="90">
        <v>5829.8553600000096</v>
      </c>
      <c r="K112" s="91">
        <v>1.056</v>
      </c>
      <c r="L112" s="18"/>
    </row>
    <row r="113" spans="1:12">
      <c r="A113" s="88" t="s">
        <v>424</v>
      </c>
      <c r="B113" s="90">
        <v>160120.42240000001</v>
      </c>
      <c r="C113" s="90">
        <v>59591.8</v>
      </c>
      <c r="D113" s="90">
        <v>-21433.599999999999</v>
      </c>
      <c r="E113" s="90">
        <v>6659.92</v>
      </c>
      <c r="F113" s="90">
        <v>204938.54240000001</v>
      </c>
      <c r="G113" s="90">
        <v>248726</v>
      </c>
      <c r="H113" s="90">
        <v>211417.28020000001</v>
      </c>
      <c r="I113" s="90">
        <v>-6478.7377999999999</v>
      </c>
      <c r="J113" s="90">
        <v>-4535.1164600000002</v>
      </c>
      <c r="K113" s="91">
        <v>0.98199999999999998</v>
      </c>
      <c r="L113" s="18"/>
    </row>
    <row r="114" spans="1:12">
      <c r="A114" s="88" t="s">
        <v>425</v>
      </c>
      <c r="B114" s="90">
        <v>136938.75039999999</v>
      </c>
      <c r="C114" s="90">
        <v>15350.15</v>
      </c>
      <c r="D114" s="90">
        <v>-24094.1</v>
      </c>
      <c r="E114" s="90">
        <v>2371.84</v>
      </c>
      <c r="F114" s="90">
        <v>130566.6404</v>
      </c>
      <c r="G114" s="90">
        <v>162809</v>
      </c>
      <c r="H114" s="90">
        <v>138387.55309999999</v>
      </c>
      <c r="I114" s="90">
        <v>-7820.9126999999899</v>
      </c>
      <c r="J114" s="90">
        <v>-5474.6388899999902</v>
      </c>
      <c r="K114" s="91">
        <v>0.96599999999999997</v>
      </c>
      <c r="L114" s="18"/>
    </row>
    <row r="115" spans="1:12" ht="18.75" customHeight="1">
      <c r="A115" s="83" t="s">
        <v>426</v>
      </c>
      <c r="B115" s="90"/>
      <c r="C115" s="90"/>
      <c r="D115" s="90"/>
      <c r="E115" s="90"/>
      <c r="F115" s="90"/>
      <c r="G115" s="90"/>
      <c r="H115" s="90"/>
      <c r="I115" s="90"/>
      <c r="J115" s="90"/>
      <c r="K115" s="91"/>
      <c r="L115" s="18"/>
    </row>
    <row r="116" spans="1:12">
      <c r="A116" s="88" t="s">
        <v>427</v>
      </c>
      <c r="B116" s="90">
        <v>1210.2711999999999</v>
      </c>
      <c r="C116" s="90">
        <v>67420.3</v>
      </c>
      <c r="D116" s="90">
        <v>-260.10000000000002</v>
      </c>
      <c r="E116" s="90">
        <v>6363.78</v>
      </c>
      <c r="F116" s="90">
        <v>74734.251199999999</v>
      </c>
      <c r="G116" s="90">
        <v>91159</v>
      </c>
      <c r="H116" s="90">
        <v>77485.082850000006</v>
      </c>
      <c r="I116" s="90">
        <v>-2750.8316500000101</v>
      </c>
      <c r="J116" s="90">
        <v>-1925.5821550000101</v>
      </c>
      <c r="K116" s="91">
        <v>0.97899999999999998</v>
      </c>
      <c r="L116" s="18"/>
    </row>
    <row r="117" spans="1:12">
      <c r="A117" s="88" t="s">
        <v>428</v>
      </c>
      <c r="B117" s="90">
        <v>63711.031999999999</v>
      </c>
      <c r="C117" s="90">
        <v>11539.6</v>
      </c>
      <c r="D117" s="90">
        <v>-6053.7</v>
      </c>
      <c r="E117" s="90">
        <v>3571.87</v>
      </c>
      <c r="F117" s="90">
        <v>72768.801999999996</v>
      </c>
      <c r="G117" s="90">
        <v>88193</v>
      </c>
      <c r="H117" s="90">
        <v>74964.370450000002</v>
      </c>
      <c r="I117" s="90">
        <v>-2195.5684499999802</v>
      </c>
      <c r="J117" s="90">
        <v>-1536.89791499998</v>
      </c>
      <c r="K117" s="91">
        <v>0.98299999999999998</v>
      </c>
      <c r="L117" s="18"/>
    </row>
    <row r="118" spans="1:12">
      <c r="A118" s="88" t="s">
        <v>429</v>
      </c>
      <c r="B118" s="90">
        <v>32809.148000000001</v>
      </c>
      <c r="C118" s="90">
        <v>19652.849999999999</v>
      </c>
      <c r="D118" s="90">
        <v>0</v>
      </c>
      <c r="E118" s="90">
        <v>6760.9</v>
      </c>
      <c r="F118" s="90">
        <v>59222.898000000001</v>
      </c>
      <c r="G118" s="90">
        <v>79155</v>
      </c>
      <c r="H118" s="90">
        <v>67281.786550000004</v>
      </c>
      <c r="I118" s="90">
        <v>-8058.8885499999997</v>
      </c>
      <c r="J118" s="90">
        <v>-5641.2219850000001</v>
      </c>
      <c r="K118" s="91">
        <v>0.92900000000000005</v>
      </c>
      <c r="L118" s="18"/>
    </row>
    <row r="119" spans="1:12">
      <c r="A119" s="88" t="s">
        <v>430</v>
      </c>
      <c r="B119" s="90">
        <v>57870.036</v>
      </c>
      <c r="C119" s="90">
        <v>13730.05</v>
      </c>
      <c r="D119" s="90">
        <v>-14111.7</v>
      </c>
      <c r="E119" s="90">
        <v>3008.15</v>
      </c>
      <c r="F119" s="90">
        <v>60496.536</v>
      </c>
      <c r="G119" s="90">
        <v>59617</v>
      </c>
      <c r="H119" s="90">
        <v>50674.636149999998</v>
      </c>
      <c r="I119" s="90">
        <v>9821.8998500000198</v>
      </c>
      <c r="J119" s="90">
        <v>6875.3298950000099</v>
      </c>
      <c r="K119" s="91">
        <v>1.115</v>
      </c>
      <c r="L119" s="18"/>
    </row>
    <row r="120" spans="1:12">
      <c r="A120" s="88" t="s">
        <v>431</v>
      </c>
      <c r="B120" s="90">
        <v>218611.72159999999</v>
      </c>
      <c r="C120" s="90">
        <v>34817.699999999997</v>
      </c>
      <c r="D120" s="90">
        <v>-28986.7</v>
      </c>
      <c r="E120" s="90">
        <v>9886.69</v>
      </c>
      <c r="F120" s="90">
        <v>234329.41159999999</v>
      </c>
      <c r="G120" s="90">
        <v>342966</v>
      </c>
      <c r="H120" s="90">
        <v>291521.22495</v>
      </c>
      <c r="I120" s="90">
        <v>-57191.813349999997</v>
      </c>
      <c r="J120" s="90">
        <v>-40034.269345000001</v>
      </c>
      <c r="K120" s="91">
        <v>0.88300000000000001</v>
      </c>
      <c r="L120" s="18"/>
    </row>
    <row r="121" spans="1:12">
      <c r="A121" s="88" t="s">
        <v>432</v>
      </c>
      <c r="B121" s="90">
        <v>607727.2352</v>
      </c>
      <c r="C121" s="90">
        <v>203864</v>
      </c>
      <c r="D121" s="90">
        <v>-53771.85</v>
      </c>
      <c r="E121" s="90">
        <v>62685.97</v>
      </c>
      <c r="F121" s="90">
        <v>820505.35519999999</v>
      </c>
      <c r="G121" s="90">
        <v>855570</v>
      </c>
      <c r="H121" s="90">
        <v>727234.34785000002</v>
      </c>
      <c r="I121" s="90">
        <v>93271.00735</v>
      </c>
      <c r="J121" s="90">
        <v>65289.705145</v>
      </c>
      <c r="K121" s="91">
        <v>1.0760000000000001</v>
      </c>
      <c r="L121" s="18"/>
    </row>
    <row r="122" spans="1:12">
      <c r="A122" s="88" t="s">
        <v>433</v>
      </c>
      <c r="B122" s="90">
        <v>285910.09279999998</v>
      </c>
      <c r="C122" s="90">
        <v>163432.9</v>
      </c>
      <c r="D122" s="90">
        <v>-130933.15</v>
      </c>
      <c r="E122" s="90">
        <v>20319.25</v>
      </c>
      <c r="F122" s="90">
        <v>338729.09279999998</v>
      </c>
      <c r="G122" s="90">
        <v>403795</v>
      </c>
      <c r="H122" s="90">
        <v>343225.92170000001</v>
      </c>
      <c r="I122" s="90">
        <v>-4496.8289000000204</v>
      </c>
      <c r="J122" s="90">
        <v>-3147.7802300000199</v>
      </c>
      <c r="K122" s="91">
        <v>0.99199999999999999</v>
      </c>
      <c r="L122" s="18"/>
    </row>
    <row r="123" spans="1:12">
      <c r="A123" s="88" t="s">
        <v>434</v>
      </c>
      <c r="B123" s="90">
        <v>6121.4759999999997</v>
      </c>
      <c r="C123" s="90">
        <v>102761.60000000001</v>
      </c>
      <c r="D123" s="90">
        <v>-414.8</v>
      </c>
      <c r="E123" s="90">
        <v>9831.44</v>
      </c>
      <c r="F123" s="90">
        <v>118299.716</v>
      </c>
      <c r="G123" s="90">
        <v>164628</v>
      </c>
      <c r="H123" s="90">
        <v>139933.62659999999</v>
      </c>
      <c r="I123" s="90">
        <v>-21633.910599999999</v>
      </c>
      <c r="J123" s="90">
        <v>-15143.737419999999</v>
      </c>
      <c r="K123" s="91">
        <v>0.90800000000000003</v>
      </c>
      <c r="L123" s="18"/>
    </row>
    <row r="124" spans="1:12">
      <c r="A124" s="88" t="s">
        <v>435</v>
      </c>
      <c r="B124" s="90">
        <v>63573.596799999999</v>
      </c>
      <c r="C124" s="90">
        <v>15235.4</v>
      </c>
      <c r="D124" s="90">
        <v>-639.20000000000005</v>
      </c>
      <c r="E124" s="90">
        <v>3949.95</v>
      </c>
      <c r="F124" s="90">
        <v>82119.746799999994</v>
      </c>
      <c r="G124" s="90">
        <v>114554</v>
      </c>
      <c r="H124" s="90">
        <v>97371.025800000003</v>
      </c>
      <c r="I124" s="90">
        <v>-15251.279</v>
      </c>
      <c r="J124" s="90">
        <v>-10675.8953</v>
      </c>
      <c r="K124" s="91">
        <v>0.90700000000000003</v>
      </c>
      <c r="L124" s="18"/>
    </row>
    <row r="125" spans="1:12">
      <c r="A125" s="88" t="s">
        <v>436</v>
      </c>
      <c r="B125" s="90">
        <v>49393.930399999997</v>
      </c>
      <c r="C125" s="90">
        <v>46952.3</v>
      </c>
      <c r="D125" s="90">
        <v>-6334.2</v>
      </c>
      <c r="E125" s="90">
        <v>4745.21</v>
      </c>
      <c r="F125" s="90">
        <v>94757.240399999995</v>
      </c>
      <c r="G125" s="90">
        <v>112505</v>
      </c>
      <c r="H125" s="90">
        <v>95629.341799999995</v>
      </c>
      <c r="I125" s="90">
        <v>-872.10139999998501</v>
      </c>
      <c r="J125" s="90">
        <v>-610.47097999998903</v>
      </c>
      <c r="K125" s="91">
        <v>0.995</v>
      </c>
      <c r="L125" s="18"/>
    </row>
    <row r="126" spans="1:12">
      <c r="A126" s="88" t="s">
        <v>437</v>
      </c>
      <c r="B126" s="90">
        <v>69303.803199999995</v>
      </c>
      <c r="C126" s="90">
        <v>35815.599999999999</v>
      </c>
      <c r="D126" s="90">
        <v>-3145</v>
      </c>
      <c r="E126" s="90">
        <v>9200.57</v>
      </c>
      <c r="F126" s="90">
        <v>111174.97319999999</v>
      </c>
      <c r="G126" s="90">
        <v>129979</v>
      </c>
      <c r="H126" s="90">
        <v>110482.55885</v>
      </c>
      <c r="I126" s="90">
        <v>692.41435000000604</v>
      </c>
      <c r="J126" s="90">
        <v>484.69004500000398</v>
      </c>
      <c r="K126" s="91">
        <v>1.004</v>
      </c>
      <c r="L126" s="18"/>
    </row>
    <row r="127" spans="1:12">
      <c r="A127" s="88" t="s">
        <v>438</v>
      </c>
      <c r="B127" s="90">
        <v>566903.37120000005</v>
      </c>
      <c r="C127" s="90">
        <v>106499.9</v>
      </c>
      <c r="D127" s="90">
        <v>-50807.9</v>
      </c>
      <c r="E127" s="90">
        <v>33344.99</v>
      </c>
      <c r="F127" s="90">
        <v>655940.36120000004</v>
      </c>
      <c r="G127" s="90">
        <v>735544</v>
      </c>
      <c r="H127" s="90">
        <v>625212.43740000005</v>
      </c>
      <c r="I127" s="90">
        <v>30727.923800000099</v>
      </c>
      <c r="J127" s="90">
        <v>21509.546660000098</v>
      </c>
      <c r="K127" s="91">
        <v>1.0289999999999999</v>
      </c>
      <c r="L127" s="18"/>
    </row>
    <row r="128" spans="1:12">
      <c r="A128" s="88" t="s">
        <v>439</v>
      </c>
      <c r="B128" s="90">
        <v>99322.175199999998</v>
      </c>
      <c r="C128" s="90">
        <v>112256.95</v>
      </c>
      <c r="D128" s="90">
        <v>-83835.5</v>
      </c>
      <c r="E128" s="90">
        <v>8803.6200000000008</v>
      </c>
      <c r="F128" s="90">
        <v>136547.2452</v>
      </c>
      <c r="G128" s="90">
        <v>168964</v>
      </c>
      <c r="H128" s="90">
        <v>143619.12714999999</v>
      </c>
      <c r="I128" s="90">
        <v>-7071.88194999998</v>
      </c>
      <c r="J128" s="90">
        <v>-4950.3173649999899</v>
      </c>
      <c r="K128" s="91">
        <v>0.97099999999999997</v>
      </c>
      <c r="L128" s="18"/>
    </row>
    <row r="129" spans="1:12">
      <c r="A129" s="88" t="s">
        <v>440</v>
      </c>
      <c r="B129" s="90">
        <v>25459.169600000001</v>
      </c>
      <c r="C129" s="90">
        <v>228252.2</v>
      </c>
      <c r="D129" s="90">
        <v>-20458.650000000001</v>
      </c>
      <c r="E129" s="90">
        <v>15133.74</v>
      </c>
      <c r="F129" s="90">
        <v>248386.4596</v>
      </c>
      <c r="G129" s="90">
        <v>289310</v>
      </c>
      <c r="H129" s="90">
        <v>245913.3419</v>
      </c>
      <c r="I129" s="90">
        <v>2473.1176999999698</v>
      </c>
      <c r="J129" s="90">
        <v>1731.1823899999799</v>
      </c>
      <c r="K129" s="91">
        <v>1.006</v>
      </c>
      <c r="L129" s="18"/>
    </row>
    <row r="130" spans="1:12">
      <c r="A130" s="88" t="s">
        <v>441</v>
      </c>
      <c r="B130" s="90">
        <v>45970.671999999999</v>
      </c>
      <c r="C130" s="90">
        <v>23802.55</v>
      </c>
      <c r="D130" s="90">
        <v>-1181.5</v>
      </c>
      <c r="E130" s="90">
        <v>8486.4</v>
      </c>
      <c r="F130" s="90">
        <v>77078.122000000003</v>
      </c>
      <c r="G130" s="90">
        <v>102379</v>
      </c>
      <c r="H130" s="90">
        <v>87022.501050000006</v>
      </c>
      <c r="I130" s="90">
        <v>-9944.3790499999905</v>
      </c>
      <c r="J130" s="90">
        <v>-6961.0653349999902</v>
      </c>
      <c r="K130" s="91">
        <v>0.93200000000000005</v>
      </c>
      <c r="L130" s="18"/>
    </row>
    <row r="131" spans="1:12">
      <c r="A131" s="88" t="s">
        <v>442</v>
      </c>
      <c r="B131" s="90">
        <v>628353.73439999996</v>
      </c>
      <c r="C131" s="90">
        <v>169144.05</v>
      </c>
      <c r="D131" s="90">
        <v>-2873.85</v>
      </c>
      <c r="E131" s="90">
        <v>43516.09</v>
      </c>
      <c r="F131" s="90">
        <v>838140.02439999999</v>
      </c>
      <c r="G131" s="90">
        <v>929251</v>
      </c>
      <c r="H131" s="90">
        <v>789863.19530000002</v>
      </c>
      <c r="I131" s="90">
        <v>48276.829100000097</v>
      </c>
      <c r="J131" s="90">
        <v>33793.780370000102</v>
      </c>
      <c r="K131" s="91">
        <v>1.036</v>
      </c>
      <c r="L131" s="18"/>
    </row>
    <row r="132" spans="1:12">
      <c r="A132" s="88" t="s">
        <v>443</v>
      </c>
      <c r="B132" s="90">
        <v>1691372.9343999999</v>
      </c>
      <c r="C132" s="90">
        <v>343040.45</v>
      </c>
      <c r="D132" s="90">
        <v>-118646.39999999999</v>
      </c>
      <c r="E132" s="90">
        <v>119993.82</v>
      </c>
      <c r="F132" s="90">
        <v>2035760.8044</v>
      </c>
      <c r="G132" s="90">
        <v>2115088</v>
      </c>
      <c r="H132" s="90">
        <v>1797824.81785</v>
      </c>
      <c r="I132" s="90">
        <v>237935.98655</v>
      </c>
      <c r="J132" s="90">
        <v>166555.190585</v>
      </c>
      <c r="K132" s="91">
        <v>1.079</v>
      </c>
      <c r="L132" s="18"/>
    </row>
    <row r="133" spans="1:12">
      <c r="A133" s="88" t="s">
        <v>444</v>
      </c>
      <c r="B133" s="90">
        <v>56253.068800000001</v>
      </c>
      <c r="C133" s="90">
        <v>6947.05</v>
      </c>
      <c r="D133" s="90">
        <v>-4303.55</v>
      </c>
      <c r="E133" s="90">
        <v>2504.7800000000002</v>
      </c>
      <c r="F133" s="90">
        <v>61401.3488</v>
      </c>
      <c r="G133" s="90">
        <v>86167</v>
      </c>
      <c r="H133" s="90">
        <v>73241.999299999996</v>
      </c>
      <c r="I133" s="90">
        <v>-11840.6505</v>
      </c>
      <c r="J133" s="90">
        <v>-8288.4553500000002</v>
      </c>
      <c r="K133" s="91">
        <v>0.90400000000000003</v>
      </c>
      <c r="L133" s="18"/>
    </row>
    <row r="134" spans="1:12">
      <c r="A134" s="88" t="s">
        <v>445</v>
      </c>
      <c r="B134" s="90">
        <v>19786.461599999999</v>
      </c>
      <c r="C134" s="90">
        <v>7910.95</v>
      </c>
      <c r="D134" s="90">
        <v>0</v>
      </c>
      <c r="E134" s="90">
        <v>1321.75</v>
      </c>
      <c r="F134" s="90">
        <v>29019.161599999999</v>
      </c>
      <c r="G134" s="90">
        <v>43260</v>
      </c>
      <c r="H134" s="90">
        <v>36770.671900000001</v>
      </c>
      <c r="I134" s="90">
        <v>-7751.5102999999999</v>
      </c>
      <c r="J134" s="90">
        <v>-5426.0572099999999</v>
      </c>
      <c r="K134" s="91">
        <v>0.875</v>
      </c>
      <c r="L134" s="18"/>
    </row>
    <row r="135" spans="1:12">
      <c r="A135" s="88" t="s">
        <v>446</v>
      </c>
      <c r="B135" s="90">
        <v>89691.894400000005</v>
      </c>
      <c r="C135" s="90">
        <v>24629.599999999999</v>
      </c>
      <c r="D135" s="90">
        <v>-3493.5</v>
      </c>
      <c r="E135" s="90">
        <v>8091.15</v>
      </c>
      <c r="F135" s="90">
        <v>118919.1444</v>
      </c>
      <c r="G135" s="90">
        <v>134975</v>
      </c>
      <c r="H135" s="90">
        <v>114729.08405</v>
      </c>
      <c r="I135" s="90">
        <v>4190.0603500000097</v>
      </c>
      <c r="J135" s="90">
        <v>2933.0422450000101</v>
      </c>
      <c r="K135" s="91">
        <v>1.022</v>
      </c>
      <c r="L135" s="18"/>
    </row>
    <row r="136" spans="1:12">
      <c r="A136" s="88" t="s">
        <v>447</v>
      </c>
      <c r="B136" s="90">
        <v>99278.700800000006</v>
      </c>
      <c r="C136" s="90">
        <v>16566.5</v>
      </c>
      <c r="D136" s="90">
        <v>-7519.1</v>
      </c>
      <c r="E136" s="90">
        <v>4559.3999999999996</v>
      </c>
      <c r="F136" s="90">
        <v>112885.50079999999</v>
      </c>
      <c r="G136" s="90">
        <v>109083</v>
      </c>
      <c r="H136" s="90">
        <v>92720.187049999993</v>
      </c>
      <c r="I136" s="90">
        <v>20165.313750000001</v>
      </c>
      <c r="J136" s="90">
        <v>14115.719625</v>
      </c>
      <c r="K136" s="91">
        <v>1.129</v>
      </c>
      <c r="L136" s="18"/>
    </row>
    <row r="137" spans="1:12">
      <c r="A137" s="88" t="s">
        <v>448</v>
      </c>
      <c r="B137" s="90">
        <v>64152.788</v>
      </c>
      <c r="C137" s="90">
        <v>15470</v>
      </c>
      <c r="D137" s="90">
        <v>-3698.35</v>
      </c>
      <c r="E137" s="90">
        <v>7715.45</v>
      </c>
      <c r="F137" s="90">
        <v>83639.888000000006</v>
      </c>
      <c r="G137" s="90">
        <v>101746</v>
      </c>
      <c r="H137" s="90">
        <v>86484.411949999994</v>
      </c>
      <c r="I137" s="90">
        <v>-2844.5239499999998</v>
      </c>
      <c r="J137" s="90">
        <v>-1991.1667649999999</v>
      </c>
      <c r="K137" s="91">
        <v>0.98</v>
      </c>
      <c r="L137" s="18"/>
    </row>
    <row r="138" spans="1:12">
      <c r="A138" s="88" t="s">
        <v>449</v>
      </c>
      <c r="B138" s="90">
        <v>10910.672</v>
      </c>
      <c r="C138" s="90">
        <v>61076.75</v>
      </c>
      <c r="D138" s="90">
        <v>-80.75</v>
      </c>
      <c r="E138" s="90">
        <v>10157.5</v>
      </c>
      <c r="F138" s="90">
        <v>82064.172000000006</v>
      </c>
      <c r="G138" s="90">
        <v>116446</v>
      </c>
      <c r="H138" s="90">
        <v>98979.0337</v>
      </c>
      <c r="I138" s="90">
        <v>-16914.861700000001</v>
      </c>
      <c r="J138" s="90">
        <v>-11840.403190000001</v>
      </c>
      <c r="K138" s="91">
        <v>0.89800000000000002</v>
      </c>
      <c r="L138" s="18"/>
    </row>
    <row r="139" spans="1:12">
      <c r="A139" s="88" t="s">
        <v>450</v>
      </c>
      <c r="B139" s="90">
        <v>62648.012799999997</v>
      </c>
      <c r="C139" s="90">
        <v>12534.95</v>
      </c>
      <c r="D139" s="90">
        <v>-7743.5</v>
      </c>
      <c r="E139" s="90">
        <v>2584.5100000000002</v>
      </c>
      <c r="F139" s="90">
        <v>70023.972800000003</v>
      </c>
      <c r="G139" s="90">
        <v>81022</v>
      </c>
      <c r="H139" s="90">
        <v>68868.330249999999</v>
      </c>
      <c r="I139" s="90">
        <v>1155.64255</v>
      </c>
      <c r="J139" s="90">
        <v>808.94978500000298</v>
      </c>
      <c r="K139" s="91">
        <v>1.01</v>
      </c>
      <c r="L139" s="18"/>
    </row>
    <row r="140" spans="1:12">
      <c r="A140" s="88" t="s">
        <v>451</v>
      </c>
      <c r="B140" s="90">
        <v>51654.599199999997</v>
      </c>
      <c r="C140" s="90">
        <v>24349.1</v>
      </c>
      <c r="D140" s="90">
        <v>-56.95</v>
      </c>
      <c r="E140" s="90">
        <v>5353.3</v>
      </c>
      <c r="F140" s="90">
        <v>81300.049199999994</v>
      </c>
      <c r="G140" s="90">
        <v>89322</v>
      </c>
      <c r="H140" s="90">
        <v>75923.911649999995</v>
      </c>
      <c r="I140" s="90">
        <v>5376.1375500000104</v>
      </c>
      <c r="J140" s="90">
        <v>3763.2962850000099</v>
      </c>
      <c r="K140" s="91">
        <v>1.042</v>
      </c>
      <c r="L140" s="18"/>
    </row>
    <row r="141" spans="1:12">
      <c r="A141" s="88" t="s">
        <v>452</v>
      </c>
      <c r="B141" s="90">
        <v>59306.0936</v>
      </c>
      <c r="C141" s="90">
        <v>34544</v>
      </c>
      <c r="D141" s="90">
        <v>-653.65</v>
      </c>
      <c r="E141" s="90">
        <v>9848.27</v>
      </c>
      <c r="F141" s="90">
        <v>103044.7136</v>
      </c>
      <c r="G141" s="90">
        <v>110810</v>
      </c>
      <c r="H141" s="90">
        <v>94188.604550000004</v>
      </c>
      <c r="I141" s="90">
        <v>8856.10905000001</v>
      </c>
      <c r="J141" s="90">
        <v>6199.2763350000096</v>
      </c>
      <c r="K141" s="91">
        <v>1.056</v>
      </c>
      <c r="L141" s="18"/>
    </row>
    <row r="142" spans="1:12">
      <c r="A142" s="88" t="s">
        <v>453</v>
      </c>
      <c r="B142" s="90">
        <v>160902.96160000001</v>
      </c>
      <c r="C142" s="90">
        <v>43219.1</v>
      </c>
      <c r="D142" s="90">
        <v>-1213.8</v>
      </c>
      <c r="E142" s="90">
        <v>18762.560000000001</v>
      </c>
      <c r="F142" s="90">
        <v>221670.8216</v>
      </c>
      <c r="G142" s="90">
        <v>318102</v>
      </c>
      <c r="H142" s="90">
        <v>270386.69744999998</v>
      </c>
      <c r="I142" s="90">
        <v>-48715.875849999997</v>
      </c>
      <c r="J142" s="90">
        <v>-34101.113095000001</v>
      </c>
      <c r="K142" s="91">
        <v>0.89300000000000002</v>
      </c>
      <c r="L142" s="18"/>
    </row>
    <row r="143" spans="1:12">
      <c r="A143" s="88" t="s">
        <v>454</v>
      </c>
      <c r="B143" s="90">
        <v>59533.282399999996</v>
      </c>
      <c r="C143" s="90">
        <v>113893.2</v>
      </c>
      <c r="D143" s="90">
        <v>-62440.15</v>
      </c>
      <c r="E143" s="90">
        <v>14174.6</v>
      </c>
      <c r="F143" s="90">
        <v>125160.93240000001</v>
      </c>
      <c r="G143" s="90">
        <v>151955</v>
      </c>
      <c r="H143" s="90">
        <v>129161.7245</v>
      </c>
      <c r="I143" s="90">
        <v>-4000.7920999999801</v>
      </c>
      <c r="J143" s="90">
        <v>-2800.55446999998</v>
      </c>
      <c r="K143" s="91">
        <v>0.98199999999999998</v>
      </c>
      <c r="L143" s="18"/>
    </row>
    <row r="144" spans="1:12">
      <c r="A144" s="88" t="s">
        <v>455</v>
      </c>
      <c r="B144" s="90">
        <v>173474.07519999999</v>
      </c>
      <c r="C144" s="90">
        <v>38651.199999999997</v>
      </c>
      <c r="D144" s="90">
        <v>-13547.3</v>
      </c>
      <c r="E144" s="90">
        <v>9036.86</v>
      </c>
      <c r="F144" s="90">
        <v>207614.8352</v>
      </c>
      <c r="G144" s="90">
        <v>249867</v>
      </c>
      <c r="H144" s="90">
        <v>212387.01800000001</v>
      </c>
      <c r="I144" s="90">
        <v>-4772.1827999999496</v>
      </c>
      <c r="J144" s="90">
        <v>-3340.5279599999699</v>
      </c>
      <c r="K144" s="91">
        <v>0.98699999999999999</v>
      </c>
      <c r="L144" s="18"/>
    </row>
    <row r="145" spans="1:12">
      <c r="A145" s="88" t="s">
        <v>456</v>
      </c>
      <c r="B145" s="90">
        <v>51190.404799999997</v>
      </c>
      <c r="C145" s="90">
        <v>10093.75</v>
      </c>
      <c r="D145" s="90">
        <v>-4272.95</v>
      </c>
      <c r="E145" s="90">
        <v>7534.4</v>
      </c>
      <c r="F145" s="90">
        <v>64545.604800000001</v>
      </c>
      <c r="G145" s="90">
        <v>86609</v>
      </c>
      <c r="H145" s="90">
        <v>73617.563299999994</v>
      </c>
      <c r="I145" s="90">
        <v>-9071.9584999999897</v>
      </c>
      <c r="J145" s="90">
        <v>-6350.3709499999904</v>
      </c>
      <c r="K145" s="91">
        <v>0.92700000000000005</v>
      </c>
      <c r="L145" s="18"/>
    </row>
    <row r="146" spans="1:12">
      <c r="A146" s="88" t="s">
        <v>457</v>
      </c>
      <c r="B146" s="90">
        <v>260184.46720000001</v>
      </c>
      <c r="C146" s="90">
        <v>47479.3</v>
      </c>
      <c r="D146" s="90">
        <v>-35824.1</v>
      </c>
      <c r="E146" s="90">
        <v>13453.97</v>
      </c>
      <c r="F146" s="90">
        <v>285293.6372</v>
      </c>
      <c r="G146" s="90">
        <v>280688</v>
      </c>
      <c r="H146" s="90">
        <v>238585.09409999999</v>
      </c>
      <c r="I146" s="90">
        <v>46708.543100000003</v>
      </c>
      <c r="J146" s="90">
        <v>32695.980169999999</v>
      </c>
      <c r="K146" s="91">
        <v>1.1160000000000001</v>
      </c>
      <c r="L146" s="18"/>
    </row>
    <row r="147" spans="1:12">
      <c r="A147" s="88" t="s">
        <v>458</v>
      </c>
      <c r="B147" s="90">
        <v>34594.403200000001</v>
      </c>
      <c r="C147" s="90">
        <v>9028.7000000000007</v>
      </c>
      <c r="D147" s="90">
        <v>-1412.7</v>
      </c>
      <c r="E147" s="90">
        <v>3865.63</v>
      </c>
      <c r="F147" s="90">
        <v>46076.033199999998</v>
      </c>
      <c r="G147" s="90">
        <v>67042</v>
      </c>
      <c r="H147" s="90">
        <v>56985.650699999998</v>
      </c>
      <c r="I147" s="90">
        <v>-10909.6175</v>
      </c>
      <c r="J147" s="90">
        <v>-7636.73225</v>
      </c>
      <c r="K147" s="91">
        <v>0.88600000000000001</v>
      </c>
      <c r="L147" s="18"/>
    </row>
    <row r="148" spans="1:12">
      <c r="A148" s="88" t="s">
        <v>459</v>
      </c>
      <c r="B148" s="90">
        <v>64931.12</v>
      </c>
      <c r="C148" s="90">
        <v>35195.949999999997</v>
      </c>
      <c r="D148" s="90">
        <v>-10391.25</v>
      </c>
      <c r="E148" s="90">
        <v>5888.97</v>
      </c>
      <c r="F148" s="90">
        <v>95624.79</v>
      </c>
      <c r="G148" s="90">
        <v>114733</v>
      </c>
      <c r="H148" s="90">
        <v>97523.343250000005</v>
      </c>
      <c r="I148" s="90">
        <v>-1898.5532499999999</v>
      </c>
      <c r="J148" s="90">
        <v>-1328.987275</v>
      </c>
      <c r="K148" s="91">
        <v>0.98799999999999999</v>
      </c>
      <c r="L148" s="18"/>
    </row>
    <row r="149" spans="1:12" ht="19.5" customHeight="1">
      <c r="A149" s="83" t="s">
        <v>460</v>
      </c>
      <c r="B149" s="90"/>
      <c r="C149" s="90"/>
      <c r="D149" s="90"/>
      <c r="E149" s="90"/>
      <c r="F149" s="90"/>
      <c r="G149" s="90"/>
      <c r="H149" s="90"/>
      <c r="I149" s="90"/>
      <c r="J149" s="90"/>
      <c r="K149" s="91"/>
      <c r="L149" s="18"/>
    </row>
    <row r="150" spans="1:12">
      <c r="A150" s="88" t="s">
        <v>461</v>
      </c>
      <c r="B150" s="90">
        <v>210755.4768</v>
      </c>
      <c r="C150" s="90">
        <v>72216.850000000006</v>
      </c>
      <c r="D150" s="90">
        <v>-53.55</v>
      </c>
      <c r="E150" s="90">
        <v>22015.85</v>
      </c>
      <c r="F150" s="90">
        <v>304934.62680000003</v>
      </c>
      <c r="G150" s="90">
        <v>364126</v>
      </c>
      <c r="H150" s="90">
        <v>309507.43914999999</v>
      </c>
      <c r="I150" s="90">
        <v>-4572.8123500000202</v>
      </c>
      <c r="J150" s="90">
        <v>-3200.9686450000199</v>
      </c>
      <c r="K150" s="91">
        <v>0.99099999999999999</v>
      </c>
      <c r="L150" s="18"/>
    </row>
    <row r="151" spans="1:12">
      <c r="A151" s="88" t="s">
        <v>462</v>
      </c>
      <c r="B151" s="90">
        <v>560110.14560000005</v>
      </c>
      <c r="C151" s="90">
        <v>112734.65</v>
      </c>
      <c r="D151" s="90">
        <v>-38740.449999999997</v>
      </c>
      <c r="E151" s="90">
        <v>25694.14</v>
      </c>
      <c r="F151" s="90">
        <v>659798.48560000001</v>
      </c>
      <c r="G151" s="90">
        <v>689085</v>
      </c>
      <c r="H151" s="90">
        <v>585722.22025000001</v>
      </c>
      <c r="I151" s="90">
        <v>74076.265350000103</v>
      </c>
      <c r="J151" s="90">
        <v>51853.385745000101</v>
      </c>
      <c r="K151" s="91">
        <v>1.075</v>
      </c>
      <c r="L151" s="18"/>
    </row>
    <row r="152" spans="1:12">
      <c r="A152" s="88" t="s">
        <v>463</v>
      </c>
      <c r="B152" s="90">
        <v>39478.962399999997</v>
      </c>
      <c r="C152" s="90">
        <v>17788.8</v>
      </c>
      <c r="D152" s="90">
        <v>-4935.95</v>
      </c>
      <c r="E152" s="90">
        <v>1377.17</v>
      </c>
      <c r="F152" s="90">
        <v>53708.982400000001</v>
      </c>
      <c r="G152" s="90">
        <v>55365</v>
      </c>
      <c r="H152" s="90">
        <v>47060.207499999997</v>
      </c>
      <c r="I152" s="90">
        <v>6648.7749000000103</v>
      </c>
      <c r="J152" s="90">
        <v>4654.1424300000099</v>
      </c>
      <c r="K152" s="91">
        <v>1.0840000000000001</v>
      </c>
      <c r="L152" s="18"/>
    </row>
    <row r="153" spans="1:12">
      <c r="A153" s="88" t="s">
        <v>464</v>
      </c>
      <c r="B153" s="90">
        <v>437833.48719999997</v>
      </c>
      <c r="C153" s="90">
        <v>89806.75</v>
      </c>
      <c r="D153" s="90">
        <v>-31707.55</v>
      </c>
      <c r="E153" s="90">
        <v>13228.72</v>
      </c>
      <c r="F153" s="90">
        <v>509161.40720000002</v>
      </c>
      <c r="G153" s="90">
        <v>510641</v>
      </c>
      <c r="H153" s="90">
        <v>434044.52870000002</v>
      </c>
      <c r="I153" s="90">
        <v>75116.878500000195</v>
      </c>
      <c r="J153" s="90">
        <v>52581.814950000102</v>
      </c>
      <c r="K153" s="91">
        <v>1.103</v>
      </c>
      <c r="L153" s="18"/>
    </row>
    <row r="154" spans="1:12">
      <c r="A154" s="88" t="s">
        <v>465</v>
      </c>
      <c r="B154" s="90">
        <v>134017.55119999999</v>
      </c>
      <c r="C154" s="90">
        <v>32505.7</v>
      </c>
      <c r="D154" s="90">
        <v>-18435.650000000001</v>
      </c>
      <c r="E154" s="90">
        <v>6319.41</v>
      </c>
      <c r="F154" s="90">
        <v>154407.01120000001</v>
      </c>
      <c r="G154" s="90">
        <v>176087</v>
      </c>
      <c r="H154" s="90">
        <v>149674.21350000001</v>
      </c>
      <c r="I154" s="90">
        <v>4732.7977000000501</v>
      </c>
      <c r="J154" s="90">
        <v>3312.9583900000398</v>
      </c>
      <c r="K154" s="91">
        <v>1.0189999999999999</v>
      </c>
      <c r="L154" s="18"/>
    </row>
    <row r="155" spans="1:12">
      <c r="A155" s="88" t="s">
        <v>466</v>
      </c>
      <c r="B155" s="90">
        <v>300406.70159999997</v>
      </c>
      <c r="C155" s="90">
        <v>70964.800000000003</v>
      </c>
      <c r="D155" s="90">
        <v>-22965.3</v>
      </c>
      <c r="E155" s="90">
        <v>15824.62</v>
      </c>
      <c r="F155" s="90">
        <v>364230.82160000002</v>
      </c>
      <c r="G155" s="90">
        <v>371157</v>
      </c>
      <c r="H155" s="90">
        <v>315483.35905000003</v>
      </c>
      <c r="I155" s="90">
        <v>48747.462550000098</v>
      </c>
      <c r="J155" s="90">
        <v>34123.223785000002</v>
      </c>
      <c r="K155" s="91">
        <v>1.0920000000000001</v>
      </c>
      <c r="L155" s="18"/>
    </row>
    <row r="156" spans="1:12" ht="18.75" customHeight="1">
      <c r="A156" s="83" t="s">
        <v>467</v>
      </c>
      <c r="B156" s="90"/>
      <c r="C156" s="90"/>
      <c r="D156" s="90"/>
      <c r="E156" s="90"/>
      <c r="F156" s="90"/>
      <c r="G156" s="90"/>
      <c r="H156" s="90"/>
      <c r="I156" s="90"/>
      <c r="J156" s="90"/>
      <c r="K156" s="91"/>
      <c r="L156" s="18"/>
    </row>
    <row r="157" spans="1:12">
      <c r="A157" s="88" t="s">
        <v>468</v>
      </c>
      <c r="B157" s="90">
        <v>167253.0288</v>
      </c>
      <c r="C157" s="90">
        <v>40924.949999999997</v>
      </c>
      <c r="D157" s="90">
        <v>-7756.25</v>
      </c>
      <c r="E157" s="90">
        <v>4993.24</v>
      </c>
      <c r="F157" s="90">
        <v>205414.9688</v>
      </c>
      <c r="G157" s="90">
        <v>214969</v>
      </c>
      <c r="H157" s="90">
        <v>182723.64660000001</v>
      </c>
      <c r="I157" s="90">
        <v>22691.322199999999</v>
      </c>
      <c r="J157" s="90">
        <v>15883.92554</v>
      </c>
      <c r="K157" s="91">
        <v>1.0740000000000001</v>
      </c>
      <c r="L157" s="18"/>
    </row>
    <row r="158" spans="1:12">
      <c r="A158" s="88" t="s">
        <v>469</v>
      </c>
      <c r="B158" s="90">
        <v>340759.35920000001</v>
      </c>
      <c r="C158" s="90">
        <v>44092.05</v>
      </c>
      <c r="D158" s="90">
        <v>-89340.95</v>
      </c>
      <c r="E158" s="90">
        <v>9701.39</v>
      </c>
      <c r="F158" s="90">
        <v>305211.8492</v>
      </c>
      <c r="G158" s="90">
        <v>345238</v>
      </c>
      <c r="H158" s="90">
        <v>293451.89795000001</v>
      </c>
      <c r="I158" s="90">
        <v>11759.95125</v>
      </c>
      <c r="J158" s="90">
        <v>8231.9658749999908</v>
      </c>
      <c r="K158" s="91">
        <v>1.024</v>
      </c>
      <c r="L158" s="18"/>
    </row>
    <row r="159" spans="1:12">
      <c r="A159" s="88" t="s">
        <v>470</v>
      </c>
      <c r="B159" s="90">
        <v>38997.939200000001</v>
      </c>
      <c r="C159" s="90">
        <v>12786.55</v>
      </c>
      <c r="D159" s="90">
        <v>-6428.55</v>
      </c>
      <c r="E159" s="90">
        <v>3389.8</v>
      </c>
      <c r="F159" s="90">
        <v>48745.739200000004</v>
      </c>
      <c r="G159" s="90">
        <v>61562</v>
      </c>
      <c r="H159" s="90">
        <v>52327.963499999998</v>
      </c>
      <c r="I159" s="90">
        <v>-3582.2242999999999</v>
      </c>
      <c r="J159" s="90">
        <v>-2507.55701</v>
      </c>
      <c r="K159" s="91">
        <v>0.95899999999999996</v>
      </c>
      <c r="L159" s="18"/>
    </row>
    <row r="160" spans="1:12">
      <c r="A160" s="88" t="s">
        <v>471</v>
      </c>
      <c r="B160" s="90">
        <v>37637.611199999999</v>
      </c>
      <c r="C160" s="90">
        <v>20656.7</v>
      </c>
      <c r="D160" s="90">
        <v>-6304.45</v>
      </c>
      <c r="E160" s="90">
        <v>4375.29</v>
      </c>
      <c r="F160" s="90">
        <v>56365.1512</v>
      </c>
      <c r="G160" s="90">
        <v>65616</v>
      </c>
      <c r="H160" s="90">
        <v>55773.972300000001</v>
      </c>
      <c r="I160" s="90">
        <v>591.17890000000602</v>
      </c>
      <c r="J160" s="90">
        <v>413.82523000000401</v>
      </c>
      <c r="K160" s="91">
        <v>1.006</v>
      </c>
      <c r="L160" s="18"/>
    </row>
    <row r="161" spans="1:12">
      <c r="A161" s="88" t="s">
        <v>472</v>
      </c>
      <c r="B161" s="90">
        <v>509357.28960000002</v>
      </c>
      <c r="C161" s="90">
        <v>245960.25</v>
      </c>
      <c r="D161" s="90">
        <v>-123284.85</v>
      </c>
      <c r="E161" s="90">
        <v>42485.89</v>
      </c>
      <c r="F161" s="90">
        <v>674518.57960000006</v>
      </c>
      <c r="G161" s="90">
        <v>715386</v>
      </c>
      <c r="H161" s="90">
        <v>608078.48080000002</v>
      </c>
      <c r="I161" s="90">
        <v>66440.098800000007</v>
      </c>
      <c r="J161" s="90">
        <v>46508.069159999999</v>
      </c>
      <c r="K161" s="91">
        <v>1.0649999999999999</v>
      </c>
      <c r="L161" s="18"/>
    </row>
    <row r="162" spans="1:12">
      <c r="A162" s="88" t="s">
        <v>473</v>
      </c>
      <c r="B162" s="90">
        <v>64701.126400000001</v>
      </c>
      <c r="C162" s="90">
        <v>7143.4</v>
      </c>
      <c r="D162" s="90">
        <v>-28497.1</v>
      </c>
      <c r="E162" s="90">
        <v>920.89</v>
      </c>
      <c r="F162" s="90">
        <v>44268.316400000003</v>
      </c>
      <c r="G162" s="90">
        <v>65653</v>
      </c>
      <c r="H162" s="90">
        <v>55805.355150000003</v>
      </c>
      <c r="I162" s="90">
        <v>-11537.03875</v>
      </c>
      <c r="J162" s="90">
        <v>-8075.9271249999902</v>
      </c>
      <c r="K162" s="91">
        <v>0.877</v>
      </c>
      <c r="L162" s="18"/>
    </row>
    <row r="163" spans="1:12">
      <c r="A163" s="88" t="s">
        <v>474</v>
      </c>
      <c r="B163" s="90">
        <v>50820.171199999997</v>
      </c>
      <c r="C163" s="90">
        <v>8712.5</v>
      </c>
      <c r="D163" s="90">
        <v>-11233.6</v>
      </c>
      <c r="E163" s="90">
        <v>979.03</v>
      </c>
      <c r="F163" s="90">
        <v>49278.101199999997</v>
      </c>
      <c r="G163" s="90">
        <v>49351</v>
      </c>
      <c r="H163" s="90">
        <v>41948.123050000002</v>
      </c>
      <c r="I163" s="90">
        <v>7329.9781499999999</v>
      </c>
      <c r="J163" s="90">
        <v>5130.9847049999998</v>
      </c>
      <c r="K163" s="91">
        <v>1.1040000000000001</v>
      </c>
      <c r="L163" s="18"/>
    </row>
    <row r="164" spans="1:12">
      <c r="A164" s="88" t="s">
        <v>475</v>
      </c>
      <c r="B164" s="90">
        <v>212543.5368</v>
      </c>
      <c r="C164" s="90">
        <v>23574.75</v>
      </c>
      <c r="D164" s="90">
        <v>-42602</v>
      </c>
      <c r="E164" s="90">
        <v>13117.54</v>
      </c>
      <c r="F164" s="90">
        <v>206633.82680000001</v>
      </c>
      <c r="G164" s="90">
        <v>257305</v>
      </c>
      <c r="H164" s="90">
        <v>218708.89300000001</v>
      </c>
      <c r="I164" s="90">
        <v>-12075.066199999999</v>
      </c>
      <c r="J164" s="90">
        <v>-8452.5463399999808</v>
      </c>
      <c r="K164" s="91">
        <v>0.96699999999999997</v>
      </c>
      <c r="L164" s="18"/>
    </row>
    <row r="165" spans="1:12">
      <c r="A165" s="88" t="s">
        <v>476</v>
      </c>
      <c r="B165" s="90">
        <v>16931.175200000001</v>
      </c>
      <c r="C165" s="90">
        <v>9684.0499999999993</v>
      </c>
      <c r="D165" s="90">
        <v>-2463.3000000000002</v>
      </c>
      <c r="E165" s="90">
        <v>400.86</v>
      </c>
      <c r="F165" s="90">
        <v>24552.785199999998</v>
      </c>
      <c r="G165" s="90">
        <v>45757</v>
      </c>
      <c r="H165" s="90">
        <v>38893.208599999998</v>
      </c>
      <c r="I165" s="90">
        <v>-14340.4234</v>
      </c>
      <c r="J165" s="90">
        <v>-10038.29638</v>
      </c>
      <c r="K165" s="91">
        <v>0.78100000000000003</v>
      </c>
      <c r="L165" s="18"/>
    </row>
    <row r="166" spans="1:12">
      <c r="A166" s="88" t="s">
        <v>477</v>
      </c>
      <c r="B166" s="90">
        <v>46719.553599999999</v>
      </c>
      <c r="C166" s="90">
        <v>13040.7</v>
      </c>
      <c r="D166" s="90">
        <v>-14023.3</v>
      </c>
      <c r="E166" s="90">
        <v>91.12</v>
      </c>
      <c r="F166" s="90">
        <v>45828.073600000003</v>
      </c>
      <c r="G166" s="90">
        <v>47427</v>
      </c>
      <c r="H166" s="90">
        <v>40312.571750000003</v>
      </c>
      <c r="I166" s="90">
        <v>5515.5018500000097</v>
      </c>
      <c r="J166" s="90">
        <v>3860.8512950000099</v>
      </c>
      <c r="K166" s="91">
        <v>1.081</v>
      </c>
      <c r="L166" s="18"/>
    </row>
    <row r="167" spans="1:12">
      <c r="A167" s="88" t="s">
        <v>478</v>
      </c>
      <c r="B167" s="90">
        <v>23021.7984</v>
      </c>
      <c r="C167" s="90">
        <v>3594.65</v>
      </c>
      <c r="D167" s="90">
        <v>-249.9</v>
      </c>
      <c r="E167" s="90">
        <v>873.29</v>
      </c>
      <c r="F167" s="90">
        <v>27239.838400000001</v>
      </c>
      <c r="G167" s="90">
        <v>37020</v>
      </c>
      <c r="H167" s="90">
        <v>31466.93965</v>
      </c>
      <c r="I167" s="90">
        <v>-4227.1012499999997</v>
      </c>
      <c r="J167" s="90">
        <v>-2958.970875</v>
      </c>
      <c r="K167" s="91">
        <v>0.92</v>
      </c>
      <c r="L167" s="18"/>
    </row>
    <row r="168" spans="1:12">
      <c r="A168" s="88" t="s">
        <v>479</v>
      </c>
      <c r="B168" s="90">
        <v>2969100.9767999998</v>
      </c>
      <c r="C168" s="90">
        <v>1177937.6499999999</v>
      </c>
      <c r="D168" s="90">
        <v>-104427.6</v>
      </c>
      <c r="E168" s="90">
        <v>182925.1</v>
      </c>
      <c r="F168" s="90">
        <v>4225536.1267999997</v>
      </c>
      <c r="G168" s="90">
        <v>4008486</v>
      </c>
      <c r="H168" s="90">
        <v>3407212.9877999998</v>
      </c>
      <c r="I168" s="90">
        <v>818323.13899999997</v>
      </c>
      <c r="J168" s="90">
        <v>572826.1973</v>
      </c>
      <c r="K168" s="91">
        <v>1.143</v>
      </c>
      <c r="L168" s="18"/>
    </row>
    <row r="169" spans="1:12">
      <c r="A169" s="88" t="s">
        <v>480</v>
      </c>
      <c r="B169" s="90">
        <v>60465.878400000001</v>
      </c>
      <c r="C169" s="90">
        <v>13001.6</v>
      </c>
      <c r="D169" s="90">
        <v>-7527.6</v>
      </c>
      <c r="E169" s="90">
        <v>1835.15</v>
      </c>
      <c r="F169" s="90">
        <v>67775.028399999996</v>
      </c>
      <c r="G169" s="90">
        <v>71433</v>
      </c>
      <c r="H169" s="90">
        <v>60717.988799999999</v>
      </c>
      <c r="I169" s="90">
        <v>7057.0396000000001</v>
      </c>
      <c r="J169" s="90">
        <v>4939.9277199999997</v>
      </c>
      <c r="K169" s="91">
        <v>1.069</v>
      </c>
      <c r="L169" s="18"/>
    </row>
    <row r="170" spans="1:12">
      <c r="A170" s="88" t="s">
        <v>481</v>
      </c>
      <c r="B170" s="90">
        <v>44294.803999999996</v>
      </c>
      <c r="C170" s="90">
        <v>7698.45</v>
      </c>
      <c r="D170" s="90">
        <v>-2512.6</v>
      </c>
      <c r="E170" s="90">
        <v>2796.5</v>
      </c>
      <c r="F170" s="90">
        <v>52277.154000000002</v>
      </c>
      <c r="G170" s="90">
        <v>48825</v>
      </c>
      <c r="H170" s="90">
        <v>41501.055350000002</v>
      </c>
      <c r="I170" s="90">
        <v>10776.09865</v>
      </c>
      <c r="J170" s="90">
        <v>7543.2690549999998</v>
      </c>
      <c r="K170" s="91">
        <v>1.1539999999999999</v>
      </c>
      <c r="L170" s="18"/>
    </row>
    <row r="171" spans="1:12">
      <c r="A171" s="88" t="s">
        <v>482</v>
      </c>
      <c r="B171" s="90">
        <v>49224.24</v>
      </c>
      <c r="C171" s="90">
        <v>13725.8</v>
      </c>
      <c r="D171" s="90">
        <v>-14936.2</v>
      </c>
      <c r="E171" s="90">
        <v>3199.4</v>
      </c>
      <c r="F171" s="90">
        <v>51213.24</v>
      </c>
      <c r="G171" s="90">
        <v>68237</v>
      </c>
      <c r="H171" s="90">
        <v>58001.4211</v>
      </c>
      <c r="I171" s="90">
        <v>-6788.1810999999898</v>
      </c>
      <c r="J171" s="90">
        <v>-4751.7267699999902</v>
      </c>
      <c r="K171" s="91">
        <v>0.93</v>
      </c>
      <c r="L171" s="18"/>
    </row>
    <row r="172" spans="1:12">
      <c r="A172" s="88" t="s">
        <v>483</v>
      </c>
      <c r="B172" s="90">
        <v>149665.53039999999</v>
      </c>
      <c r="C172" s="90">
        <v>37450.15</v>
      </c>
      <c r="D172" s="90">
        <v>-4613.8</v>
      </c>
      <c r="E172" s="90">
        <v>9377.8799999999992</v>
      </c>
      <c r="F172" s="90">
        <v>191879.7604</v>
      </c>
      <c r="G172" s="90">
        <v>233443</v>
      </c>
      <c r="H172" s="90">
        <v>198426.23209999999</v>
      </c>
      <c r="I172" s="90">
        <v>-6546.47169999997</v>
      </c>
      <c r="J172" s="90">
        <v>-4582.5301899999804</v>
      </c>
      <c r="K172" s="91">
        <v>0.98</v>
      </c>
      <c r="L172" s="18"/>
    </row>
    <row r="173" spans="1:12">
      <c r="A173" s="88" t="s">
        <v>484</v>
      </c>
      <c r="B173" s="90">
        <v>32992.862399999998</v>
      </c>
      <c r="C173" s="90">
        <v>6801.7</v>
      </c>
      <c r="D173" s="90">
        <v>-6943.65</v>
      </c>
      <c r="E173" s="90">
        <v>1061.82</v>
      </c>
      <c r="F173" s="90">
        <v>33912.732400000001</v>
      </c>
      <c r="G173" s="90">
        <v>34515</v>
      </c>
      <c r="H173" s="90">
        <v>29337.43635</v>
      </c>
      <c r="I173" s="90">
        <v>4575.2960499999999</v>
      </c>
      <c r="J173" s="90">
        <v>3202.7072349999999</v>
      </c>
      <c r="K173" s="91">
        <v>1.093</v>
      </c>
      <c r="L173" s="18"/>
    </row>
    <row r="174" spans="1:12">
      <c r="A174" s="88" t="s">
        <v>485</v>
      </c>
      <c r="B174" s="90">
        <v>260110.14</v>
      </c>
      <c r="C174" s="90">
        <v>97680.3</v>
      </c>
      <c r="D174" s="90">
        <v>-10788.2</v>
      </c>
      <c r="E174" s="90">
        <v>6783.17</v>
      </c>
      <c r="F174" s="90">
        <v>353785.41</v>
      </c>
      <c r="G174" s="90">
        <v>286078</v>
      </c>
      <c r="H174" s="90">
        <v>243166.0399</v>
      </c>
      <c r="I174" s="90">
        <v>110619.3701</v>
      </c>
      <c r="J174" s="90">
        <v>77433.559070000003</v>
      </c>
      <c r="K174" s="91">
        <v>1.2709999999999999</v>
      </c>
      <c r="L174" s="18"/>
    </row>
    <row r="175" spans="1:12">
      <c r="A175" s="88" t="s">
        <v>486</v>
      </c>
      <c r="B175" s="90">
        <v>129723.40240000001</v>
      </c>
      <c r="C175" s="90">
        <v>90782.55</v>
      </c>
      <c r="D175" s="90">
        <v>-3285.25</v>
      </c>
      <c r="E175" s="90">
        <v>11836.76</v>
      </c>
      <c r="F175" s="90">
        <v>229057.46239999999</v>
      </c>
      <c r="G175" s="90">
        <v>266527</v>
      </c>
      <c r="H175" s="90">
        <v>226547.6746</v>
      </c>
      <c r="I175" s="90">
        <v>2509.7878000000501</v>
      </c>
      <c r="J175" s="90">
        <v>1756.8514600000301</v>
      </c>
      <c r="K175" s="91">
        <v>1.0069999999999999</v>
      </c>
      <c r="L175" s="18"/>
    </row>
    <row r="176" spans="1:12">
      <c r="A176" s="88" t="s">
        <v>487</v>
      </c>
      <c r="B176" s="90">
        <v>273786.34480000002</v>
      </c>
      <c r="C176" s="90">
        <v>40210.949999999997</v>
      </c>
      <c r="D176" s="90">
        <v>-41396.699999999997</v>
      </c>
      <c r="E176" s="90">
        <v>7163.97</v>
      </c>
      <c r="F176" s="90">
        <v>279764.56479999999</v>
      </c>
      <c r="G176" s="90">
        <v>334962</v>
      </c>
      <c r="H176" s="90">
        <v>284717.64899999998</v>
      </c>
      <c r="I176" s="90">
        <v>-4953.0841999999802</v>
      </c>
      <c r="J176" s="90">
        <v>-3467.1589399999898</v>
      </c>
      <c r="K176" s="91">
        <v>0.99</v>
      </c>
      <c r="L176" s="18"/>
    </row>
    <row r="177" spans="1:12">
      <c r="A177" s="88" t="s">
        <v>488</v>
      </c>
      <c r="B177" s="90">
        <v>62474.1152</v>
      </c>
      <c r="C177" s="90">
        <v>23046.9</v>
      </c>
      <c r="D177" s="90">
        <v>-9710.4</v>
      </c>
      <c r="E177" s="90">
        <v>2643.5</v>
      </c>
      <c r="F177" s="90">
        <v>78454.1152</v>
      </c>
      <c r="G177" s="90">
        <v>78429</v>
      </c>
      <c r="H177" s="90">
        <v>66665.008700000006</v>
      </c>
      <c r="I177" s="90">
        <v>11789.1065</v>
      </c>
      <c r="J177" s="90">
        <v>8252.3745500000095</v>
      </c>
      <c r="K177" s="91">
        <v>1.105</v>
      </c>
      <c r="L177" s="18"/>
    </row>
    <row r="178" spans="1:12">
      <c r="A178" s="88" t="s">
        <v>489</v>
      </c>
      <c r="B178" s="90">
        <v>83906.994399999996</v>
      </c>
      <c r="C178" s="90">
        <v>15838.9</v>
      </c>
      <c r="D178" s="90">
        <v>-5056.6499999999996</v>
      </c>
      <c r="E178" s="90">
        <v>5786.46</v>
      </c>
      <c r="F178" s="90">
        <v>100475.7044</v>
      </c>
      <c r="G178" s="90">
        <v>108434</v>
      </c>
      <c r="H178" s="90">
        <v>92169.115900000004</v>
      </c>
      <c r="I178" s="90">
        <v>8306.5885000000108</v>
      </c>
      <c r="J178" s="90">
        <v>5814.6119500000104</v>
      </c>
      <c r="K178" s="91">
        <v>1.054</v>
      </c>
      <c r="L178" s="18"/>
    </row>
    <row r="179" spans="1:12">
      <c r="A179" s="88" t="s">
        <v>490</v>
      </c>
      <c r="B179" s="90">
        <v>155627.13279999999</v>
      </c>
      <c r="C179" s="90">
        <v>18620.099999999999</v>
      </c>
      <c r="D179" s="90">
        <v>-17225.25</v>
      </c>
      <c r="E179" s="90">
        <v>4964.34</v>
      </c>
      <c r="F179" s="90">
        <v>161986.32279999999</v>
      </c>
      <c r="G179" s="90">
        <v>215995</v>
      </c>
      <c r="H179" s="90">
        <v>183596.07810000001</v>
      </c>
      <c r="I179" s="90">
        <v>-21609.755300000001</v>
      </c>
      <c r="J179" s="90">
        <v>-15126.82871</v>
      </c>
      <c r="K179" s="91">
        <v>0.93</v>
      </c>
      <c r="L179" s="18"/>
    </row>
    <row r="180" spans="1:12">
      <c r="A180" s="88" t="s">
        <v>491</v>
      </c>
      <c r="B180" s="90">
        <v>167856.06080000001</v>
      </c>
      <c r="C180" s="90">
        <v>45160.5</v>
      </c>
      <c r="D180" s="90">
        <v>-14505.25</v>
      </c>
      <c r="E180" s="90">
        <v>15247.3</v>
      </c>
      <c r="F180" s="90">
        <v>213758.61079999999</v>
      </c>
      <c r="G180" s="90">
        <v>240283</v>
      </c>
      <c r="H180" s="90">
        <v>204240.4939</v>
      </c>
      <c r="I180" s="90">
        <v>9518.11689999999</v>
      </c>
      <c r="J180" s="90">
        <v>6662.6818299999904</v>
      </c>
      <c r="K180" s="91">
        <v>1.028</v>
      </c>
      <c r="L180" s="18"/>
    </row>
    <row r="181" spans="1:12">
      <c r="A181" s="88" t="s">
        <v>492</v>
      </c>
      <c r="B181" s="90">
        <v>76007.275200000004</v>
      </c>
      <c r="C181" s="90">
        <v>6550.1</v>
      </c>
      <c r="D181" s="90">
        <v>-11214.9</v>
      </c>
      <c r="E181" s="90">
        <v>1984.92</v>
      </c>
      <c r="F181" s="90">
        <v>73327.395199999999</v>
      </c>
      <c r="G181" s="90">
        <v>91388</v>
      </c>
      <c r="H181" s="90">
        <v>77679.618950000004</v>
      </c>
      <c r="I181" s="90">
        <v>-4352.2237499999801</v>
      </c>
      <c r="J181" s="90">
        <v>-3046.5566249999802</v>
      </c>
      <c r="K181" s="91">
        <v>0.96699999999999997</v>
      </c>
      <c r="L181" s="18"/>
    </row>
    <row r="182" spans="1:12">
      <c r="A182" s="88" t="s">
        <v>493</v>
      </c>
      <c r="B182" s="90">
        <v>45770.128799999999</v>
      </c>
      <c r="C182" s="90">
        <v>17978.349999999999</v>
      </c>
      <c r="D182" s="90">
        <v>-5740.9</v>
      </c>
      <c r="E182" s="90">
        <v>2441.71</v>
      </c>
      <c r="F182" s="90">
        <v>60449.288800000002</v>
      </c>
      <c r="G182" s="90">
        <v>75300</v>
      </c>
      <c r="H182" s="90">
        <v>64004.631950000003</v>
      </c>
      <c r="I182" s="90">
        <v>-3555.3431499999901</v>
      </c>
      <c r="J182" s="90">
        <v>-2488.7402050000001</v>
      </c>
      <c r="K182" s="91">
        <v>0.96699999999999997</v>
      </c>
      <c r="L182" s="18"/>
    </row>
    <row r="183" spans="1:12">
      <c r="A183" s="88" t="s">
        <v>494</v>
      </c>
      <c r="B183" s="90">
        <v>363265.07439999998</v>
      </c>
      <c r="C183" s="90">
        <v>133142.29999999999</v>
      </c>
      <c r="D183" s="90">
        <v>-61456.7</v>
      </c>
      <c r="E183" s="90">
        <v>18618.740000000002</v>
      </c>
      <c r="F183" s="90">
        <v>453569.41440000001</v>
      </c>
      <c r="G183" s="90">
        <v>456085</v>
      </c>
      <c r="H183" s="90">
        <v>387672.53814999998</v>
      </c>
      <c r="I183" s="90">
        <v>65896.876250000001</v>
      </c>
      <c r="J183" s="90">
        <v>46127.813374999998</v>
      </c>
      <c r="K183" s="91">
        <v>1.101</v>
      </c>
      <c r="L183" s="18"/>
    </row>
    <row r="184" spans="1:12">
      <c r="A184" s="88" t="s">
        <v>495</v>
      </c>
      <c r="B184" s="90"/>
      <c r="C184" s="90"/>
      <c r="D184" s="90"/>
      <c r="E184" s="90"/>
      <c r="F184" s="90"/>
      <c r="G184" s="90">
        <v>94497</v>
      </c>
      <c r="H184" s="90">
        <v>80322.312300000005</v>
      </c>
      <c r="I184" s="90"/>
      <c r="J184" s="90"/>
      <c r="K184" s="91"/>
      <c r="L184" s="18"/>
    </row>
    <row r="185" spans="1:12">
      <c r="A185" s="88" t="s">
        <v>496</v>
      </c>
      <c r="B185" s="90">
        <v>200028.51920000001</v>
      </c>
      <c r="C185" s="90">
        <v>33011.449999999997</v>
      </c>
      <c r="D185" s="90">
        <v>-25861.25</v>
      </c>
      <c r="E185" s="90">
        <v>10240.969999999999</v>
      </c>
      <c r="F185" s="90">
        <v>217419.68919999999</v>
      </c>
      <c r="G185" s="90">
        <v>259260</v>
      </c>
      <c r="H185" s="90">
        <v>220371.13344999999</v>
      </c>
      <c r="I185" s="90">
        <v>-2951.44425</v>
      </c>
      <c r="J185" s="90">
        <v>-2066.0109750000001</v>
      </c>
      <c r="K185" s="91">
        <v>0.99199999999999999</v>
      </c>
      <c r="L185" s="18"/>
    </row>
    <row r="186" spans="1:12">
      <c r="A186" s="88" t="s">
        <v>497</v>
      </c>
      <c r="B186" s="90">
        <v>131410.4896</v>
      </c>
      <c r="C186" s="90">
        <v>12359</v>
      </c>
      <c r="D186" s="90">
        <v>-27977.75</v>
      </c>
      <c r="E186" s="90">
        <v>6410.87</v>
      </c>
      <c r="F186" s="90">
        <v>122202.6096</v>
      </c>
      <c r="G186" s="90">
        <v>125695</v>
      </c>
      <c r="H186" s="90">
        <v>106840.5766</v>
      </c>
      <c r="I186" s="90">
        <v>15362.032999999999</v>
      </c>
      <c r="J186" s="90">
        <v>10753.4231</v>
      </c>
      <c r="K186" s="91">
        <v>1.0860000000000001</v>
      </c>
      <c r="L186" s="18"/>
    </row>
    <row r="187" spans="1:12">
      <c r="A187" s="88" t="s">
        <v>498</v>
      </c>
      <c r="B187" s="90">
        <v>380723.55200000003</v>
      </c>
      <c r="C187" s="90">
        <v>65485.7</v>
      </c>
      <c r="D187" s="90">
        <v>-61052.95</v>
      </c>
      <c r="E187" s="90">
        <v>17330.990000000002</v>
      </c>
      <c r="F187" s="90">
        <v>402487.29200000002</v>
      </c>
      <c r="G187" s="90">
        <v>494129</v>
      </c>
      <c r="H187" s="90">
        <v>420009.42475000001</v>
      </c>
      <c r="I187" s="90">
        <v>-17522.132750000001</v>
      </c>
      <c r="J187" s="90">
        <v>-12265.492925</v>
      </c>
      <c r="K187" s="91">
        <v>0.97499999999999998</v>
      </c>
      <c r="L187" s="18"/>
    </row>
    <row r="188" spans="1:12">
      <c r="A188" s="88" t="s">
        <v>499</v>
      </c>
      <c r="B188" s="90">
        <v>28607.5576</v>
      </c>
      <c r="C188" s="90">
        <v>14219.65</v>
      </c>
      <c r="D188" s="90">
        <v>-1552.95</v>
      </c>
      <c r="E188" s="90">
        <v>1760.35</v>
      </c>
      <c r="F188" s="90">
        <v>43034.607600000003</v>
      </c>
      <c r="G188" s="90">
        <v>52903</v>
      </c>
      <c r="H188" s="90">
        <v>44967.252500000002</v>
      </c>
      <c r="I188" s="90">
        <v>-1932.6449</v>
      </c>
      <c r="J188" s="90">
        <v>-1352.8514299999999</v>
      </c>
      <c r="K188" s="91">
        <v>0.97399999999999998</v>
      </c>
      <c r="L188" s="18"/>
    </row>
    <row r="189" spans="1:12">
      <c r="A189" s="88" t="s">
        <v>500</v>
      </c>
      <c r="B189" s="90">
        <v>163481.97519999999</v>
      </c>
      <c r="C189" s="90">
        <v>34000</v>
      </c>
      <c r="D189" s="90">
        <v>-22191.8</v>
      </c>
      <c r="E189" s="90">
        <v>4927.45</v>
      </c>
      <c r="F189" s="90">
        <v>180217.62520000001</v>
      </c>
      <c r="G189" s="90">
        <v>184736</v>
      </c>
      <c r="H189" s="90">
        <v>157025.54644999999</v>
      </c>
      <c r="I189" s="90">
        <v>23192.078750000001</v>
      </c>
      <c r="J189" s="90">
        <v>16234.455125</v>
      </c>
      <c r="K189" s="91">
        <v>1.0880000000000001</v>
      </c>
      <c r="L189" s="18"/>
    </row>
    <row r="190" spans="1:12">
      <c r="A190" s="88" t="s">
        <v>501</v>
      </c>
      <c r="B190" s="90">
        <v>67132.888000000006</v>
      </c>
      <c r="C190" s="90">
        <v>12371.75</v>
      </c>
      <c r="D190" s="90">
        <v>-13193.7</v>
      </c>
      <c r="E190" s="90">
        <v>2900.2</v>
      </c>
      <c r="F190" s="90">
        <v>69211.138000000006</v>
      </c>
      <c r="G190" s="90">
        <v>85308</v>
      </c>
      <c r="H190" s="90">
        <v>72512.038849999997</v>
      </c>
      <c r="I190" s="90">
        <v>-3300.90084999999</v>
      </c>
      <c r="J190" s="90">
        <v>-2310.6305949999901</v>
      </c>
      <c r="K190" s="91">
        <v>0.97299999999999998</v>
      </c>
      <c r="L190" s="18"/>
    </row>
    <row r="191" spans="1:12">
      <c r="A191" s="88" t="s">
        <v>502</v>
      </c>
      <c r="B191" s="90">
        <v>49542.584799999997</v>
      </c>
      <c r="C191" s="90">
        <v>7984.9</v>
      </c>
      <c r="D191" s="90">
        <v>-4664.8</v>
      </c>
      <c r="E191" s="90">
        <v>4980.66</v>
      </c>
      <c r="F191" s="90">
        <v>57843.344799999999</v>
      </c>
      <c r="G191" s="90">
        <v>55059</v>
      </c>
      <c r="H191" s="90">
        <v>46800.484049999999</v>
      </c>
      <c r="I191" s="90">
        <v>11042.86075</v>
      </c>
      <c r="J191" s="90">
        <v>7730.0025249999999</v>
      </c>
      <c r="K191" s="91">
        <v>1.1399999999999999</v>
      </c>
      <c r="L191" s="18"/>
    </row>
    <row r="192" spans="1:12">
      <c r="A192" s="88" t="s">
        <v>503</v>
      </c>
      <c r="B192" s="90">
        <v>74519.328800000003</v>
      </c>
      <c r="C192" s="90">
        <v>16019.95</v>
      </c>
      <c r="D192" s="90">
        <v>-7128.95</v>
      </c>
      <c r="E192" s="90">
        <v>651.44000000000005</v>
      </c>
      <c r="F192" s="90">
        <v>84061.768800000005</v>
      </c>
      <c r="G192" s="90">
        <v>70197</v>
      </c>
      <c r="H192" s="90">
        <v>59667.55285</v>
      </c>
      <c r="I192" s="90">
        <v>24394.215950000002</v>
      </c>
      <c r="J192" s="90">
        <v>17075.951164999999</v>
      </c>
      <c r="K192" s="91">
        <v>1.2430000000000001</v>
      </c>
      <c r="L192" s="18"/>
    </row>
    <row r="193" spans="1:12">
      <c r="A193" s="88" t="s">
        <v>504</v>
      </c>
      <c r="B193" s="90">
        <v>39152.203200000004</v>
      </c>
      <c r="C193" s="90">
        <v>18399.95</v>
      </c>
      <c r="D193" s="90">
        <v>-8701.4500000000007</v>
      </c>
      <c r="E193" s="90">
        <v>3508.29</v>
      </c>
      <c r="F193" s="90">
        <v>52358.993199999997</v>
      </c>
      <c r="G193" s="90">
        <v>61275</v>
      </c>
      <c r="H193" s="90">
        <v>52083.904699999999</v>
      </c>
      <c r="I193" s="90">
        <v>275.08850000000501</v>
      </c>
      <c r="J193" s="90">
        <v>192.561950000004</v>
      </c>
      <c r="K193" s="91">
        <v>1.0029999999999999</v>
      </c>
      <c r="L193" s="18"/>
    </row>
    <row r="194" spans="1:12">
      <c r="A194" s="88" t="s">
        <v>505</v>
      </c>
      <c r="B194" s="90">
        <v>70822.602400000003</v>
      </c>
      <c r="C194" s="90">
        <v>22210.5</v>
      </c>
      <c r="D194" s="90">
        <v>-9318.5499999999993</v>
      </c>
      <c r="E194" s="90">
        <v>4981.8500000000004</v>
      </c>
      <c r="F194" s="90">
        <v>88696.402400000006</v>
      </c>
      <c r="G194" s="90">
        <v>94641</v>
      </c>
      <c r="H194" s="90">
        <v>80444.646850000005</v>
      </c>
      <c r="I194" s="90">
        <v>8251.7555500000199</v>
      </c>
      <c r="J194" s="90">
        <v>5776.2288850000105</v>
      </c>
      <c r="K194" s="91">
        <v>1.0609999999999999</v>
      </c>
      <c r="L194" s="18"/>
    </row>
    <row r="195" spans="1:12">
      <c r="A195" s="88" t="s">
        <v>506</v>
      </c>
      <c r="B195" s="90">
        <v>73640.024000000005</v>
      </c>
      <c r="C195" s="90">
        <v>25666.6</v>
      </c>
      <c r="D195" s="90">
        <v>-12901.3</v>
      </c>
      <c r="E195" s="90">
        <v>3499.62</v>
      </c>
      <c r="F195" s="90">
        <v>89904.944000000003</v>
      </c>
      <c r="G195" s="90">
        <v>112924</v>
      </c>
      <c r="H195" s="90">
        <v>95985.507100000003</v>
      </c>
      <c r="I195" s="90">
        <v>-6080.5631000000003</v>
      </c>
      <c r="J195" s="90">
        <v>-4256.3941699999996</v>
      </c>
      <c r="K195" s="91">
        <v>0.96199999999999997</v>
      </c>
      <c r="L195" s="18"/>
    </row>
    <row r="196" spans="1:12">
      <c r="A196" s="88" t="s">
        <v>507</v>
      </c>
      <c r="B196" s="90">
        <v>65766.950400000002</v>
      </c>
      <c r="C196" s="90">
        <v>6567.95</v>
      </c>
      <c r="D196" s="90">
        <v>-6763.45</v>
      </c>
      <c r="E196" s="90">
        <v>4346.05</v>
      </c>
      <c r="F196" s="90">
        <v>69917.500400000004</v>
      </c>
      <c r="G196" s="90">
        <v>88798</v>
      </c>
      <c r="H196" s="90">
        <v>75478.475099999996</v>
      </c>
      <c r="I196" s="90">
        <v>-5560.9746999999898</v>
      </c>
      <c r="J196" s="90">
        <v>-3892.6822899999902</v>
      </c>
      <c r="K196" s="91">
        <v>0.95599999999999996</v>
      </c>
      <c r="L196" s="18"/>
    </row>
    <row r="197" spans="1:12">
      <c r="A197" s="88" t="s">
        <v>508</v>
      </c>
      <c r="B197" s="90">
        <v>331995.76160000003</v>
      </c>
      <c r="C197" s="90">
        <v>83492.95</v>
      </c>
      <c r="D197" s="90">
        <v>-46831.6</v>
      </c>
      <c r="E197" s="90">
        <v>17737.8</v>
      </c>
      <c r="F197" s="90">
        <v>386394.91159999999</v>
      </c>
      <c r="G197" s="90">
        <v>414457</v>
      </c>
      <c r="H197" s="90">
        <v>352288.43725000002</v>
      </c>
      <c r="I197" s="90">
        <v>34106.474350000099</v>
      </c>
      <c r="J197" s="90">
        <v>23874.532045000102</v>
      </c>
      <c r="K197" s="91">
        <v>1.0580000000000001</v>
      </c>
      <c r="L197" s="18"/>
    </row>
    <row r="198" spans="1:12">
      <c r="A198" s="88" t="s">
        <v>509</v>
      </c>
      <c r="B198" s="90">
        <v>86650.088799999998</v>
      </c>
      <c r="C198" s="90">
        <v>7716.3</v>
      </c>
      <c r="D198" s="90">
        <v>-13230.25</v>
      </c>
      <c r="E198" s="90">
        <v>3460.01</v>
      </c>
      <c r="F198" s="90">
        <v>84596.148799999995</v>
      </c>
      <c r="G198" s="90">
        <v>109616</v>
      </c>
      <c r="H198" s="90">
        <v>93173.408750000002</v>
      </c>
      <c r="I198" s="90">
        <v>-8577.2599499999797</v>
      </c>
      <c r="J198" s="90">
        <v>-6004.0819649999803</v>
      </c>
      <c r="K198" s="91">
        <v>0.94499999999999995</v>
      </c>
      <c r="L198" s="18"/>
    </row>
    <row r="199" spans="1:12">
      <c r="A199" s="88" t="s">
        <v>510</v>
      </c>
      <c r="B199" s="90">
        <v>395824.59519999998</v>
      </c>
      <c r="C199" s="90">
        <v>75215.649999999994</v>
      </c>
      <c r="D199" s="90">
        <v>-37398.300000000003</v>
      </c>
      <c r="E199" s="90">
        <v>16053.95</v>
      </c>
      <c r="F199" s="90">
        <v>449695.89520000003</v>
      </c>
      <c r="G199" s="90">
        <v>541006</v>
      </c>
      <c r="H199" s="90">
        <v>459854.75660000002</v>
      </c>
      <c r="I199" s="90">
        <v>-10158.8614</v>
      </c>
      <c r="J199" s="90">
        <v>-7111.20298</v>
      </c>
      <c r="K199" s="91">
        <v>0.98699999999999999</v>
      </c>
      <c r="L199" s="18"/>
    </row>
    <row r="200" spans="1:12">
      <c r="A200" s="88" t="s">
        <v>511</v>
      </c>
      <c r="B200" s="90">
        <v>129838.3992</v>
      </c>
      <c r="C200" s="90">
        <v>27086.1</v>
      </c>
      <c r="D200" s="90">
        <v>-12500.1</v>
      </c>
      <c r="E200" s="90">
        <v>10471.83</v>
      </c>
      <c r="F200" s="90">
        <v>154896.2292</v>
      </c>
      <c r="G200" s="90">
        <v>180043</v>
      </c>
      <c r="H200" s="90">
        <v>153036.48285</v>
      </c>
      <c r="I200" s="90">
        <v>1859.7463499999999</v>
      </c>
      <c r="J200" s="90">
        <v>1301.822445</v>
      </c>
      <c r="K200" s="91">
        <v>1.0069999999999999</v>
      </c>
      <c r="L200" s="18"/>
    </row>
    <row r="201" spans="1:12">
      <c r="A201" s="88" t="s">
        <v>512</v>
      </c>
      <c r="B201" s="90">
        <v>107143.36</v>
      </c>
      <c r="C201" s="90">
        <v>12977.8</v>
      </c>
      <c r="D201" s="90">
        <v>-12237.45</v>
      </c>
      <c r="E201" s="90">
        <v>1800.98</v>
      </c>
      <c r="F201" s="90">
        <v>109684.69</v>
      </c>
      <c r="G201" s="90">
        <v>129724</v>
      </c>
      <c r="H201" s="90">
        <v>110265.61675</v>
      </c>
      <c r="I201" s="90">
        <v>-580.92674999999895</v>
      </c>
      <c r="J201" s="90">
        <v>-406.64872499999899</v>
      </c>
      <c r="K201" s="91">
        <v>0.997</v>
      </c>
      <c r="L201" s="18"/>
    </row>
    <row r="202" spans="1:12">
      <c r="A202" s="88" t="s">
        <v>513</v>
      </c>
      <c r="B202" s="90">
        <v>53832.526400000002</v>
      </c>
      <c r="C202" s="90">
        <v>18730.599999999999</v>
      </c>
      <c r="D202" s="90">
        <v>-10373.4</v>
      </c>
      <c r="E202" s="90">
        <v>7357.77</v>
      </c>
      <c r="F202" s="90">
        <v>69547.496400000004</v>
      </c>
      <c r="G202" s="90">
        <v>72123</v>
      </c>
      <c r="H202" s="90">
        <v>61304.741249999999</v>
      </c>
      <c r="I202" s="90">
        <v>8242.7551500000009</v>
      </c>
      <c r="J202" s="90">
        <v>5769.9286050000001</v>
      </c>
      <c r="K202" s="91">
        <v>1.08</v>
      </c>
      <c r="L202" s="18"/>
    </row>
    <row r="203" spans="1:12">
      <c r="A203" s="88" t="s">
        <v>514</v>
      </c>
      <c r="B203" s="90">
        <v>256333.4768</v>
      </c>
      <c r="C203" s="90">
        <v>39901.550000000003</v>
      </c>
      <c r="D203" s="90">
        <v>-14483.15</v>
      </c>
      <c r="E203" s="90">
        <v>13016.56</v>
      </c>
      <c r="F203" s="90">
        <v>294768.43680000002</v>
      </c>
      <c r="G203" s="90">
        <v>332054</v>
      </c>
      <c r="H203" s="90">
        <v>282246.12439999997</v>
      </c>
      <c r="I203" s="90">
        <v>12522.312399999901</v>
      </c>
      <c r="J203" s="90">
        <v>8765.6186799999596</v>
      </c>
      <c r="K203" s="91">
        <v>1.026</v>
      </c>
      <c r="L203" s="18"/>
    </row>
    <row r="204" spans="1:12">
      <c r="A204" s="88" t="s">
        <v>515</v>
      </c>
      <c r="B204" s="90">
        <v>100876.0344</v>
      </c>
      <c r="C204" s="90">
        <v>10902.1</v>
      </c>
      <c r="D204" s="90">
        <v>-16575</v>
      </c>
      <c r="E204" s="90">
        <v>2579.58</v>
      </c>
      <c r="F204" s="90">
        <v>97782.714399999997</v>
      </c>
      <c r="G204" s="90">
        <v>129049</v>
      </c>
      <c r="H204" s="90">
        <v>109691.25305</v>
      </c>
      <c r="I204" s="90">
        <v>-11908.53865</v>
      </c>
      <c r="J204" s="90">
        <v>-8335.9770549999903</v>
      </c>
      <c r="K204" s="91">
        <v>0.93500000000000005</v>
      </c>
      <c r="L204" s="18"/>
    </row>
    <row r="205" spans="1:12">
      <c r="A205" s="88" t="s">
        <v>516</v>
      </c>
      <c r="B205" s="90">
        <v>73224.9136</v>
      </c>
      <c r="C205" s="90">
        <v>18657.5</v>
      </c>
      <c r="D205" s="90">
        <v>-5366.05</v>
      </c>
      <c r="E205" s="90">
        <v>3906.26</v>
      </c>
      <c r="F205" s="90">
        <v>90422.623600000006</v>
      </c>
      <c r="G205" s="90">
        <v>85618</v>
      </c>
      <c r="H205" s="90">
        <v>72775.114700000006</v>
      </c>
      <c r="I205" s="90">
        <v>17647.508900000001</v>
      </c>
      <c r="J205" s="90">
        <v>12353.256230000001</v>
      </c>
      <c r="K205" s="91">
        <v>1.1439999999999999</v>
      </c>
      <c r="L205" s="18"/>
    </row>
    <row r="206" spans="1:12" ht="18.75" customHeight="1">
      <c r="A206" s="83" t="s">
        <v>517</v>
      </c>
      <c r="B206" s="90"/>
      <c r="C206" s="90"/>
      <c r="D206" s="90"/>
      <c r="E206" s="90"/>
      <c r="F206" s="90"/>
      <c r="G206" s="90"/>
      <c r="H206" s="90"/>
      <c r="I206" s="90"/>
      <c r="J206" s="90"/>
      <c r="K206" s="91"/>
      <c r="L206" s="18"/>
    </row>
    <row r="207" spans="1:12">
      <c r="A207" s="88" t="s">
        <v>518</v>
      </c>
      <c r="B207" s="90">
        <v>145886.0624</v>
      </c>
      <c r="C207" s="90">
        <v>29750</v>
      </c>
      <c r="D207" s="90">
        <v>-33325.1</v>
      </c>
      <c r="E207" s="90">
        <v>3802.22</v>
      </c>
      <c r="F207" s="90">
        <v>146113.18239999999</v>
      </c>
      <c r="G207" s="90">
        <v>190175</v>
      </c>
      <c r="H207" s="90">
        <v>161648.7806</v>
      </c>
      <c r="I207" s="90">
        <v>-15535.5982</v>
      </c>
      <c r="J207" s="90">
        <v>-10874.918739999999</v>
      </c>
      <c r="K207" s="91">
        <v>0.94299999999999995</v>
      </c>
      <c r="L207" s="18"/>
    </row>
    <row r="208" spans="1:12">
      <c r="A208" s="88" t="s">
        <v>519</v>
      </c>
      <c r="B208" s="90">
        <v>30709.7552</v>
      </c>
      <c r="C208" s="90">
        <v>25424.35</v>
      </c>
      <c r="D208" s="90">
        <v>-2819.45</v>
      </c>
      <c r="E208" s="90">
        <v>3883.48</v>
      </c>
      <c r="F208" s="90">
        <v>57198.135199999997</v>
      </c>
      <c r="G208" s="90">
        <v>66423</v>
      </c>
      <c r="H208" s="90">
        <v>56459.79565</v>
      </c>
      <c r="I208" s="90">
        <v>738.33955000001902</v>
      </c>
      <c r="J208" s="90">
        <v>516.83768500001304</v>
      </c>
      <c r="K208" s="91">
        <v>1.008</v>
      </c>
      <c r="L208" s="18"/>
    </row>
    <row r="209" spans="1:12">
      <c r="A209" s="88" t="s">
        <v>520</v>
      </c>
      <c r="B209" s="90">
        <v>70288.288</v>
      </c>
      <c r="C209" s="90">
        <v>8808.5499999999993</v>
      </c>
      <c r="D209" s="90">
        <v>-17357</v>
      </c>
      <c r="E209" s="90">
        <v>240.55</v>
      </c>
      <c r="F209" s="90">
        <v>61980.387999999999</v>
      </c>
      <c r="G209" s="90">
        <v>70761</v>
      </c>
      <c r="H209" s="90">
        <v>60146.7497</v>
      </c>
      <c r="I209" s="90">
        <v>1833.6383000000101</v>
      </c>
      <c r="J209" s="90">
        <v>1283.5468100000101</v>
      </c>
      <c r="K209" s="91">
        <v>1.018</v>
      </c>
      <c r="L209" s="18"/>
    </row>
    <row r="210" spans="1:12">
      <c r="A210" s="88" t="s">
        <v>521</v>
      </c>
      <c r="B210" s="90">
        <v>75653.8704</v>
      </c>
      <c r="C210" s="90">
        <v>10576.55</v>
      </c>
      <c r="D210" s="90">
        <v>-14747.5</v>
      </c>
      <c r="E210" s="90">
        <v>2639.25</v>
      </c>
      <c r="F210" s="90">
        <v>74122.170400000003</v>
      </c>
      <c r="G210" s="90">
        <v>84759</v>
      </c>
      <c r="H210" s="90">
        <v>72045.562250000003</v>
      </c>
      <c r="I210" s="90">
        <v>2076.60815</v>
      </c>
      <c r="J210" s="90">
        <v>1453.6257049999999</v>
      </c>
      <c r="K210" s="91">
        <v>1.0169999999999999</v>
      </c>
      <c r="L210" s="18"/>
    </row>
    <row r="211" spans="1:12">
      <c r="A211" s="88" t="s">
        <v>522</v>
      </c>
      <c r="B211" s="90">
        <v>61749.074399999998</v>
      </c>
      <c r="C211" s="90">
        <v>7510.6</v>
      </c>
      <c r="D211" s="90">
        <v>-17710.599999999999</v>
      </c>
      <c r="E211" s="90">
        <v>2415.87</v>
      </c>
      <c r="F211" s="90">
        <v>53964.9444</v>
      </c>
      <c r="G211" s="90">
        <v>69746</v>
      </c>
      <c r="H211" s="90">
        <v>59283.976750000002</v>
      </c>
      <c r="I211" s="90">
        <v>-5319.0323500000004</v>
      </c>
      <c r="J211" s="90">
        <v>-3723.3226450000002</v>
      </c>
      <c r="K211" s="91">
        <v>0.94699999999999995</v>
      </c>
      <c r="L211" s="18"/>
    </row>
    <row r="212" spans="1:12">
      <c r="A212" s="88" t="s">
        <v>523</v>
      </c>
      <c r="B212" s="90">
        <v>87822.495200000005</v>
      </c>
      <c r="C212" s="90">
        <v>12949.75</v>
      </c>
      <c r="D212" s="90">
        <v>-24525.9</v>
      </c>
      <c r="E212" s="90">
        <v>2123.81</v>
      </c>
      <c r="F212" s="90">
        <v>78370.155199999994</v>
      </c>
      <c r="G212" s="90">
        <v>89520</v>
      </c>
      <c r="H212" s="90">
        <v>76091.589449999999</v>
      </c>
      <c r="I212" s="90">
        <v>2278.5657500000102</v>
      </c>
      <c r="J212" s="90">
        <v>1594.9960250000099</v>
      </c>
      <c r="K212" s="91">
        <v>1.018</v>
      </c>
      <c r="L212" s="18"/>
    </row>
    <row r="213" spans="1:12">
      <c r="A213" s="88" t="s">
        <v>524</v>
      </c>
      <c r="B213" s="90">
        <v>107551.4584</v>
      </c>
      <c r="C213" s="90">
        <v>12679.45</v>
      </c>
      <c r="D213" s="90">
        <v>-14900.5</v>
      </c>
      <c r="E213" s="90">
        <v>3675.23</v>
      </c>
      <c r="F213" s="90">
        <v>109005.6384</v>
      </c>
      <c r="G213" s="90">
        <v>115821</v>
      </c>
      <c r="H213" s="90">
        <v>98448.161099999998</v>
      </c>
      <c r="I213" s="90">
        <v>10557.4773</v>
      </c>
      <c r="J213" s="90">
        <v>7390.2341100000003</v>
      </c>
      <c r="K213" s="91">
        <v>1.0640000000000001</v>
      </c>
      <c r="L213" s="18"/>
    </row>
    <row r="214" spans="1:12">
      <c r="A214" s="88" t="s">
        <v>525</v>
      </c>
      <c r="B214" s="90">
        <v>354435.56400000001</v>
      </c>
      <c r="C214" s="90">
        <v>152924.35</v>
      </c>
      <c r="D214" s="90">
        <v>-38346.9</v>
      </c>
      <c r="E214" s="90">
        <v>36049.18</v>
      </c>
      <c r="F214" s="90">
        <v>505062.19400000002</v>
      </c>
      <c r="G214" s="90">
        <v>658360</v>
      </c>
      <c r="H214" s="90">
        <v>559606.33574999997</v>
      </c>
      <c r="I214" s="90">
        <v>-54544.141750000003</v>
      </c>
      <c r="J214" s="90">
        <v>-38180.899225000001</v>
      </c>
      <c r="K214" s="91">
        <v>0.94199999999999995</v>
      </c>
      <c r="L214" s="18"/>
    </row>
    <row r="215" spans="1:12">
      <c r="A215" s="88" t="s">
        <v>526</v>
      </c>
      <c r="B215" s="90">
        <v>78774.210399999996</v>
      </c>
      <c r="C215" s="90">
        <v>18118.599999999999</v>
      </c>
      <c r="D215" s="90">
        <v>-16561.400000000001</v>
      </c>
      <c r="E215" s="90">
        <v>1743.52</v>
      </c>
      <c r="F215" s="90">
        <v>82074.930399999997</v>
      </c>
      <c r="G215" s="90">
        <v>95804</v>
      </c>
      <c r="H215" s="90">
        <v>81433.479049999994</v>
      </c>
      <c r="I215" s="90">
        <v>641.45135000003199</v>
      </c>
      <c r="J215" s="90">
        <v>449.01594500002199</v>
      </c>
      <c r="K215" s="91">
        <v>1.0049999999999999</v>
      </c>
      <c r="L215" s="18"/>
    </row>
    <row r="216" spans="1:12">
      <c r="A216" s="88" t="s">
        <v>527</v>
      </c>
      <c r="B216" s="90"/>
      <c r="C216" s="90"/>
      <c r="D216" s="90"/>
      <c r="E216" s="90"/>
      <c r="F216" s="90"/>
      <c r="G216" s="90">
        <v>159571</v>
      </c>
      <c r="H216" s="90">
        <v>135635.42139999999</v>
      </c>
      <c r="I216" s="90"/>
      <c r="J216" s="90"/>
      <c r="K216" s="91"/>
      <c r="L216" s="18"/>
    </row>
    <row r="217" spans="1:12">
      <c r="A217" s="88" t="s">
        <v>528</v>
      </c>
      <c r="B217" s="90">
        <v>30080.077600000001</v>
      </c>
      <c r="C217" s="90">
        <v>3618.45</v>
      </c>
      <c r="D217" s="90">
        <v>-5197.75</v>
      </c>
      <c r="E217" s="90">
        <v>796.11</v>
      </c>
      <c r="F217" s="90">
        <v>29296.887599999998</v>
      </c>
      <c r="G217" s="90">
        <v>33114</v>
      </c>
      <c r="H217" s="90">
        <v>28147.187300000001</v>
      </c>
      <c r="I217" s="90">
        <v>1149.7003</v>
      </c>
      <c r="J217" s="90">
        <v>804.79021</v>
      </c>
      <c r="K217" s="91">
        <v>1.024</v>
      </c>
      <c r="L217" s="18"/>
    </row>
    <row r="218" spans="1:12">
      <c r="A218" s="88" t="s">
        <v>529</v>
      </c>
      <c r="B218" s="90">
        <v>12391.606400000001</v>
      </c>
      <c r="C218" s="90">
        <v>9409.5</v>
      </c>
      <c r="D218" s="90">
        <v>-2096.9499999999998</v>
      </c>
      <c r="E218" s="90">
        <v>672.86</v>
      </c>
      <c r="F218" s="90">
        <v>20377.0164</v>
      </c>
      <c r="G218" s="90">
        <v>12179</v>
      </c>
      <c r="H218" s="90">
        <v>10352.522300000001</v>
      </c>
      <c r="I218" s="90">
        <v>10024.4941</v>
      </c>
      <c r="J218" s="90">
        <v>7017.1458700000003</v>
      </c>
      <c r="K218" s="91">
        <v>1.5760000000000001</v>
      </c>
      <c r="L218" s="18"/>
    </row>
    <row r="219" spans="1:12">
      <c r="A219" s="88" t="s">
        <v>530</v>
      </c>
      <c r="B219" s="90">
        <v>92998.753599999996</v>
      </c>
      <c r="C219" s="90">
        <v>12772.95</v>
      </c>
      <c r="D219" s="90">
        <v>-16844.45</v>
      </c>
      <c r="E219" s="90">
        <v>2661.52</v>
      </c>
      <c r="F219" s="90">
        <v>91588.7736</v>
      </c>
      <c r="G219" s="90">
        <v>125747</v>
      </c>
      <c r="H219" s="90">
        <v>106885.37330000001</v>
      </c>
      <c r="I219" s="90">
        <v>-15296.599700000001</v>
      </c>
      <c r="J219" s="90">
        <v>-10707.619790000001</v>
      </c>
      <c r="K219" s="91">
        <v>0.91500000000000004</v>
      </c>
      <c r="L219" s="18"/>
    </row>
    <row r="220" spans="1:12">
      <c r="A220" s="88" t="s">
        <v>531</v>
      </c>
      <c r="B220" s="90">
        <v>76360.679999999993</v>
      </c>
      <c r="C220" s="90">
        <v>10310.5</v>
      </c>
      <c r="D220" s="90">
        <v>-19.55</v>
      </c>
      <c r="E220" s="90">
        <v>4980.1499999999996</v>
      </c>
      <c r="F220" s="90">
        <v>91631.78</v>
      </c>
      <c r="G220" s="90">
        <v>108925</v>
      </c>
      <c r="H220" s="90">
        <v>92586.609549999994</v>
      </c>
      <c r="I220" s="90">
        <v>-954.82954999999504</v>
      </c>
      <c r="J220" s="90">
        <v>-668.38068499999599</v>
      </c>
      <c r="K220" s="91">
        <v>0.99399999999999999</v>
      </c>
      <c r="L220" s="18"/>
    </row>
    <row r="221" spans="1:12">
      <c r="A221" s="88" t="s">
        <v>532</v>
      </c>
      <c r="B221" s="90">
        <v>77338.152799999996</v>
      </c>
      <c r="C221" s="90">
        <v>17289.849999999999</v>
      </c>
      <c r="D221" s="90">
        <v>-10081</v>
      </c>
      <c r="E221" s="90">
        <v>2548.3000000000002</v>
      </c>
      <c r="F221" s="90">
        <v>87095.302800000005</v>
      </c>
      <c r="G221" s="90">
        <v>96626</v>
      </c>
      <c r="H221" s="90">
        <v>82132.1391</v>
      </c>
      <c r="I221" s="90">
        <v>4963.1637000000201</v>
      </c>
      <c r="J221" s="90">
        <v>3474.21459000001</v>
      </c>
      <c r="K221" s="91">
        <v>1.036</v>
      </c>
      <c r="L221" s="18"/>
    </row>
    <row r="222" spans="1:12">
      <c r="A222" s="88" t="s">
        <v>533</v>
      </c>
      <c r="B222" s="90">
        <v>76841.703200000004</v>
      </c>
      <c r="C222" s="90">
        <v>14476.35</v>
      </c>
      <c r="D222" s="90">
        <v>-27678.55</v>
      </c>
      <c r="E222" s="90">
        <v>-354.62</v>
      </c>
      <c r="F222" s="90">
        <v>63284.883199999997</v>
      </c>
      <c r="G222" s="90">
        <v>72360</v>
      </c>
      <c r="H222" s="90">
        <v>61505.789199999999</v>
      </c>
      <c r="I222" s="90">
        <v>1779.0940000000101</v>
      </c>
      <c r="J222" s="90">
        <v>1245.36580000001</v>
      </c>
      <c r="K222" s="91">
        <v>1.0169999999999999</v>
      </c>
      <c r="L222" s="18"/>
    </row>
    <row r="223" spans="1:12" ht="18.75" customHeight="1">
      <c r="A223" s="83" t="s">
        <v>534</v>
      </c>
      <c r="B223" s="90"/>
      <c r="C223" s="90"/>
      <c r="D223" s="90"/>
      <c r="E223" s="90"/>
      <c r="F223" s="90"/>
      <c r="G223" s="90"/>
      <c r="H223" s="90"/>
      <c r="I223" s="90"/>
      <c r="J223" s="90"/>
      <c r="K223" s="91"/>
      <c r="L223" s="18"/>
    </row>
    <row r="224" spans="1:12">
      <c r="A224" s="88" t="s">
        <v>535</v>
      </c>
      <c r="B224" s="90">
        <v>57655.468800000002</v>
      </c>
      <c r="C224" s="90">
        <v>12665.85</v>
      </c>
      <c r="D224" s="90">
        <v>-3411.9</v>
      </c>
      <c r="E224" s="90">
        <v>1546.83</v>
      </c>
      <c r="F224" s="90">
        <v>68456.248800000001</v>
      </c>
      <c r="G224" s="90">
        <v>70944</v>
      </c>
      <c r="H224" s="90">
        <v>60302.138200000001</v>
      </c>
      <c r="I224" s="90">
        <v>8154.11060000002</v>
      </c>
      <c r="J224" s="90">
        <v>5707.8774200000198</v>
      </c>
      <c r="K224" s="91">
        <v>1.08</v>
      </c>
      <c r="L224" s="18"/>
    </row>
    <row r="225" spans="1:12">
      <c r="A225" s="88" t="s">
        <v>536</v>
      </c>
      <c r="B225" s="90">
        <v>53793.2592</v>
      </c>
      <c r="C225" s="90">
        <v>12478</v>
      </c>
      <c r="D225" s="90">
        <v>-7227.55</v>
      </c>
      <c r="E225" s="90">
        <v>3401.87</v>
      </c>
      <c r="F225" s="90">
        <v>62445.5792</v>
      </c>
      <c r="G225" s="90">
        <v>75747</v>
      </c>
      <c r="H225" s="90">
        <v>64385.08685</v>
      </c>
      <c r="I225" s="90">
        <v>-1939.50764999999</v>
      </c>
      <c r="J225" s="90">
        <v>-1357.6553549999901</v>
      </c>
      <c r="K225" s="91">
        <v>0.98199999999999998</v>
      </c>
      <c r="L225" s="18"/>
    </row>
    <row r="226" spans="1:12">
      <c r="A226" s="88" t="s">
        <v>537</v>
      </c>
      <c r="B226" s="90">
        <v>80670.2552</v>
      </c>
      <c r="C226" s="90">
        <v>31516.3</v>
      </c>
      <c r="D226" s="90">
        <v>-16172.1</v>
      </c>
      <c r="E226" s="90">
        <v>3612.5</v>
      </c>
      <c r="F226" s="90">
        <v>99626.955199999997</v>
      </c>
      <c r="G226" s="90">
        <v>102329</v>
      </c>
      <c r="H226" s="90">
        <v>86979.846350000007</v>
      </c>
      <c r="I226" s="90">
        <v>12647.108850000001</v>
      </c>
      <c r="J226" s="90">
        <v>8852.9761949999993</v>
      </c>
      <c r="K226" s="91">
        <v>1.087</v>
      </c>
      <c r="L226" s="18"/>
    </row>
    <row r="227" spans="1:12">
      <c r="A227" s="88" t="s">
        <v>538</v>
      </c>
      <c r="B227" s="90">
        <v>48713.7664</v>
      </c>
      <c r="C227" s="90">
        <v>7117.9</v>
      </c>
      <c r="D227" s="90">
        <v>-11429.95</v>
      </c>
      <c r="E227" s="90">
        <v>-545.19000000000005</v>
      </c>
      <c r="F227" s="90">
        <v>43856.526400000002</v>
      </c>
      <c r="G227" s="90">
        <v>49341</v>
      </c>
      <c r="H227" s="90">
        <v>41939.91375</v>
      </c>
      <c r="I227" s="90">
        <v>1916.61265</v>
      </c>
      <c r="J227" s="90">
        <v>1341.6288549999999</v>
      </c>
      <c r="K227" s="91">
        <v>1.0269999999999999</v>
      </c>
      <c r="L227" s="18"/>
    </row>
    <row r="228" spans="1:12">
      <c r="A228" s="88" t="s">
        <v>539</v>
      </c>
      <c r="B228" s="90">
        <v>150891.228</v>
      </c>
      <c r="C228" s="90">
        <v>29608.05</v>
      </c>
      <c r="D228" s="90">
        <v>-17483.650000000001</v>
      </c>
      <c r="E228" s="90">
        <v>8447.4699999999993</v>
      </c>
      <c r="F228" s="90">
        <v>171463.098</v>
      </c>
      <c r="G228" s="90">
        <v>240417</v>
      </c>
      <c r="H228" s="90">
        <v>204354.68035000001</v>
      </c>
      <c r="I228" s="90">
        <v>-32891.582349999997</v>
      </c>
      <c r="J228" s="90">
        <v>-23024.107645</v>
      </c>
      <c r="K228" s="91">
        <v>0.90400000000000003</v>
      </c>
      <c r="L228" s="18"/>
    </row>
    <row r="229" spans="1:12">
      <c r="A229" s="88" t="s">
        <v>540</v>
      </c>
      <c r="B229" s="90">
        <v>146899.9976</v>
      </c>
      <c r="C229" s="90">
        <v>25257.75</v>
      </c>
      <c r="D229" s="90">
        <v>-13228.55</v>
      </c>
      <c r="E229" s="90">
        <v>3372.12</v>
      </c>
      <c r="F229" s="90">
        <v>162301.31760000001</v>
      </c>
      <c r="G229" s="90">
        <v>186209</v>
      </c>
      <c r="H229" s="90">
        <v>158277.87100000001</v>
      </c>
      <c r="I229" s="90">
        <v>4023.4466000000002</v>
      </c>
      <c r="J229" s="90">
        <v>2816.4126200000001</v>
      </c>
      <c r="K229" s="91">
        <v>1.0149999999999999</v>
      </c>
      <c r="L229" s="18"/>
    </row>
    <row r="230" spans="1:12">
      <c r="A230" s="88" t="s">
        <v>541</v>
      </c>
      <c r="B230" s="90">
        <v>26523.591199999999</v>
      </c>
      <c r="C230" s="90">
        <v>14383.7</v>
      </c>
      <c r="D230" s="90">
        <v>-2714.05</v>
      </c>
      <c r="E230" s="90">
        <v>1484.44</v>
      </c>
      <c r="F230" s="90">
        <v>39677.681199999999</v>
      </c>
      <c r="G230" s="90">
        <v>45861</v>
      </c>
      <c r="H230" s="90">
        <v>38982.246099999997</v>
      </c>
      <c r="I230" s="90">
        <v>695.43510000000197</v>
      </c>
      <c r="J230" s="90">
        <v>486.804570000002</v>
      </c>
      <c r="K230" s="91">
        <v>1.0109999999999999</v>
      </c>
      <c r="L230" s="18"/>
    </row>
    <row r="231" spans="1:12">
      <c r="A231" s="88" t="s">
        <v>542</v>
      </c>
      <c r="B231" s="90">
        <v>39558.8992</v>
      </c>
      <c r="C231" s="90">
        <v>13410.45</v>
      </c>
      <c r="D231" s="90">
        <v>-8171.05</v>
      </c>
      <c r="E231" s="90">
        <v>2254.37</v>
      </c>
      <c r="F231" s="90">
        <v>47052.669199999997</v>
      </c>
      <c r="G231" s="90">
        <v>67991</v>
      </c>
      <c r="H231" s="90">
        <v>57792.481749999999</v>
      </c>
      <c r="I231" s="90">
        <v>-10739.812550000001</v>
      </c>
      <c r="J231" s="90">
        <v>-7517.8687849999997</v>
      </c>
      <c r="K231" s="91">
        <v>0.88900000000000001</v>
      </c>
      <c r="L231" s="18"/>
    </row>
    <row r="232" spans="1:12">
      <c r="A232" s="88" t="s">
        <v>543</v>
      </c>
      <c r="B232" s="90">
        <v>162204.38879999999</v>
      </c>
      <c r="C232" s="90">
        <v>31432.15</v>
      </c>
      <c r="D232" s="90">
        <v>-26753.75</v>
      </c>
      <c r="E232" s="90">
        <v>7289.77</v>
      </c>
      <c r="F232" s="90">
        <v>174172.5588</v>
      </c>
      <c r="G232" s="90">
        <v>224783</v>
      </c>
      <c r="H232" s="90">
        <v>191065.8798</v>
      </c>
      <c r="I232" s="90">
        <v>-16893.321</v>
      </c>
      <c r="J232" s="90">
        <v>-11825.324699999999</v>
      </c>
      <c r="K232" s="91">
        <v>0.94699999999999995</v>
      </c>
      <c r="L232" s="18"/>
    </row>
    <row r="233" spans="1:12">
      <c r="A233" s="88" t="s">
        <v>544</v>
      </c>
      <c r="B233" s="90">
        <v>11488.460800000001</v>
      </c>
      <c r="C233" s="90">
        <v>14220.5</v>
      </c>
      <c r="D233" s="90">
        <v>-166.6</v>
      </c>
      <c r="E233" s="90">
        <v>1826.65</v>
      </c>
      <c r="F233" s="90">
        <v>27369.0108</v>
      </c>
      <c r="G233" s="90">
        <v>29392</v>
      </c>
      <c r="H233" s="90">
        <v>24983.606299999999</v>
      </c>
      <c r="I233" s="90">
        <v>2385.4045000000001</v>
      </c>
      <c r="J233" s="90">
        <v>1669.78315</v>
      </c>
      <c r="K233" s="91">
        <v>1.0569999999999999</v>
      </c>
      <c r="L233" s="18"/>
    </row>
    <row r="234" spans="1:12">
      <c r="A234" s="88" t="s">
        <v>545</v>
      </c>
      <c r="B234" s="90">
        <v>42900.818399999996</v>
      </c>
      <c r="C234" s="90">
        <v>19602.7</v>
      </c>
      <c r="D234" s="90">
        <v>-1870.85</v>
      </c>
      <c r="E234" s="90">
        <v>5712.17</v>
      </c>
      <c r="F234" s="90">
        <v>66344.838399999993</v>
      </c>
      <c r="G234" s="90">
        <v>91702</v>
      </c>
      <c r="H234" s="90">
        <v>77946.782449999999</v>
      </c>
      <c r="I234" s="90">
        <v>-11601.94405</v>
      </c>
      <c r="J234" s="90">
        <v>-8121.3608349999904</v>
      </c>
      <c r="K234" s="91">
        <v>0.91100000000000003</v>
      </c>
      <c r="L234" s="18"/>
    </row>
    <row r="235" spans="1:12">
      <c r="A235" s="88" t="s">
        <v>546</v>
      </c>
      <c r="B235" s="90">
        <v>861814.06720000005</v>
      </c>
      <c r="C235" s="90">
        <v>231151.55</v>
      </c>
      <c r="D235" s="90">
        <v>-42256.05</v>
      </c>
      <c r="E235" s="90">
        <v>59586.87</v>
      </c>
      <c r="F235" s="90">
        <v>1110296.4372</v>
      </c>
      <c r="G235" s="90">
        <v>1321107</v>
      </c>
      <c r="H235" s="90">
        <v>1122940.9355500001</v>
      </c>
      <c r="I235" s="90">
        <v>-12644.49835</v>
      </c>
      <c r="J235" s="90">
        <v>-8851.1488450000106</v>
      </c>
      <c r="K235" s="91">
        <v>0.99299999999999999</v>
      </c>
      <c r="L235" s="18"/>
    </row>
    <row r="236" spans="1:12" ht="18.75" customHeight="1">
      <c r="A236" s="83" t="s">
        <v>547</v>
      </c>
      <c r="B236" s="90"/>
      <c r="C236" s="90"/>
      <c r="D236" s="90"/>
      <c r="E236" s="90"/>
      <c r="F236" s="90"/>
      <c r="G236" s="90"/>
      <c r="H236" s="90"/>
      <c r="I236" s="90"/>
      <c r="J236" s="90"/>
      <c r="K236" s="91"/>
      <c r="L236" s="18"/>
    </row>
    <row r="237" spans="1:12">
      <c r="A237" s="88" t="s">
        <v>548</v>
      </c>
      <c r="B237" s="90">
        <v>58893.788</v>
      </c>
      <c r="C237" s="90">
        <v>10899.55</v>
      </c>
      <c r="D237" s="90">
        <v>-994.5</v>
      </c>
      <c r="E237" s="90">
        <v>5653.69</v>
      </c>
      <c r="F237" s="90">
        <v>74452.528000000006</v>
      </c>
      <c r="G237" s="90">
        <v>98490</v>
      </c>
      <c r="H237" s="90">
        <v>83716.811950000003</v>
      </c>
      <c r="I237" s="90">
        <v>-9264.2839499999991</v>
      </c>
      <c r="J237" s="90">
        <v>-6484.9987650000003</v>
      </c>
      <c r="K237" s="91">
        <v>0.93400000000000005</v>
      </c>
      <c r="L237" s="18"/>
    </row>
    <row r="238" spans="1:12">
      <c r="A238" s="88" t="s">
        <v>549</v>
      </c>
      <c r="B238" s="90">
        <v>69243.5</v>
      </c>
      <c r="C238" s="90">
        <v>11478.4</v>
      </c>
      <c r="D238" s="90">
        <v>-7387.35</v>
      </c>
      <c r="E238" s="90">
        <v>3091.79</v>
      </c>
      <c r="F238" s="90">
        <v>76426.34</v>
      </c>
      <c r="G238" s="90">
        <v>97047</v>
      </c>
      <c r="H238" s="90">
        <v>82489.596399999995</v>
      </c>
      <c r="I238" s="90">
        <v>-6063.2564000000102</v>
      </c>
      <c r="J238" s="90">
        <v>-4244.2794800000102</v>
      </c>
      <c r="K238" s="91">
        <v>0.95599999999999996</v>
      </c>
      <c r="L238" s="18"/>
    </row>
    <row r="239" spans="1:12">
      <c r="A239" s="88" t="s">
        <v>550</v>
      </c>
      <c r="B239" s="90">
        <v>107203.6632</v>
      </c>
      <c r="C239" s="90">
        <v>32973.199999999997</v>
      </c>
      <c r="D239" s="90">
        <v>-960.5</v>
      </c>
      <c r="E239" s="90">
        <v>4890.22</v>
      </c>
      <c r="F239" s="90">
        <v>144106.58319999999</v>
      </c>
      <c r="G239" s="90">
        <v>167849</v>
      </c>
      <c r="H239" s="90">
        <v>142671.8132</v>
      </c>
      <c r="I239" s="90">
        <v>1434.77000000002</v>
      </c>
      <c r="J239" s="90">
        <v>1004.3390000000099</v>
      </c>
      <c r="K239" s="91">
        <v>1.006</v>
      </c>
      <c r="L239" s="18"/>
    </row>
    <row r="240" spans="1:12">
      <c r="A240" s="88" t="s">
        <v>551</v>
      </c>
      <c r="B240" s="90">
        <v>68974.239199999996</v>
      </c>
      <c r="C240" s="90">
        <v>11112.05</v>
      </c>
      <c r="D240" s="90">
        <v>-1492.6</v>
      </c>
      <c r="E240" s="90">
        <v>2329</v>
      </c>
      <c r="F240" s="90">
        <v>80922.689199999993</v>
      </c>
      <c r="G240" s="90">
        <v>87633</v>
      </c>
      <c r="H240" s="90">
        <v>74488.339000000007</v>
      </c>
      <c r="I240" s="90">
        <v>6434.3502000000199</v>
      </c>
      <c r="J240" s="90">
        <v>4504.0451400000102</v>
      </c>
      <c r="K240" s="91">
        <v>1.0509999999999999</v>
      </c>
      <c r="L240" s="18"/>
    </row>
    <row r="241" spans="1:12">
      <c r="A241" s="88" t="s">
        <v>552</v>
      </c>
      <c r="B241" s="90">
        <v>192114.77600000001</v>
      </c>
      <c r="C241" s="90">
        <v>13267.65</v>
      </c>
      <c r="D241" s="90">
        <v>-21856.9</v>
      </c>
      <c r="E241" s="90">
        <v>5183.47</v>
      </c>
      <c r="F241" s="90">
        <v>188708.99600000001</v>
      </c>
      <c r="G241" s="90">
        <v>182051</v>
      </c>
      <c r="H241" s="90">
        <v>154743.66365</v>
      </c>
      <c r="I241" s="90">
        <v>33965.332349999997</v>
      </c>
      <c r="J241" s="90">
        <v>23775.732645</v>
      </c>
      <c r="K241" s="91">
        <v>1.131</v>
      </c>
      <c r="L241" s="18"/>
    </row>
    <row r="242" spans="1:12">
      <c r="A242" s="88" t="s">
        <v>553</v>
      </c>
      <c r="B242" s="90">
        <v>35277.372000000003</v>
      </c>
      <c r="C242" s="90">
        <v>3723</v>
      </c>
      <c r="D242" s="90">
        <v>-10313.049999999999</v>
      </c>
      <c r="E242" s="90">
        <v>999.6</v>
      </c>
      <c r="F242" s="90">
        <v>29686.921999999999</v>
      </c>
      <c r="G242" s="90">
        <v>35237</v>
      </c>
      <c r="H242" s="90">
        <v>29951.559649999999</v>
      </c>
      <c r="I242" s="90">
        <v>-264.637649999997</v>
      </c>
      <c r="J242" s="90">
        <v>-185.246354999998</v>
      </c>
      <c r="K242" s="91">
        <v>0.995</v>
      </c>
      <c r="L242" s="18"/>
    </row>
    <row r="243" spans="1:12">
      <c r="A243" s="88" t="s">
        <v>554</v>
      </c>
      <c r="B243" s="90">
        <v>101453.8232</v>
      </c>
      <c r="C243" s="90">
        <v>18231.650000000001</v>
      </c>
      <c r="D243" s="90">
        <v>-4118.25</v>
      </c>
      <c r="E243" s="90">
        <v>7983.71</v>
      </c>
      <c r="F243" s="90">
        <v>123550.9332</v>
      </c>
      <c r="G243" s="90">
        <v>196481</v>
      </c>
      <c r="H243" s="90">
        <v>167009.05995</v>
      </c>
      <c r="I243" s="90">
        <v>-43458.126750000003</v>
      </c>
      <c r="J243" s="90">
        <v>-30420.688725</v>
      </c>
      <c r="K243" s="91">
        <v>0.84499999999999997</v>
      </c>
      <c r="L243" s="18"/>
    </row>
    <row r="244" spans="1:12">
      <c r="A244" s="88" t="s">
        <v>555</v>
      </c>
      <c r="B244" s="90">
        <v>17415.003199999999</v>
      </c>
      <c r="C244" s="90">
        <v>4024.75</v>
      </c>
      <c r="D244" s="90">
        <v>-1789.25</v>
      </c>
      <c r="E244" s="90">
        <v>1633.53</v>
      </c>
      <c r="F244" s="90">
        <v>21284.033200000002</v>
      </c>
      <c r="G244" s="90">
        <v>13974</v>
      </c>
      <c r="H244" s="90">
        <v>11877.8388</v>
      </c>
      <c r="I244" s="90">
        <v>9406.1944000000003</v>
      </c>
      <c r="J244" s="90">
        <v>6584.33608</v>
      </c>
      <c r="K244" s="91">
        <v>1.4710000000000001</v>
      </c>
      <c r="L244" s="18"/>
    </row>
    <row r="245" spans="1:12">
      <c r="A245" s="88" t="s">
        <v>556</v>
      </c>
      <c r="B245" s="90">
        <v>37916.688800000004</v>
      </c>
      <c r="C245" s="90">
        <v>3509.65</v>
      </c>
      <c r="D245" s="90">
        <v>-5599.8</v>
      </c>
      <c r="E245" s="90">
        <v>3348.83</v>
      </c>
      <c r="F245" s="90">
        <v>39175.368799999997</v>
      </c>
      <c r="G245" s="90">
        <v>47112</v>
      </c>
      <c r="H245" s="90">
        <v>40045.42525</v>
      </c>
      <c r="I245" s="90">
        <v>-870.05644999999595</v>
      </c>
      <c r="J245" s="90">
        <v>-609.03951499999698</v>
      </c>
      <c r="K245" s="91">
        <v>0.98699999999999999</v>
      </c>
      <c r="L245" s="18"/>
    </row>
    <row r="246" spans="1:12">
      <c r="A246" s="88" t="s">
        <v>557</v>
      </c>
      <c r="B246" s="90">
        <v>494724.64799999999</v>
      </c>
      <c r="C246" s="90">
        <v>247783.5</v>
      </c>
      <c r="D246" s="90">
        <v>-736.1</v>
      </c>
      <c r="E246" s="90">
        <v>69280.95</v>
      </c>
      <c r="F246" s="90">
        <v>811052.99800000002</v>
      </c>
      <c r="G246" s="90">
        <v>1079268</v>
      </c>
      <c r="H246" s="90">
        <v>917377.72519999999</v>
      </c>
      <c r="I246" s="90">
        <v>-106324.72719999999</v>
      </c>
      <c r="J246" s="90">
        <v>-74427.309039999906</v>
      </c>
      <c r="K246" s="91">
        <v>0.93100000000000005</v>
      </c>
      <c r="L246" s="18"/>
    </row>
    <row r="247" spans="1:12" ht="18.75" customHeight="1">
      <c r="A247" s="83" t="s">
        <v>558</v>
      </c>
      <c r="B247" s="90"/>
      <c r="C247" s="90"/>
      <c r="D247" s="90"/>
      <c r="E247" s="90"/>
      <c r="F247" s="90"/>
      <c r="G247" s="90"/>
      <c r="H247" s="90"/>
      <c r="I247" s="90"/>
      <c r="J247" s="90"/>
      <c r="K247" s="91"/>
      <c r="L247" s="18"/>
    </row>
    <row r="248" spans="1:12">
      <c r="A248" s="88" t="s">
        <v>559</v>
      </c>
      <c r="B248" s="90">
        <v>121070.5944</v>
      </c>
      <c r="C248" s="90">
        <v>16575.849999999999</v>
      </c>
      <c r="D248" s="90">
        <v>-16856.349999999999</v>
      </c>
      <c r="E248" s="90">
        <v>4561.6099999999997</v>
      </c>
      <c r="F248" s="90">
        <v>125351.7044</v>
      </c>
      <c r="G248" s="90">
        <v>142418</v>
      </c>
      <c r="H248" s="90">
        <v>121054.9583</v>
      </c>
      <c r="I248" s="90">
        <v>4296.7461000000003</v>
      </c>
      <c r="J248" s="90">
        <v>3007.7222700000002</v>
      </c>
      <c r="K248" s="91">
        <v>1.0209999999999999</v>
      </c>
      <c r="L248" s="18"/>
    </row>
    <row r="249" spans="1:12">
      <c r="A249" s="88" t="s">
        <v>560</v>
      </c>
      <c r="B249" s="90">
        <v>344033.9632</v>
      </c>
      <c r="C249" s="90">
        <v>52460.3</v>
      </c>
      <c r="D249" s="90">
        <v>-63387.05</v>
      </c>
      <c r="E249" s="90">
        <v>26913.55</v>
      </c>
      <c r="F249" s="90">
        <v>360020.76319999999</v>
      </c>
      <c r="G249" s="90">
        <v>440169</v>
      </c>
      <c r="H249" s="90">
        <v>374143.36355000001</v>
      </c>
      <c r="I249" s="90">
        <v>-14122.600350000001</v>
      </c>
      <c r="J249" s="90">
        <v>-9885.8202450000208</v>
      </c>
      <c r="K249" s="91">
        <v>0.97799999999999998</v>
      </c>
      <c r="L249" s="18"/>
    </row>
    <row r="250" spans="1:12">
      <c r="A250" s="88" t="s">
        <v>561</v>
      </c>
      <c r="B250" s="90">
        <v>248052.30480000001</v>
      </c>
      <c r="C250" s="90">
        <v>62844.75</v>
      </c>
      <c r="D250" s="90">
        <v>-26.35</v>
      </c>
      <c r="E250" s="90">
        <v>27573.49</v>
      </c>
      <c r="F250" s="90">
        <v>338444.1948</v>
      </c>
      <c r="G250" s="90">
        <v>475682</v>
      </c>
      <c r="H250" s="90">
        <v>404329.61074999999</v>
      </c>
      <c r="I250" s="90">
        <v>-65885.415949999893</v>
      </c>
      <c r="J250" s="90">
        <v>-46119.791165000002</v>
      </c>
      <c r="K250" s="91">
        <v>0.90300000000000002</v>
      </c>
      <c r="L250" s="18"/>
    </row>
    <row r="251" spans="1:12">
      <c r="A251" s="88" t="s">
        <v>562</v>
      </c>
      <c r="B251" s="90">
        <v>46192.251199999999</v>
      </c>
      <c r="C251" s="90">
        <v>10831.55</v>
      </c>
      <c r="D251" s="90">
        <v>-668.95</v>
      </c>
      <c r="E251" s="90">
        <v>5903.25</v>
      </c>
      <c r="F251" s="90">
        <v>62258.101199999997</v>
      </c>
      <c r="G251" s="90">
        <v>73645</v>
      </c>
      <c r="H251" s="90">
        <v>62598.274649999999</v>
      </c>
      <c r="I251" s="90">
        <v>-340.17344999998699</v>
      </c>
      <c r="J251" s="90">
        <v>-238.121414999991</v>
      </c>
      <c r="K251" s="91">
        <v>0.997</v>
      </c>
      <c r="L251" s="18"/>
    </row>
    <row r="252" spans="1:12">
      <c r="A252" s="88" t="s">
        <v>563</v>
      </c>
      <c r="B252" s="90">
        <v>90146.271999999997</v>
      </c>
      <c r="C252" s="90">
        <v>4843.3</v>
      </c>
      <c r="D252" s="90">
        <v>-14339.5</v>
      </c>
      <c r="E252" s="90">
        <v>8760.7800000000007</v>
      </c>
      <c r="F252" s="90">
        <v>89410.851999999999</v>
      </c>
      <c r="G252" s="90">
        <v>113732</v>
      </c>
      <c r="H252" s="90">
        <v>96672.296900000001</v>
      </c>
      <c r="I252" s="90">
        <v>-7261.4448999999904</v>
      </c>
      <c r="J252" s="90">
        <v>-5083.0114299999896</v>
      </c>
      <c r="K252" s="91">
        <v>0.95499999999999996</v>
      </c>
      <c r="L252" s="18"/>
    </row>
    <row r="253" spans="1:12">
      <c r="A253" s="88" t="s">
        <v>564</v>
      </c>
      <c r="B253" s="90">
        <v>53522.595999999998</v>
      </c>
      <c r="C253" s="90">
        <v>7190.15</v>
      </c>
      <c r="D253" s="90">
        <v>-8006.15</v>
      </c>
      <c r="E253" s="90">
        <v>2038.3</v>
      </c>
      <c r="F253" s="90">
        <v>54744.896000000001</v>
      </c>
      <c r="G253" s="90">
        <v>57524</v>
      </c>
      <c r="H253" s="90">
        <v>48895.232550000001</v>
      </c>
      <c r="I253" s="90">
        <v>5849.66345000001</v>
      </c>
      <c r="J253" s="90">
        <v>4094.7644150000001</v>
      </c>
      <c r="K253" s="91">
        <v>1.071</v>
      </c>
      <c r="L253" s="18"/>
    </row>
    <row r="254" spans="1:12">
      <c r="A254" s="88" t="s">
        <v>565</v>
      </c>
      <c r="B254" s="90">
        <v>146099.22719999999</v>
      </c>
      <c r="C254" s="90">
        <v>50291.1</v>
      </c>
      <c r="D254" s="90">
        <v>-29878.35</v>
      </c>
      <c r="E254" s="90">
        <v>5498.31</v>
      </c>
      <c r="F254" s="90">
        <v>172010.28719999999</v>
      </c>
      <c r="G254" s="90">
        <v>187674</v>
      </c>
      <c r="H254" s="90">
        <v>159523.08785000001</v>
      </c>
      <c r="I254" s="90">
        <v>12487.199350000001</v>
      </c>
      <c r="J254" s="90">
        <v>8741.0395450000306</v>
      </c>
      <c r="K254" s="91">
        <v>1.0469999999999999</v>
      </c>
      <c r="L254" s="18"/>
    </row>
    <row r="255" spans="1:12">
      <c r="A255" s="88" t="s">
        <v>566</v>
      </c>
      <c r="B255" s="90">
        <v>56854.698400000001</v>
      </c>
      <c r="C255" s="90">
        <v>14297</v>
      </c>
      <c r="D255" s="90">
        <v>-9372.9500000000007</v>
      </c>
      <c r="E255" s="90">
        <v>1648.15</v>
      </c>
      <c r="F255" s="90">
        <v>63426.898399999998</v>
      </c>
      <c r="G255" s="90">
        <v>61159</v>
      </c>
      <c r="H255" s="90">
        <v>51985.284299999999</v>
      </c>
      <c r="I255" s="90">
        <v>11441.614100000001</v>
      </c>
      <c r="J255" s="90">
        <v>8009.1298699999998</v>
      </c>
      <c r="K255" s="91">
        <v>1.131</v>
      </c>
      <c r="L255" s="18"/>
    </row>
    <row r="256" spans="1:12">
      <c r="A256" s="88" t="s">
        <v>567</v>
      </c>
      <c r="B256" s="90">
        <v>119912.212</v>
      </c>
      <c r="C256" s="90">
        <v>26091.599999999999</v>
      </c>
      <c r="D256" s="90">
        <v>-4258.5</v>
      </c>
      <c r="E256" s="90">
        <v>12052.49</v>
      </c>
      <c r="F256" s="90">
        <v>153797.802</v>
      </c>
      <c r="G256" s="90">
        <v>184867</v>
      </c>
      <c r="H256" s="90">
        <v>157136.81229999999</v>
      </c>
      <c r="I256" s="90">
        <v>-3339.0102999999899</v>
      </c>
      <c r="J256" s="90">
        <v>-2337.3072099999999</v>
      </c>
      <c r="K256" s="91">
        <v>0.98699999999999999</v>
      </c>
      <c r="L256" s="18"/>
    </row>
    <row r="257" spans="1:12">
      <c r="A257" s="88" t="s">
        <v>568</v>
      </c>
      <c r="B257" s="90">
        <v>30167.026399999999</v>
      </c>
      <c r="C257" s="90">
        <v>4793.1499999999996</v>
      </c>
      <c r="D257" s="90">
        <v>-8368.25</v>
      </c>
      <c r="E257" s="90">
        <v>2286.67</v>
      </c>
      <c r="F257" s="90">
        <v>28878.596399999999</v>
      </c>
      <c r="G257" s="90">
        <v>41246</v>
      </c>
      <c r="H257" s="90">
        <v>35059.209649999997</v>
      </c>
      <c r="I257" s="90">
        <v>-6180.6132499999903</v>
      </c>
      <c r="J257" s="90">
        <v>-4326.4292750000004</v>
      </c>
      <c r="K257" s="91">
        <v>0.89500000000000002</v>
      </c>
      <c r="L257" s="18"/>
    </row>
    <row r="258" spans="1:12">
      <c r="A258" s="88" t="s">
        <v>569</v>
      </c>
      <c r="B258" s="90">
        <v>55766.436000000002</v>
      </c>
      <c r="C258" s="90">
        <v>11769.1</v>
      </c>
      <c r="D258" s="90">
        <v>-165.75</v>
      </c>
      <c r="E258" s="90">
        <v>4196.45</v>
      </c>
      <c r="F258" s="90">
        <v>71566.236000000004</v>
      </c>
      <c r="G258" s="90">
        <v>85737</v>
      </c>
      <c r="H258" s="90">
        <v>72876.126999999993</v>
      </c>
      <c r="I258" s="90">
        <v>-1309.8909999999901</v>
      </c>
      <c r="J258" s="90">
        <v>-916.92369999999198</v>
      </c>
      <c r="K258" s="91">
        <v>0.98899999999999999</v>
      </c>
      <c r="L258" s="18"/>
    </row>
    <row r="259" spans="1:12">
      <c r="A259" s="88" t="s">
        <v>570</v>
      </c>
      <c r="B259" s="90">
        <v>34525.685599999997</v>
      </c>
      <c r="C259" s="90">
        <v>9032.1</v>
      </c>
      <c r="D259" s="90">
        <v>-804.1</v>
      </c>
      <c r="E259" s="90">
        <v>2768.45</v>
      </c>
      <c r="F259" s="90">
        <v>45522.135600000001</v>
      </c>
      <c r="G259" s="90">
        <v>70804</v>
      </c>
      <c r="H259" s="90">
        <v>60183.304799999998</v>
      </c>
      <c r="I259" s="90">
        <v>-14661.1692</v>
      </c>
      <c r="J259" s="90">
        <v>-10262.818439999999</v>
      </c>
      <c r="K259" s="91">
        <v>0.85499999999999998</v>
      </c>
      <c r="L259" s="18"/>
    </row>
    <row r="260" spans="1:12">
      <c r="A260" s="88" t="s">
        <v>571</v>
      </c>
      <c r="B260" s="90">
        <v>55333.094400000002</v>
      </c>
      <c r="C260" s="90">
        <v>17820.25</v>
      </c>
      <c r="D260" s="90">
        <v>-7689.1</v>
      </c>
      <c r="E260" s="90">
        <v>3262.3</v>
      </c>
      <c r="F260" s="90">
        <v>68726.544399999999</v>
      </c>
      <c r="G260" s="90">
        <v>81858</v>
      </c>
      <c r="H260" s="90">
        <v>69579.312749999997</v>
      </c>
      <c r="I260" s="90">
        <v>-852.76834999999801</v>
      </c>
      <c r="J260" s="90">
        <v>-596.93784499999902</v>
      </c>
      <c r="K260" s="91">
        <v>0.99299999999999999</v>
      </c>
      <c r="L260" s="18"/>
    </row>
    <row r="261" spans="1:12">
      <c r="A261" s="88" t="s">
        <v>572</v>
      </c>
      <c r="B261" s="90">
        <v>36772.330399999999</v>
      </c>
      <c r="C261" s="90">
        <v>15191.2</v>
      </c>
      <c r="D261" s="90">
        <v>-7853.15</v>
      </c>
      <c r="E261" s="90">
        <v>1331.27</v>
      </c>
      <c r="F261" s="90">
        <v>45441.650399999999</v>
      </c>
      <c r="G261" s="90">
        <v>50874</v>
      </c>
      <c r="H261" s="90">
        <v>43242.516649999998</v>
      </c>
      <c r="I261" s="90">
        <v>2199.13374999999</v>
      </c>
      <c r="J261" s="90">
        <v>1539.3936249999999</v>
      </c>
      <c r="K261" s="91">
        <v>1.03</v>
      </c>
      <c r="L261" s="18"/>
    </row>
    <row r="262" spans="1:12">
      <c r="A262" s="88" t="s">
        <v>573</v>
      </c>
      <c r="B262" s="90">
        <v>22986.738399999998</v>
      </c>
      <c r="C262" s="90">
        <v>4283.1499999999996</v>
      </c>
      <c r="D262" s="90">
        <v>-356.15</v>
      </c>
      <c r="E262" s="90">
        <v>2137.75</v>
      </c>
      <c r="F262" s="90">
        <v>29051.488399999998</v>
      </c>
      <c r="G262" s="90">
        <v>30178</v>
      </c>
      <c r="H262" s="90">
        <v>25650.981250000001</v>
      </c>
      <c r="I262" s="90">
        <v>3400.5071499999999</v>
      </c>
      <c r="J262" s="90">
        <v>2380.3550049999999</v>
      </c>
      <c r="K262" s="91">
        <v>1.079</v>
      </c>
      <c r="L262" s="18"/>
    </row>
    <row r="263" spans="1:12" ht="18.75" customHeight="1">
      <c r="A263" s="83" t="s">
        <v>574</v>
      </c>
      <c r="B263" s="90"/>
      <c r="C263" s="90"/>
      <c r="D263" s="90"/>
      <c r="E263" s="90"/>
      <c r="F263" s="90"/>
      <c r="G263" s="90"/>
      <c r="H263" s="90"/>
      <c r="I263" s="90"/>
      <c r="J263" s="90"/>
      <c r="K263" s="91"/>
      <c r="L263" s="18"/>
    </row>
    <row r="264" spans="1:12">
      <c r="A264" s="88" t="s">
        <v>575</v>
      </c>
      <c r="B264" s="90">
        <v>143086.872</v>
      </c>
      <c r="C264" s="90">
        <v>27096.3</v>
      </c>
      <c r="D264" s="90">
        <v>-18292</v>
      </c>
      <c r="E264" s="90">
        <v>11503.05</v>
      </c>
      <c r="F264" s="90">
        <v>163394.22200000001</v>
      </c>
      <c r="G264" s="90">
        <v>250288</v>
      </c>
      <c r="H264" s="90">
        <v>212744.73115000001</v>
      </c>
      <c r="I264" s="90">
        <v>-49350.509149999998</v>
      </c>
      <c r="J264" s="90">
        <v>-34545.356404999999</v>
      </c>
      <c r="K264" s="91">
        <v>0.86199999999999999</v>
      </c>
      <c r="L264" s="18"/>
    </row>
    <row r="265" spans="1:12">
      <c r="A265" s="88" t="s">
        <v>576</v>
      </c>
      <c r="B265" s="90">
        <v>473228.66080000001</v>
      </c>
      <c r="C265" s="90">
        <v>193725.2</v>
      </c>
      <c r="D265" s="90">
        <v>-67312.350000000006</v>
      </c>
      <c r="E265" s="90">
        <v>34201.11</v>
      </c>
      <c r="F265" s="90">
        <v>633842.62080000003</v>
      </c>
      <c r="G265" s="90">
        <v>784500</v>
      </c>
      <c r="H265" s="90">
        <v>666824.7892</v>
      </c>
      <c r="I265" s="90">
        <v>-32982.168400000002</v>
      </c>
      <c r="J265" s="90">
        <v>-23087.517879999999</v>
      </c>
      <c r="K265" s="91">
        <v>0.97099999999999997</v>
      </c>
      <c r="L265" s="18"/>
    </row>
    <row r="266" spans="1:12">
      <c r="A266" s="88" t="s">
        <v>577</v>
      </c>
      <c r="B266" s="90">
        <v>68683.9424</v>
      </c>
      <c r="C266" s="90">
        <v>10497.5</v>
      </c>
      <c r="D266" s="90">
        <v>-24208</v>
      </c>
      <c r="E266" s="90">
        <v>1265.6500000000001</v>
      </c>
      <c r="F266" s="90">
        <v>56239.092400000001</v>
      </c>
      <c r="G266" s="90">
        <v>55971</v>
      </c>
      <c r="H266" s="90">
        <v>47575.521699999998</v>
      </c>
      <c r="I266" s="90">
        <v>8663.5707000000002</v>
      </c>
      <c r="J266" s="90">
        <v>6064.4994900000002</v>
      </c>
      <c r="K266" s="91">
        <v>1.1080000000000001</v>
      </c>
      <c r="L266" s="18"/>
    </row>
    <row r="267" spans="1:12">
      <c r="A267" s="88" t="s">
        <v>578</v>
      </c>
      <c r="B267" s="90">
        <v>268249.66960000002</v>
      </c>
      <c r="C267" s="90">
        <v>81220.05</v>
      </c>
      <c r="D267" s="90">
        <v>-55398.75</v>
      </c>
      <c r="E267" s="90">
        <v>11397.48</v>
      </c>
      <c r="F267" s="90">
        <v>305468.44959999999</v>
      </c>
      <c r="G267" s="90">
        <v>312531</v>
      </c>
      <c r="H267" s="90">
        <v>265651.34659999999</v>
      </c>
      <c r="I267" s="90">
        <v>39817.103000000003</v>
      </c>
      <c r="J267" s="90">
        <v>27871.972099999999</v>
      </c>
      <c r="K267" s="91">
        <v>1.089</v>
      </c>
      <c r="L267" s="18"/>
    </row>
    <row r="268" spans="1:12">
      <c r="A268" s="88" t="s">
        <v>579</v>
      </c>
      <c r="B268" s="90">
        <v>112385.5312</v>
      </c>
      <c r="C268" s="90">
        <v>39248.75</v>
      </c>
      <c r="D268" s="90">
        <v>-25232.25</v>
      </c>
      <c r="E268" s="90">
        <v>2746.18</v>
      </c>
      <c r="F268" s="90">
        <v>129148.21120000001</v>
      </c>
      <c r="G268" s="90">
        <v>155905</v>
      </c>
      <c r="H268" s="90">
        <v>132519.31289999999</v>
      </c>
      <c r="I268" s="90">
        <v>-3371.1016999999702</v>
      </c>
      <c r="J268" s="90">
        <v>-2359.7711899999799</v>
      </c>
      <c r="K268" s="91">
        <v>0.98499999999999999</v>
      </c>
      <c r="L268" s="18"/>
    </row>
    <row r="269" spans="1:12">
      <c r="A269" s="88" t="s">
        <v>580</v>
      </c>
      <c r="B269" s="90">
        <v>27182.7192</v>
      </c>
      <c r="C269" s="90">
        <v>19163.25</v>
      </c>
      <c r="D269" s="90">
        <v>-2282.25</v>
      </c>
      <c r="E269" s="90">
        <v>5931.81</v>
      </c>
      <c r="F269" s="90">
        <v>49995.529199999997</v>
      </c>
      <c r="G269" s="90">
        <v>63474</v>
      </c>
      <c r="H269" s="90">
        <v>53953.084450000002</v>
      </c>
      <c r="I269" s="90">
        <v>-3957.5552499999899</v>
      </c>
      <c r="J269" s="90">
        <v>-2770.2886749999898</v>
      </c>
      <c r="K269" s="91">
        <v>0.95599999999999996</v>
      </c>
      <c r="L269" s="18"/>
    </row>
    <row r="270" spans="1:12">
      <c r="A270" s="88" t="s">
        <v>581</v>
      </c>
      <c r="B270" s="90">
        <v>20470.8328</v>
      </c>
      <c r="C270" s="90">
        <v>12742.35</v>
      </c>
      <c r="D270" s="90">
        <v>-3.4</v>
      </c>
      <c r="E270" s="90">
        <v>4868.8</v>
      </c>
      <c r="F270" s="90">
        <v>38078.582799999996</v>
      </c>
      <c r="G270" s="90">
        <v>56496</v>
      </c>
      <c r="H270" s="90">
        <v>48021.429150000004</v>
      </c>
      <c r="I270" s="90">
        <v>-9942.8463499999907</v>
      </c>
      <c r="J270" s="90">
        <v>-6959.9924449999899</v>
      </c>
      <c r="K270" s="91">
        <v>0.877</v>
      </c>
      <c r="L270" s="18"/>
    </row>
    <row r="271" spans="1:12">
      <c r="A271" s="88" t="s">
        <v>582</v>
      </c>
      <c r="B271" s="90">
        <v>59407.066400000003</v>
      </c>
      <c r="C271" s="90">
        <v>7435.8</v>
      </c>
      <c r="D271" s="90">
        <v>-2510.0500000000002</v>
      </c>
      <c r="E271" s="90">
        <v>2676.99</v>
      </c>
      <c r="F271" s="90">
        <v>67009.806400000001</v>
      </c>
      <c r="G271" s="90">
        <v>96788</v>
      </c>
      <c r="H271" s="90">
        <v>82270.101750000002</v>
      </c>
      <c r="I271" s="90">
        <v>-15260.29535</v>
      </c>
      <c r="J271" s="90">
        <v>-10682.206745</v>
      </c>
      <c r="K271" s="91">
        <v>0.89</v>
      </c>
      <c r="L271" s="18"/>
    </row>
    <row r="272" spans="1:12">
      <c r="A272" s="88" t="s">
        <v>583</v>
      </c>
      <c r="B272" s="90">
        <v>157746.15919999999</v>
      </c>
      <c r="C272" s="90">
        <v>34975.800000000003</v>
      </c>
      <c r="D272" s="90">
        <v>-24692.5</v>
      </c>
      <c r="E272" s="90">
        <v>12465.59</v>
      </c>
      <c r="F272" s="90">
        <v>180495.04920000001</v>
      </c>
      <c r="G272" s="90">
        <v>247154</v>
      </c>
      <c r="H272" s="90">
        <v>210080.74530000001</v>
      </c>
      <c r="I272" s="90">
        <v>-29585.696100000001</v>
      </c>
      <c r="J272" s="90">
        <v>-20709.987270000001</v>
      </c>
      <c r="K272" s="91">
        <v>0.91600000000000004</v>
      </c>
      <c r="L272" s="18"/>
    </row>
    <row r="273" spans="1:12">
      <c r="A273" s="88" t="s">
        <v>584</v>
      </c>
      <c r="B273" s="90">
        <v>151952.84479999999</v>
      </c>
      <c r="C273" s="90">
        <v>19070.599999999999</v>
      </c>
      <c r="D273" s="90">
        <v>-13435.1</v>
      </c>
      <c r="E273" s="90">
        <v>6742.88</v>
      </c>
      <c r="F273" s="90">
        <v>164331.2248</v>
      </c>
      <c r="G273" s="90">
        <v>210452</v>
      </c>
      <c r="H273" s="90">
        <v>178884.05635</v>
      </c>
      <c r="I273" s="90">
        <v>-14552.831550000001</v>
      </c>
      <c r="J273" s="90">
        <v>-10186.982085</v>
      </c>
      <c r="K273" s="91">
        <v>0.95199999999999996</v>
      </c>
      <c r="L273" s="18"/>
    </row>
    <row r="274" spans="1:12" ht="18.75" customHeight="1">
      <c r="A274" s="83" t="s">
        <v>585</v>
      </c>
      <c r="B274" s="90"/>
      <c r="C274" s="90"/>
      <c r="D274" s="90"/>
      <c r="E274" s="90"/>
      <c r="F274" s="90"/>
      <c r="G274" s="90"/>
      <c r="H274" s="90"/>
      <c r="I274" s="90"/>
      <c r="J274" s="90"/>
      <c r="K274" s="91"/>
      <c r="L274" s="18"/>
    </row>
    <row r="275" spans="1:12">
      <c r="A275" s="88" t="s">
        <v>586</v>
      </c>
      <c r="B275" s="90">
        <v>150324.65839999999</v>
      </c>
      <c r="C275" s="90">
        <v>43463.9</v>
      </c>
      <c r="D275" s="90">
        <v>-4095.3</v>
      </c>
      <c r="E275" s="90">
        <v>10987.1</v>
      </c>
      <c r="F275" s="90">
        <v>200680.3584</v>
      </c>
      <c r="G275" s="90">
        <v>258894</v>
      </c>
      <c r="H275" s="90">
        <v>220060.11420000001</v>
      </c>
      <c r="I275" s="90">
        <v>-19379.755799999999</v>
      </c>
      <c r="J275" s="90">
        <v>-13565.82906</v>
      </c>
      <c r="K275" s="91">
        <v>0.94799999999999995</v>
      </c>
      <c r="L275" s="18"/>
    </row>
    <row r="276" spans="1:12">
      <c r="A276" s="88" t="s">
        <v>587</v>
      </c>
      <c r="B276" s="90">
        <v>152058.02480000001</v>
      </c>
      <c r="C276" s="90">
        <v>18953.3</v>
      </c>
      <c r="D276" s="90">
        <v>-18938.849999999999</v>
      </c>
      <c r="E276" s="90">
        <v>3804.43</v>
      </c>
      <c r="F276" s="90">
        <v>155876.90479999999</v>
      </c>
      <c r="G276" s="90">
        <v>157566</v>
      </c>
      <c r="H276" s="90">
        <v>133931.39749999999</v>
      </c>
      <c r="I276" s="90">
        <v>21945.507300000001</v>
      </c>
      <c r="J276" s="90">
        <v>15361.85511</v>
      </c>
      <c r="K276" s="91">
        <v>1.097</v>
      </c>
      <c r="L276" s="18"/>
    </row>
    <row r="277" spans="1:12">
      <c r="A277" s="88" t="s">
        <v>588</v>
      </c>
      <c r="B277" s="90">
        <v>93310.0864</v>
      </c>
      <c r="C277" s="90">
        <v>17829.599999999999</v>
      </c>
      <c r="D277" s="90">
        <v>-346.8</v>
      </c>
      <c r="E277" s="90">
        <v>9956.9</v>
      </c>
      <c r="F277" s="90">
        <v>120749.7864</v>
      </c>
      <c r="G277" s="90">
        <v>153103</v>
      </c>
      <c r="H277" s="90">
        <v>130137.28140000001</v>
      </c>
      <c r="I277" s="90">
        <v>-9387.4950000000008</v>
      </c>
      <c r="J277" s="90">
        <v>-6571.2465000000002</v>
      </c>
      <c r="K277" s="91">
        <v>0.95699999999999996</v>
      </c>
      <c r="L277" s="18"/>
    </row>
    <row r="278" spans="1:12">
      <c r="A278" s="88" t="s">
        <v>589</v>
      </c>
      <c r="B278" s="90">
        <v>531795.68960000004</v>
      </c>
      <c r="C278" s="90">
        <v>129735.5</v>
      </c>
      <c r="D278" s="90">
        <v>-46326.7</v>
      </c>
      <c r="E278" s="90">
        <v>34910.01</v>
      </c>
      <c r="F278" s="90">
        <v>650114.49959999998</v>
      </c>
      <c r="G278" s="90">
        <v>722388</v>
      </c>
      <c r="H278" s="90">
        <v>614029.83909999998</v>
      </c>
      <c r="I278" s="90">
        <v>36084.6605000001</v>
      </c>
      <c r="J278" s="90">
        <v>25259.262350000099</v>
      </c>
      <c r="K278" s="91">
        <v>1.0349999999999999</v>
      </c>
      <c r="L278" s="18"/>
    </row>
    <row r="279" spans="1:12">
      <c r="A279" s="88" t="s">
        <v>590</v>
      </c>
      <c r="B279" s="90">
        <v>68022.009600000005</v>
      </c>
      <c r="C279" s="90">
        <v>14159.3</v>
      </c>
      <c r="D279" s="90">
        <v>-5746.85</v>
      </c>
      <c r="E279" s="90">
        <v>6134.79</v>
      </c>
      <c r="F279" s="90">
        <v>82569.249599999996</v>
      </c>
      <c r="G279" s="90">
        <v>129740</v>
      </c>
      <c r="H279" s="90">
        <v>110278.84615</v>
      </c>
      <c r="I279" s="90">
        <v>-27709.596549999998</v>
      </c>
      <c r="J279" s="90">
        <v>-19396.717584999999</v>
      </c>
      <c r="K279" s="91">
        <v>0.85</v>
      </c>
      <c r="L279" s="18"/>
    </row>
    <row r="280" spans="1:12">
      <c r="A280" s="88" t="s">
        <v>591</v>
      </c>
      <c r="B280" s="90">
        <v>52780.7264</v>
      </c>
      <c r="C280" s="90">
        <v>11770.8</v>
      </c>
      <c r="D280" s="90">
        <v>-12485.65</v>
      </c>
      <c r="E280" s="90">
        <v>519.17999999999995</v>
      </c>
      <c r="F280" s="90">
        <v>52585.056400000001</v>
      </c>
      <c r="G280" s="90">
        <v>68472</v>
      </c>
      <c r="H280" s="90">
        <v>58201.37255</v>
      </c>
      <c r="I280" s="90">
        <v>-5616.3161500000097</v>
      </c>
      <c r="J280" s="90">
        <v>-3931.4213049999998</v>
      </c>
      <c r="K280" s="91">
        <v>0.94299999999999995</v>
      </c>
      <c r="L280" s="18"/>
    </row>
    <row r="281" spans="1:12">
      <c r="A281" s="88" t="s">
        <v>592</v>
      </c>
      <c r="B281" s="90">
        <v>306661.4056</v>
      </c>
      <c r="C281" s="90">
        <v>61357.25</v>
      </c>
      <c r="D281" s="90">
        <v>-33647.25</v>
      </c>
      <c r="E281" s="90">
        <v>14984.82</v>
      </c>
      <c r="F281" s="90">
        <v>349356.22560000001</v>
      </c>
      <c r="G281" s="90">
        <v>468118</v>
      </c>
      <c r="H281" s="90">
        <v>397900.36969999998</v>
      </c>
      <c r="I281" s="90">
        <v>-48544.144099999998</v>
      </c>
      <c r="J281" s="90">
        <v>-33980.900869999998</v>
      </c>
      <c r="K281" s="91">
        <v>0.92700000000000005</v>
      </c>
      <c r="L281" s="18"/>
    </row>
    <row r="282" spans="1:12" ht="18.75" customHeight="1">
      <c r="A282" s="83" t="s">
        <v>593</v>
      </c>
      <c r="B282" s="90"/>
      <c r="C282" s="90"/>
      <c r="D282" s="90"/>
      <c r="E282" s="90"/>
      <c r="F282" s="90"/>
      <c r="G282" s="90"/>
      <c r="H282" s="90"/>
      <c r="I282" s="90"/>
      <c r="J282" s="90"/>
      <c r="K282" s="91"/>
      <c r="L282" s="18"/>
    </row>
    <row r="283" spans="1:12">
      <c r="A283" s="88" t="s">
        <v>594</v>
      </c>
      <c r="B283" s="90">
        <v>41267.022400000002</v>
      </c>
      <c r="C283" s="90">
        <v>6549.25</v>
      </c>
      <c r="D283" s="90">
        <v>-7643.2</v>
      </c>
      <c r="E283" s="90">
        <v>1928.99</v>
      </c>
      <c r="F283" s="90">
        <v>42102.062400000003</v>
      </c>
      <c r="G283" s="90">
        <v>50723</v>
      </c>
      <c r="H283" s="90">
        <v>43114.642650000002</v>
      </c>
      <c r="I283" s="90">
        <v>-1012.58024999999</v>
      </c>
      <c r="J283" s="90">
        <v>-708.80617499999403</v>
      </c>
      <c r="K283" s="91">
        <v>0.98599999999999999</v>
      </c>
      <c r="L283" s="18"/>
    </row>
    <row r="284" spans="1:12">
      <c r="A284" s="88" t="s">
        <v>595</v>
      </c>
      <c r="B284" s="90">
        <v>28324.272799999999</v>
      </c>
      <c r="C284" s="90">
        <v>7470.65</v>
      </c>
      <c r="D284" s="90">
        <v>-1597.15</v>
      </c>
      <c r="E284" s="90">
        <v>1639.14</v>
      </c>
      <c r="F284" s="90">
        <v>35836.912799999998</v>
      </c>
      <c r="G284" s="90">
        <v>41771</v>
      </c>
      <c r="H284" s="90">
        <v>35505.660250000001</v>
      </c>
      <c r="I284" s="90">
        <v>331.25254999999697</v>
      </c>
      <c r="J284" s="90">
        <v>231.87678499999799</v>
      </c>
      <c r="K284" s="91">
        <v>1.006</v>
      </c>
      <c r="L284" s="18"/>
    </row>
    <row r="285" spans="1:12">
      <c r="A285" s="88" t="s">
        <v>596</v>
      </c>
      <c r="B285" s="90">
        <v>64576.3128</v>
      </c>
      <c r="C285" s="90">
        <v>7552.25</v>
      </c>
      <c r="D285" s="90">
        <v>-3142.45</v>
      </c>
      <c r="E285" s="90">
        <v>1690.31</v>
      </c>
      <c r="F285" s="90">
        <v>70676.4228</v>
      </c>
      <c r="G285" s="90">
        <v>63623</v>
      </c>
      <c r="H285" s="90">
        <v>54079.576350000003</v>
      </c>
      <c r="I285" s="90">
        <v>16596.846450000001</v>
      </c>
      <c r="J285" s="90">
        <v>11617.792514999999</v>
      </c>
      <c r="K285" s="91">
        <v>1.1830000000000001</v>
      </c>
      <c r="L285" s="18"/>
    </row>
    <row r="286" spans="1:12">
      <c r="A286" s="88" t="s">
        <v>597</v>
      </c>
      <c r="B286" s="90">
        <v>97536.92</v>
      </c>
      <c r="C286" s="90">
        <v>19463.3</v>
      </c>
      <c r="D286" s="90">
        <v>-8097.1</v>
      </c>
      <c r="E286" s="90">
        <v>2380.17</v>
      </c>
      <c r="F286" s="90">
        <v>111283.29</v>
      </c>
      <c r="G286" s="90">
        <v>107015</v>
      </c>
      <c r="H286" s="90">
        <v>90962.950599999996</v>
      </c>
      <c r="I286" s="90">
        <v>20320.339400000001</v>
      </c>
      <c r="J286" s="90">
        <v>14224.237580000001</v>
      </c>
      <c r="K286" s="91">
        <v>1.133</v>
      </c>
      <c r="L286" s="18"/>
    </row>
    <row r="287" spans="1:12">
      <c r="A287" s="88" t="s">
        <v>598</v>
      </c>
      <c r="B287" s="90">
        <v>3236.7392</v>
      </c>
      <c r="C287" s="90">
        <v>307.7</v>
      </c>
      <c r="D287" s="90">
        <v>-853.4</v>
      </c>
      <c r="E287" s="90">
        <v>980.22</v>
      </c>
      <c r="F287" s="90">
        <v>3671.2592</v>
      </c>
      <c r="G287" s="90">
        <v>7376</v>
      </c>
      <c r="H287" s="90">
        <v>6269.7045500000004</v>
      </c>
      <c r="I287" s="90">
        <v>-2598.44535</v>
      </c>
      <c r="J287" s="90">
        <v>-1818.9117450000001</v>
      </c>
      <c r="K287" s="91">
        <v>0.753</v>
      </c>
      <c r="L287" s="18"/>
    </row>
    <row r="288" spans="1:12">
      <c r="A288" s="88" t="s">
        <v>599</v>
      </c>
      <c r="B288" s="90">
        <v>84083.696800000005</v>
      </c>
      <c r="C288" s="90">
        <v>16118.55</v>
      </c>
      <c r="D288" s="90">
        <v>-12018.15</v>
      </c>
      <c r="E288" s="90">
        <v>-8.16</v>
      </c>
      <c r="F288" s="90">
        <v>88175.936799999996</v>
      </c>
      <c r="G288" s="90">
        <v>71639</v>
      </c>
      <c r="H288" s="90">
        <v>60893.178050000002</v>
      </c>
      <c r="I288" s="90">
        <v>27282.758750000001</v>
      </c>
      <c r="J288" s="90">
        <v>19097.931124999999</v>
      </c>
      <c r="K288" s="91">
        <v>1.2669999999999999</v>
      </c>
      <c r="L288" s="18"/>
    </row>
    <row r="289" spans="1:12">
      <c r="A289" s="88" t="s">
        <v>600</v>
      </c>
      <c r="B289" s="90">
        <v>24757.9696</v>
      </c>
      <c r="C289" s="90">
        <v>17655.349999999999</v>
      </c>
      <c r="D289" s="90">
        <v>-4764.25</v>
      </c>
      <c r="E289" s="90">
        <v>1076.78</v>
      </c>
      <c r="F289" s="90">
        <v>38725.849600000001</v>
      </c>
      <c r="G289" s="90">
        <v>43758</v>
      </c>
      <c r="H289" s="90">
        <v>37193.903050000001</v>
      </c>
      <c r="I289" s="90">
        <v>1531.9465499999999</v>
      </c>
      <c r="J289" s="90">
        <v>1072.3625850000001</v>
      </c>
      <c r="K289" s="91">
        <v>1.0249999999999999</v>
      </c>
      <c r="L289" s="18"/>
    </row>
    <row r="290" spans="1:12">
      <c r="A290" s="88" t="s">
        <v>601</v>
      </c>
      <c r="B290" s="90">
        <v>698863.60160000005</v>
      </c>
      <c r="C290" s="90">
        <v>130254</v>
      </c>
      <c r="D290" s="90">
        <v>-31138.9</v>
      </c>
      <c r="E290" s="90">
        <v>17566.439999999999</v>
      </c>
      <c r="F290" s="90">
        <v>815545.14159999997</v>
      </c>
      <c r="G290" s="90">
        <v>921522</v>
      </c>
      <c r="H290" s="90">
        <v>783293.85809999995</v>
      </c>
      <c r="I290" s="90">
        <v>32251.283500000001</v>
      </c>
      <c r="J290" s="90">
        <v>22575.898450000001</v>
      </c>
      <c r="K290" s="91">
        <v>1.024</v>
      </c>
      <c r="L290" s="18"/>
    </row>
    <row r="291" spans="1:12" ht="18.75" customHeight="1">
      <c r="A291" s="83" t="s">
        <v>602</v>
      </c>
      <c r="B291" s="90"/>
      <c r="C291" s="90"/>
      <c r="D291" s="90"/>
      <c r="E291" s="90"/>
      <c r="F291" s="90"/>
      <c r="G291" s="90"/>
      <c r="H291" s="90"/>
      <c r="I291" s="90"/>
      <c r="J291" s="90"/>
      <c r="K291" s="91"/>
      <c r="L291" s="18"/>
    </row>
    <row r="292" spans="1:12">
      <c r="A292" s="88" t="s">
        <v>603</v>
      </c>
      <c r="B292" s="90">
        <v>326.75920000000002</v>
      </c>
      <c r="C292" s="90">
        <v>2693.65</v>
      </c>
      <c r="D292" s="90">
        <v>0</v>
      </c>
      <c r="E292" s="90">
        <v>0</v>
      </c>
      <c r="F292" s="90">
        <v>3020.4092000000001</v>
      </c>
      <c r="G292" s="90">
        <v>1542</v>
      </c>
      <c r="H292" s="90">
        <v>1310.81475</v>
      </c>
      <c r="I292" s="90">
        <v>1709.5944500000001</v>
      </c>
      <c r="J292" s="90">
        <v>1196.7161149999999</v>
      </c>
      <c r="K292" s="91">
        <v>1.776</v>
      </c>
      <c r="L292" s="18"/>
    </row>
    <row r="293" spans="1:12">
      <c r="A293" s="88" t="s">
        <v>604</v>
      </c>
      <c r="B293" s="90">
        <v>9504.0648000000001</v>
      </c>
      <c r="C293" s="90">
        <v>1671.95</v>
      </c>
      <c r="D293" s="90">
        <v>0</v>
      </c>
      <c r="E293" s="90">
        <v>908.65</v>
      </c>
      <c r="F293" s="90">
        <v>12084.6648</v>
      </c>
      <c r="G293" s="90">
        <v>17063</v>
      </c>
      <c r="H293" s="90">
        <v>14503.2508</v>
      </c>
      <c r="I293" s="90">
        <v>-2418.5859999999998</v>
      </c>
      <c r="J293" s="90">
        <v>-1693.0101999999999</v>
      </c>
      <c r="K293" s="91">
        <v>0.90100000000000002</v>
      </c>
      <c r="L293" s="18"/>
    </row>
    <row r="294" spans="1:12">
      <c r="A294" s="88" t="s">
        <v>605</v>
      </c>
      <c r="B294" s="90">
        <v>113090.9384</v>
      </c>
      <c r="C294" s="90">
        <v>23156.55</v>
      </c>
      <c r="D294" s="90">
        <v>-11693.45</v>
      </c>
      <c r="E294" s="90">
        <v>1814.07</v>
      </c>
      <c r="F294" s="90">
        <v>126368.1084</v>
      </c>
      <c r="G294" s="90">
        <v>135948</v>
      </c>
      <c r="H294" s="90">
        <v>115556.0873</v>
      </c>
      <c r="I294" s="90">
        <v>10812.0211</v>
      </c>
      <c r="J294" s="90">
        <v>7568.4147700000203</v>
      </c>
      <c r="K294" s="91">
        <v>1.056</v>
      </c>
      <c r="L294" s="18"/>
    </row>
    <row r="295" spans="1:12">
      <c r="A295" s="88" t="s">
        <v>606</v>
      </c>
      <c r="B295" s="90">
        <v>7204.1288000000004</v>
      </c>
      <c r="C295" s="90">
        <v>2467.5500000000002</v>
      </c>
      <c r="D295" s="90">
        <v>-1733.15</v>
      </c>
      <c r="E295" s="90">
        <v>259.42</v>
      </c>
      <c r="F295" s="90">
        <v>8197.9488000000001</v>
      </c>
      <c r="G295" s="90">
        <v>15587</v>
      </c>
      <c r="H295" s="90">
        <v>13248.6423</v>
      </c>
      <c r="I295" s="90">
        <v>-5050.6935000000003</v>
      </c>
      <c r="J295" s="90">
        <v>-3535.4854500000001</v>
      </c>
      <c r="K295" s="91">
        <v>0.77300000000000002</v>
      </c>
      <c r="L295" s="18"/>
    </row>
    <row r="296" spans="1:12">
      <c r="A296" s="88" t="s">
        <v>607</v>
      </c>
      <c r="B296" s="90">
        <v>33973.14</v>
      </c>
      <c r="C296" s="90">
        <v>11031.3</v>
      </c>
      <c r="D296" s="90">
        <v>-215.05</v>
      </c>
      <c r="E296" s="90">
        <v>1477.3</v>
      </c>
      <c r="F296" s="90">
        <v>46266.69</v>
      </c>
      <c r="G296" s="90">
        <v>54237</v>
      </c>
      <c r="H296" s="90">
        <v>46101.297850000003</v>
      </c>
      <c r="I296" s="90">
        <v>165.39214999999999</v>
      </c>
      <c r="J296" s="90">
        <v>115.774505</v>
      </c>
      <c r="K296" s="91">
        <v>1.002</v>
      </c>
      <c r="L296" s="18"/>
    </row>
    <row r="297" spans="1:12">
      <c r="A297" s="88" t="s">
        <v>608</v>
      </c>
      <c r="B297" s="90">
        <v>28425.245599999998</v>
      </c>
      <c r="C297" s="90">
        <v>2509.1999999999998</v>
      </c>
      <c r="D297" s="90">
        <v>-9015.9500000000007</v>
      </c>
      <c r="E297" s="90">
        <v>1292.68</v>
      </c>
      <c r="F297" s="90">
        <v>23211.175599999999</v>
      </c>
      <c r="G297" s="90">
        <v>34637</v>
      </c>
      <c r="H297" s="90">
        <v>29441.682049999999</v>
      </c>
      <c r="I297" s="90">
        <v>-6230.5064499999999</v>
      </c>
      <c r="J297" s="90">
        <v>-4361.354515</v>
      </c>
      <c r="K297" s="91">
        <v>0.874</v>
      </c>
      <c r="L297" s="18"/>
    </row>
    <row r="298" spans="1:12">
      <c r="A298" s="88" t="s">
        <v>609</v>
      </c>
      <c r="B298" s="90">
        <v>38528.135199999997</v>
      </c>
      <c r="C298" s="90">
        <v>4734.5</v>
      </c>
      <c r="D298" s="90">
        <v>-6696.3</v>
      </c>
      <c r="E298" s="90">
        <v>103.7</v>
      </c>
      <c r="F298" s="90">
        <v>36670.035199999998</v>
      </c>
      <c r="G298" s="90">
        <v>30030</v>
      </c>
      <c r="H298" s="90">
        <v>25525.739699999998</v>
      </c>
      <c r="I298" s="90">
        <v>11144.2955</v>
      </c>
      <c r="J298" s="90">
        <v>7801.0068499999998</v>
      </c>
      <c r="K298" s="91">
        <v>1.26</v>
      </c>
      <c r="L298" s="18"/>
    </row>
    <row r="299" spans="1:12">
      <c r="A299" s="88" t="s">
        <v>610</v>
      </c>
      <c r="B299" s="90">
        <v>592302.23759999999</v>
      </c>
      <c r="C299" s="90">
        <v>63217.05</v>
      </c>
      <c r="D299" s="90">
        <v>-55954.65</v>
      </c>
      <c r="E299" s="90">
        <v>12335.37</v>
      </c>
      <c r="F299" s="90">
        <v>611900.00760000001</v>
      </c>
      <c r="G299" s="90">
        <v>708112</v>
      </c>
      <c r="H299" s="90">
        <v>601894.89740000002</v>
      </c>
      <c r="I299" s="90">
        <v>10005.110199999999</v>
      </c>
      <c r="J299" s="90">
        <v>7003.5771400000003</v>
      </c>
      <c r="K299" s="91">
        <v>1.01</v>
      </c>
      <c r="L299" s="18"/>
    </row>
    <row r="300" spans="1:12" ht="12.75" customHeight="1">
      <c r="A300" s="88" t="s">
        <v>611</v>
      </c>
      <c r="B300" s="90">
        <v>7253.2128000000002</v>
      </c>
      <c r="C300" s="90">
        <v>5929.6</v>
      </c>
      <c r="D300" s="90">
        <v>-33.15</v>
      </c>
      <c r="E300" s="90">
        <v>0</v>
      </c>
      <c r="F300" s="90">
        <v>13149.6628</v>
      </c>
      <c r="G300" s="90">
        <v>11650</v>
      </c>
      <c r="H300" s="90">
        <v>9902.1506499999996</v>
      </c>
      <c r="I300" s="90">
        <v>3247.51215</v>
      </c>
      <c r="J300" s="90">
        <v>2273.2585049999998</v>
      </c>
      <c r="K300" s="91">
        <v>1.1950000000000001</v>
      </c>
      <c r="L300" s="18"/>
    </row>
    <row r="301" spans="1:12">
      <c r="A301" s="88" t="s">
        <v>612</v>
      </c>
      <c r="B301" s="90">
        <v>25677.944</v>
      </c>
      <c r="C301" s="90">
        <v>3930.4</v>
      </c>
      <c r="D301" s="90">
        <v>-5031.1499999999996</v>
      </c>
      <c r="E301" s="90">
        <v>576.47</v>
      </c>
      <c r="F301" s="90">
        <v>25153.664000000001</v>
      </c>
      <c r="G301" s="90">
        <v>29752</v>
      </c>
      <c r="H301" s="90">
        <v>25289.309649999999</v>
      </c>
      <c r="I301" s="90">
        <v>-135.64564999999499</v>
      </c>
      <c r="J301" s="90">
        <v>-94.951954999996403</v>
      </c>
      <c r="K301" s="91">
        <v>0.997</v>
      </c>
    </row>
    <row r="302" spans="1:12">
      <c r="A302" s="88" t="s">
        <v>613</v>
      </c>
      <c r="B302" s="90">
        <v>861455.05279999995</v>
      </c>
      <c r="C302" s="90">
        <v>225744.7</v>
      </c>
      <c r="D302" s="90">
        <v>-102529.55</v>
      </c>
      <c r="E302" s="90">
        <v>26126.62</v>
      </c>
      <c r="F302" s="90">
        <v>1010796.8228</v>
      </c>
      <c r="G302" s="90">
        <v>1162766</v>
      </c>
      <c r="H302" s="90">
        <v>988350.82885000005</v>
      </c>
      <c r="I302" s="90">
        <v>22445.99395</v>
      </c>
      <c r="J302" s="90">
        <v>15712.195765</v>
      </c>
      <c r="K302" s="91">
        <v>1.014</v>
      </c>
    </row>
    <row r="303" spans="1:12">
      <c r="A303" s="88" t="s">
        <v>614</v>
      </c>
      <c r="B303" s="90">
        <v>66895.882400000002</v>
      </c>
      <c r="C303" s="90">
        <v>8179.55</v>
      </c>
      <c r="D303" s="90">
        <v>-10873.2</v>
      </c>
      <c r="E303" s="90">
        <v>1490.73</v>
      </c>
      <c r="F303" s="90">
        <v>65692.962400000004</v>
      </c>
      <c r="G303" s="90">
        <v>57122</v>
      </c>
      <c r="H303" s="90">
        <v>48553.841099999998</v>
      </c>
      <c r="I303" s="90">
        <v>17139.121299999999</v>
      </c>
      <c r="J303" s="90">
        <v>11997.384910000001</v>
      </c>
      <c r="K303" s="91">
        <v>1.21</v>
      </c>
    </row>
    <row r="304" spans="1:12">
      <c r="A304" s="88" t="s">
        <v>615</v>
      </c>
      <c r="B304" s="90">
        <v>26188.417600000001</v>
      </c>
      <c r="C304" s="90">
        <v>9482.6</v>
      </c>
      <c r="D304" s="90">
        <v>-164.9</v>
      </c>
      <c r="E304" s="90">
        <v>1511.3</v>
      </c>
      <c r="F304" s="90">
        <v>37017.417600000001</v>
      </c>
      <c r="G304" s="90">
        <v>35569</v>
      </c>
      <c r="H304" s="90">
        <v>30233.519950000002</v>
      </c>
      <c r="I304" s="90">
        <v>6783.8976499999999</v>
      </c>
      <c r="J304" s="90">
        <v>4748.7283550000002</v>
      </c>
      <c r="K304" s="91">
        <v>1.1339999999999999</v>
      </c>
    </row>
    <row r="305" spans="1:12">
      <c r="A305" s="88" t="s">
        <v>616</v>
      </c>
      <c r="B305" s="90">
        <v>102881.4664</v>
      </c>
      <c r="C305" s="90">
        <v>8829.7999999999993</v>
      </c>
      <c r="D305" s="90">
        <v>-25254.35</v>
      </c>
      <c r="E305" s="90">
        <v>940.95</v>
      </c>
      <c r="F305" s="90">
        <v>87397.866399999999</v>
      </c>
      <c r="G305" s="90">
        <v>93433</v>
      </c>
      <c r="H305" s="90">
        <v>79418.447799999994</v>
      </c>
      <c r="I305" s="90">
        <v>7979.41860000002</v>
      </c>
      <c r="J305" s="90">
        <v>5585.5930200000103</v>
      </c>
      <c r="K305" s="91">
        <v>1.06</v>
      </c>
    </row>
    <row r="306" spans="1:12">
      <c r="A306" s="88" t="s">
        <v>617</v>
      </c>
      <c r="B306" s="90">
        <v>13707.0576</v>
      </c>
      <c r="C306" s="90">
        <v>4761.7</v>
      </c>
      <c r="D306" s="90">
        <v>0</v>
      </c>
      <c r="E306" s="90">
        <v>1268.2</v>
      </c>
      <c r="F306" s="90">
        <v>19736.957600000002</v>
      </c>
      <c r="G306" s="90">
        <v>15290</v>
      </c>
      <c r="H306" s="90">
        <v>12996.593500000001</v>
      </c>
      <c r="I306" s="90">
        <v>6740.3640999999998</v>
      </c>
      <c r="J306" s="90">
        <v>4718.2548699999998</v>
      </c>
      <c r="K306" s="91">
        <v>1.3089999999999999</v>
      </c>
    </row>
    <row r="307" spans="1:12" ht="18.75" customHeight="1">
      <c r="A307" s="83" t="s">
        <v>618</v>
      </c>
      <c r="B307" s="90"/>
      <c r="C307" s="90"/>
      <c r="D307" s="90"/>
      <c r="E307" s="90"/>
      <c r="F307" s="90"/>
      <c r="G307" s="90"/>
      <c r="H307" s="90"/>
      <c r="I307" s="90"/>
      <c r="J307" s="90"/>
      <c r="K307" s="91"/>
      <c r="L307" s="18"/>
    </row>
    <row r="308" spans="1:12">
      <c r="A308" s="88" t="s">
        <v>619</v>
      </c>
      <c r="B308" s="90">
        <v>16746.058400000002</v>
      </c>
      <c r="C308" s="90">
        <v>3920.2</v>
      </c>
      <c r="D308" s="90">
        <v>-3470.55</v>
      </c>
      <c r="E308" s="90">
        <v>603.84</v>
      </c>
      <c r="F308" s="90">
        <v>17799.5484</v>
      </c>
      <c r="G308" s="90">
        <v>11436</v>
      </c>
      <c r="H308" s="90">
        <v>9720.3670999999995</v>
      </c>
      <c r="I308" s="90">
        <v>8079.1813000000002</v>
      </c>
      <c r="J308" s="90">
        <v>5655.4269100000001</v>
      </c>
      <c r="K308" s="91">
        <v>1.4950000000000001</v>
      </c>
    </row>
    <row r="309" spans="1:12">
      <c r="A309" s="88" t="s">
        <v>620</v>
      </c>
      <c r="B309" s="90">
        <v>41309.094400000002</v>
      </c>
      <c r="C309" s="90">
        <v>4040.05</v>
      </c>
      <c r="D309" s="90">
        <v>-6585.8</v>
      </c>
      <c r="E309" s="90">
        <v>612.51</v>
      </c>
      <c r="F309" s="90">
        <v>39375.854399999997</v>
      </c>
      <c r="G309" s="90">
        <v>42955</v>
      </c>
      <c r="H309" s="90">
        <v>36511.674350000001</v>
      </c>
      <c r="I309" s="90">
        <v>2864.1800499999999</v>
      </c>
      <c r="J309" s="90">
        <v>2004.926035</v>
      </c>
      <c r="K309" s="91">
        <v>1.0469999999999999</v>
      </c>
    </row>
    <row r="310" spans="1:12">
      <c r="A310" s="88" t="s">
        <v>621</v>
      </c>
      <c r="B310" s="90">
        <v>214588.236</v>
      </c>
      <c r="C310" s="90">
        <v>28029.599999999999</v>
      </c>
      <c r="D310" s="90">
        <v>-23932.6</v>
      </c>
      <c r="E310" s="90">
        <v>19232.95</v>
      </c>
      <c r="F310" s="90">
        <v>237918.18599999999</v>
      </c>
      <c r="G310" s="90">
        <v>269935</v>
      </c>
      <c r="H310" s="90">
        <v>229444.96844999999</v>
      </c>
      <c r="I310" s="90">
        <v>8473.2175500000303</v>
      </c>
      <c r="J310" s="90">
        <v>5931.2522850000196</v>
      </c>
      <c r="K310" s="91">
        <v>1.022</v>
      </c>
    </row>
    <row r="311" spans="1:12">
      <c r="A311" s="88" t="s">
        <v>622</v>
      </c>
      <c r="B311" s="90">
        <v>107412.6208</v>
      </c>
      <c r="C311" s="90">
        <v>15328.9</v>
      </c>
      <c r="D311" s="90">
        <v>-16606.45</v>
      </c>
      <c r="E311" s="90">
        <v>2357.2199999999998</v>
      </c>
      <c r="F311" s="90">
        <v>108492.2908</v>
      </c>
      <c r="G311" s="90">
        <v>102495</v>
      </c>
      <c r="H311" s="90">
        <v>87120.560450000004</v>
      </c>
      <c r="I311" s="90">
        <v>21371.730350000002</v>
      </c>
      <c r="J311" s="90">
        <v>14960.211245</v>
      </c>
      <c r="K311" s="91">
        <v>1.1459999999999999</v>
      </c>
    </row>
    <row r="312" spans="1:12">
      <c r="A312" s="88" t="s">
        <v>623</v>
      </c>
      <c r="B312" s="90">
        <v>77872.467199999999</v>
      </c>
      <c r="C312" s="90">
        <v>4251.7</v>
      </c>
      <c r="D312" s="90">
        <v>-17280.5</v>
      </c>
      <c r="E312" s="90">
        <v>3087.37</v>
      </c>
      <c r="F312" s="90">
        <v>67931.037200000006</v>
      </c>
      <c r="G312" s="90">
        <v>106776</v>
      </c>
      <c r="H312" s="90">
        <v>90759.955300000001</v>
      </c>
      <c r="I312" s="90">
        <v>-22828.918099999999</v>
      </c>
      <c r="J312" s="90">
        <v>-15980.24267</v>
      </c>
      <c r="K312" s="91">
        <v>0.85</v>
      </c>
    </row>
    <row r="313" spans="1:12">
      <c r="A313" s="88" t="s">
        <v>624</v>
      </c>
      <c r="B313" s="90">
        <v>18417.7192</v>
      </c>
      <c r="C313" s="90">
        <v>2067.1999999999998</v>
      </c>
      <c r="D313" s="90">
        <v>-1507.9</v>
      </c>
      <c r="E313" s="90">
        <v>521.9</v>
      </c>
      <c r="F313" s="90">
        <v>19498.9192</v>
      </c>
      <c r="G313" s="90">
        <v>20358</v>
      </c>
      <c r="H313" s="90">
        <v>17304.377349999999</v>
      </c>
      <c r="I313" s="90">
        <v>2194.5418500000001</v>
      </c>
      <c r="J313" s="90">
        <v>1536.1792949999999</v>
      </c>
      <c r="K313" s="91">
        <v>1.075</v>
      </c>
    </row>
    <row r="314" spans="1:12">
      <c r="A314" s="88" t="s">
        <v>625</v>
      </c>
      <c r="B314" s="90">
        <v>75834.78</v>
      </c>
      <c r="C314" s="90">
        <v>7583.7</v>
      </c>
      <c r="D314" s="90">
        <v>-11605.05</v>
      </c>
      <c r="E314" s="90">
        <v>5712.51</v>
      </c>
      <c r="F314" s="90">
        <v>77525.94</v>
      </c>
      <c r="G314" s="90">
        <v>136259</v>
      </c>
      <c r="H314" s="90">
        <v>115820.29704999999</v>
      </c>
      <c r="I314" s="90">
        <v>-38294.357049999999</v>
      </c>
      <c r="J314" s="90">
        <v>-26806.049934999999</v>
      </c>
      <c r="K314" s="91">
        <v>0.80300000000000005</v>
      </c>
    </row>
    <row r="315" spans="1:12">
      <c r="A315" s="88" t="s">
        <v>626</v>
      </c>
      <c r="B315" s="90">
        <v>111485.19040000001</v>
      </c>
      <c r="C315" s="90">
        <v>22612.55</v>
      </c>
      <c r="D315" s="90">
        <v>-19271.2</v>
      </c>
      <c r="E315" s="90">
        <v>3859.17</v>
      </c>
      <c r="F315" s="90">
        <v>118685.7104</v>
      </c>
      <c r="G315" s="90">
        <v>134449</v>
      </c>
      <c r="H315" s="90">
        <v>114281.50380000001</v>
      </c>
      <c r="I315" s="90">
        <v>4404.2066000000304</v>
      </c>
      <c r="J315" s="90">
        <v>3082.9446200000202</v>
      </c>
      <c r="K315" s="91">
        <v>1.0229999999999999</v>
      </c>
    </row>
    <row r="316" spans="1:12">
      <c r="A316" s="88" t="s">
        <v>627</v>
      </c>
      <c r="B316" s="90">
        <v>422011.61040000001</v>
      </c>
      <c r="C316" s="90">
        <v>83843.149999999994</v>
      </c>
      <c r="D316" s="90">
        <v>-34289</v>
      </c>
      <c r="E316" s="90">
        <v>28756.35</v>
      </c>
      <c r="F316" s="90">
        <v>500322.11040000001</v>
      </c>
      <c r="G316" s="90">
        <v>604650</v>
      </c>
      <c r="H316" s="90">
        <v>513952.82130000001</v>
      </c>
      <c r="I316" s="90">
        <v>-13630.7109</v>
      </c>
      <c r="J316" s="90">
        <v>-9541.4976299999998</v>
      </c>
      <c r="K316" s="91">
        <v>0.98399999999999999</v>
      </c>
    </row>
    <row r="317" spans="1:12">
      <c r="A317" s="88" t="s">
        <v>628</v>
      </c>
      <c r="B317" s="90">
        <v>38331.799200000001</v>
      </c>
      <c r="C317" s="90">
        <v>6070.7</v>
      </c>
      <c r="D317" s="90">
        <v>-10829</v>
      </c>
      <c r="E317" s="90">
        <v>1486.14</v>
      </c>
      <c r="F317" s="90">
        <v>35059.639199999998</v>
      </c>
      <c r="G317" s="90">
        <v>36765</v>
      </c>
      <c r="H317" s="90">
        <v>31250.4591</v>
      </c>
      <c r="I317" s="90">
        <v>3809.1801</v>
      </c>
      <c r="J317" s="90">
        <v>2666.42607</v>
      </c>
      <c r="K317" s="91">
        <v>1.073</v>
      </c>
    </row>
    <row r="318" spans="1:12">
      <c r="A318" s="88" t="s">
        <v>629</v>
      </c>
      <c r="B318" s="90">
        <v>294905.08639999997</v>
      </c>
      <c r="C318" s="90">
        <v>39683.1</v>
      </c>
      <c r="D318" s="90">
        <v>-86702.55</v>
      </c>
      <c r="E318" s="90">
        <v>10258.65</v>
      </c>
      <c r="F318" s="90">
        <v>258144.28640000001</v>
      </c>
      <c r="G318" s="90">
        <v>327523</v>
      </c>
      <c r="H318" s="90">
        <v>278394.75910000002</v>
      </c>
      <c r="I318" s="90">
        <v>-20250.472699999998</v>
      </c>
      <c r="J318" s="90">
        <v>-14175.330889999999</v>
      </c>
      <c r="K318" s="91">
        <v>0.95699999999999996</v>
      </c>
    </row>
    <row r="319" spans="1:12">
      <c r="A319" s="88" t="s">
        <v>630</v>
      </c>
      <c r="B319" s="90">
        <v>71188.628800000006</v>
      </c>
      <c r="C319" s="90">
        <v>5266.6</v>
      </c>
      <c r="D319" s="90">
        <v>-20375.349999999999</v>
      </c>
      <c r="E319" s="90">
        <v>3637.15</v>
      </c>
      <c r="F319" s="90">
        <v>59717.0288</v>
      </c>
      <c r="G319" s="90">
        <v>69663</v>
      </c>
      <c r="H319" s="90">
        <v>59213.221899999997</v>
      </c>
      <c r="I319" s="90">
        <v>503.806900000018</v>
      </c>
      <c r="J319" s="90">
        <v>352.66483000001199</v>
      </c>
      <c r="K319" s="91">
        <v>1.0049999999999999</v>
      </c>
    </row>
    <row r="320" spans="1:12">
      <c r="A320" s="88" t="s">
        <v>631</v>
      </c>
      <c r="B320" s="90">
        <v>18168.092000000001</v>
      </c>
      <c r="C320" s="90">
        <v>1603.95</v>
      </c>
      <c r="D320" s="90">
        <v>-5363.5</v>
      </c>
      <c r="E320" s="90">
        <v>1756.27</v>
      </c>
      <c r="F320" s="90">
        <v>16164.812</v>
      </c>
      <c r="G320" s="90">
        <v>25259</v>
      </c>
      <c r="H320" s="90">
        <v>21470.437300000001</v>
      </c>
      <c r="I320" s="90">
        <v>-5305.6252999999997</v>
      </c>
      <c r="J320" s="90">
        <v>-3713.9377100000002</v>
      </c>
      <c r="K320" s="91">
        <v>0.85299999999999998</v>
      </c>
    </row>
    <row r="321" spans="1:11" ht="13.8" thickBot="1">
      <c r="A321" s="89" t="s">
        <v>632</v>
      </c>
      <c r="B321" s="92">
        <v>25724.2232</v>
      </c>
      <c r="C321" s="92">
        <v>3604.85</v>
      </c>
      <c r="D321" s="92">
        <v>-1530</v>
      </c>
      <c r="E321" s="92">
        <v>1627.75</v>
      </c>
      <c r="F321" s="92">
        <v>29426.823199999999</v>
      </c>
      <c r="G321" s="92">
        <v>42447</v>
      </c>
      <c r="H321" s="92">
        <v>36079.722199999997</v>
      </c>
      <c r="I321" s="92">
        <v>-6652.8990000000003</v>
      </c>
      <c r="J321" s="92">
        <v>-4657.0293000000001</v>
      </c>
      <c r="K321" s="93">
        <v>0.89</v>
      </c>
    </row>
    <row r="322" spans="1:11">
      <c r="A322" s="17"/>
    </row>
    <row r="323" spans="1:11">
      <c r="A323" s="17"/>
    </row>
    <row r="324" spans="1:11">
      <c r="A324" s="17"/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rowBreaks count="5" manualBreakCount="5">
    <brk id="53" max="16383" man="1"/>
    <brk id="87" max="16383" man="1"/>
    <brk id="138" max="16383" man="1"/>
    <brk id="231" max="16383" man="1"/>
    <brk id="2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K322"/>
  <sheetViews>
    <sheetView showGridLines="0" zoomScaleNormal="100" workbookViewId="0">
      <pane ySplit="10" topLeftCell="A11" activePane="bottomLeft" state="frozen"/>
      <selection pane="bottomLeft"/>
    </sheetView>
  </sheetViews>
  <sheetFormatPr defaultColWidth="0" defaultRowHeight="13.2" zeroHeight="1"/>
  <cols>
    <col min="1" max="1" width="19" style="8" customWidth="1"/>
    <col min="2" max="2" width="9.33203125" style="8" bestFit="1" customWidth="1"/>
    <col min="3" max="3" width="9.6640625" style="8" bestFit="1" customWidth="1"/>
    <col min="4" max="10" width="9.33203125" style="8" bestFit="1" customWidth="1"/>
    <col min="11" max="11" width="5" style="8" customWidth="1"/>
    <col min="12" max="16384" width="9.33203125" style="8" hidden="1"/>
  </cols>
  <sheetData>
    <row r="1" spans="1:10"/>
    <row r="2" spans="1:10" ht="15.6">
      <c r="A2" s="7" t="s">
        <v>115</v>
      </c>
    </row>
    <row r="3" spans="1:10" ht="16.2" thickBot="1">
      <c r="A3" s="7" t="s">
        <v>322</v>
      </c>
    </row>
    <row r="4" spans="1:10">
      <c r="A4" s="10" t="s">
        <v>5</v>
      </c>
      <c r="B4" s="11" t="s">
        <v>116</v>
      </c>
      <c r="C4" s="11" t="s">
        <v>117</v>
      </c>
      <c r="D4" s="11" t="s">
        <v>118</v>
      </c>
      <c r="E4" s="11" t="s">
        <v>119</v>
      </c>
      <c r="F4" s="11" t="s">
        <v>119</v>
      </c>
      <c r="G4" s="11" t="s">
        <v>120</v>
      </c>
      <c r="H4" s="11" t="s">
        <v>121</v>
      </c>
      <c r="I4" s="11" t="s">
        <v>121</v>
      </c>
      <c r="J4" s="11" t="s">
        <v>122</v>
      </c>
    </row>
    <row r="5" spans="1:10">
      <c r="B5" s="13" t="s">
        <v>123</v>
      </c>
      <c r="C5" s="13" t="s">
        <v>124</v>
      </c>
      <c r="D5" s="13" t="s">
        <v>125</v>
      </c>
      <c r="E5" s="13" t="s">
        <v>126</v>
      </c>
      <c r="F5" s="13" t="s">
        <v>126</v>
      </c>
      <c r="G5" s="13" t="s">
        <v>127</v>
      </c>
      <c r="H5" s="13" t="s">
        <v>128</v>
      </c>
      <c r="I5" s="13" t="s">
        <v>129</v>
      </c>
      <c r="J5" s="13" t="s">
        <v>130</v>
      </c>
    </row>
    <row r="6" spans="1:10">
      <c r="A6" s="8" t="s">
        <v>16</v>
      </c>
      <c r="B6" s="14"/>
      <c r="C6" s="13" t="s">
        <v>131</v>
      </c>
      <c r="D6" s="13" t="s">
        <v>132</v>
      </c>
      <c r="E6" s="13" t="s">
        <v>133</v>
      </c>
      <c r="F6" s="13" t="s">
        <v>133</v>
      </c>
      <c r="G6" s="13"/>
      <c r="H6" s="13" t="s">
        <v>134</v>
      </c>
      <c r="I6" s="13" t="s">
        <v>134</v>
      </c>
      <c r="J6" s="13" t="s">
        <v>52</v>
      </c>
    </row>
    <row r="7" spans="1:10">
      <c r="B7" s="37"/>
      <c r="C7" s="13" t="s">
        <v>135</v>
      </c>
      <c r="D7" s="13" t="s">
        <v>136</v>
      </c>
      <c r="E7" s="13" t="s">
        <v>137</v>
      </c>
      <c r="F7" s="13" t="s">
        <v>137</v>
      </c>
      <c r="G7" s="13"/>
      <c r="H7" s="13" t="s">
        <v>138</v>
      </c>
      <c r="I7" s="13" t="s">
        <v>138</v>
      </c>
      <c r="J7" s="13" t="s">
        <v>139</v>
      </c>
    </row>
    <row r="8" spans="1:10">
      <c r="B8" s="13"/>
      <c r="C8" s="13" t="s">
        <v>140</v>
      </c>
      <c r="D8" s="13" t="s">
        <v>133</v>
      </c>
      <c r="E8" s="13" t="s">
        <v>141</v>
      </c>
      <c r="F8" s="13" t="s">
        <v>142</v>
      </c>
      <c r="G8" s="13"/>
      <c r="H8" s="13" t="s">
        <v>54</v>
      </c>
      <c r="I8" s="13" t="s">
        <v>54</v>
      </c>
      <c r="J8" s="13" t="s">
        <v>143</v>
      </c>
    </row>
    <row r="9" spans="1:10">
      <c r="B9" s="13"/>
      <c r="C9" s="13"/>
      <c r="D9" s="13" t="s">
        <v>144</v>
      </c>
      <c r="E9" s="13" t="s">
        <v>145</v>
      </c>
      <c r="F9" s="13" t="s">
        <v>145</v>
      </c>
      <c r="G9" s="13"/>
      <c r="H9" s="13"/>
      <c r="I9" s="13"/>
      <c r="J9" s="13" t="s">
        <v>146</v>
      </c>
    </row>
    <row r="10" spans="1:10">
      <c r="A10" s="15"/>
      <c r="B10" s="26"/>
      <c r="C10" s="26"/>
      <c r="D10" s="26"/>
      <c r="E10" s="26"/>
      <c r="F10" s="26"/>
      <c r="G10" s="26"/>
      <c r="H10" s="26"/>
      <c r="I10" s="26"/>
      <c r="J10" s="26" t="s">
        <v>147</v>
      </c>
    </row>
    <row r="11" spans="1:10" ht="18.75" customHeight="1">
      <c r="A11" s="16" t="s">
        <v>323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13.5" customHeight="1">
      <c r="A12" s="8" t="s">
        <v>310</v>
      </c>
      <c r="B12" s="18">
        <v>309796</v>
      </c>
      <c r="C12" s="18">
        <v>160027</v>
      </c>
      <c r="D12" s="18">
        <v>11714</v>
      </c>
      <c r="E12" s="18">
        <v>0</v>
      </c>
      <c r="F12" s="18">
        <v>24325</v>
      </c>
      <c r="G12" s="18">
        <v>95</v>
      </c>
      <c r="H12" s="18">
        <v>49797</v>
      </c>
      <c r="I12" s="18">
        <v>64569</v>
      </c>
      <c r="J12" s="18">
        <v>2177</v>
      </c>
    </row>
    <row r="13" spans="1:10">
      <c r="A13" s="8" t="s">
        <v>324</v>
      </c>
      <c r="B13" s="18">
        <v>31304</v>
      </c>
      <c r="C13" s="18">
        <v>138649</v>
      </c>
      <c r="D13" s="18">
        <v>36447</v>
      </c>
      <c r="E13" s="18">
        <v>0</v>
      </c>
      <c r="F13" s="18">
        <v>4022</v>
      </c>
      <c r="G13" s="18">
        <v>33278</v>
      </c>
      <c r="H13" s="18">
        <v>13699</v>
      </c>
      <c r="I13" s="18">
        <v>6977</v>
      </c>
      <c r="J13" s="18">
        <v>1920</v>
      </c>
    </row>
    <row r="14" spans="1:10">
      <c r="A14" s="8" t="s">
        <v>325</v>
      </c>
      <c r="B14" s="18">
        <v>62175</v>
      </c>
      <c r="C14" s="18">
        <v>96012</v>
      </c>
      <c r="D14" s="18">
        <v>6196</v>
      </c>
      <c r="E14" s="18">
        <v>0</v>
      </c>
      <c r="F14" s="18">
        <v>13903</v>
      </c>
      <c r="G14" s="18">
        <v>2497</v>
      </c>
      <c r="H14" s="18">
        <v>1732</v>
      </c>
      <c r="I14" s="18">
        <v>7470</v>
      </c>
      <c r="J14" s="18">
        <v>33</v>
      </c>
    </row>
    <row r="15" spans="1:10">
      <c r="A15" s="8" t="s">
        <v>326</v>
      </c>
      <c r="B15" s="18">
        <v>212937</v>
      </c>
      <c r="C15" s="18">
        <v>236140</v>
      </c>
      <c r="D15" s="18">
        <v>17837</v>
      </c>
      <c r="E15" s="18">
        <v>0</v>
      </c>
      <c r="F15" s="18">
        <v>7081</v>
      </c>
      <c r="G15" s="18">
        <v>0</v>
      </c>
      <c r="H15" s="18">
        <v>66567</v>
      </c>
      <c r="I15" s="18">
        <v>50931</v>
      </c>
      <c r="J15" s="18">
        <v>0</v>
      </c>
    </row>
    <row r="16" spans="1:10">
      <c r="A16" s="8" t="s">
        <v>327</v>
      </c>
      <c r="B16" s="18">
        <v>241976</v>
      </c>
      <c r="C16" s="18">
        <v>209662</v>
      </c>
      <c r="D16" s="18">
        <v>265403</v>
      </c>
      <c r="E16" s="18">
        <v>0</v>
      </c>
      <c r="F16" s="18">
        <v>37239</v>
      </c>
      <c r="G16" s="18">
        <v>265203</v>
      </c>
      <c r="H16" s="18">
        <v>52498</v>
      </c>
      <c r="I16" s="18">
        <v>51359</v>
      </c>
      <c r="J16" s="18">
        <v>2992</v>
      </c>
    </row>
    <row r="17" spans="1:10">
      <c r="A17" s="8" t="s">
        <v>328</v>
      </c>
      <c r="B17" s="18">
        <v>93198</v>
      </c>
      <c r="C17" s="18">
        <v>302930</v>
      </c>
      <c r="D17" s="18">
        <v>58319</v>
      </c>
      <c r="E17" s="18">
        <v>0</v>
      </c>
      <c r="F17" s="18">
        <v>8785</v>
      </c>
      <c r="G17" s="18">
        <v>47807</v>
      </c>
      <c r="H17" s="18">
        <v>0</v>
      </c>
      <c r="I17" s="18">
        <v>36294</v>
      </c>
      <c r="J17" s="18">
        <v>0</v>
      </c>
    </row>
    <row r="18" spans="1:10">
      <c r="A18" s="8" t="s">
        <v>329</v>
      </c>
      <c r="B18" s="18">
        <v>103970</v>
      </c>
      <c r="C18" s="18">
        <v>81223</v>
      </c>
      <c r="D18" s="18">
        <v>22208</v>
      </c>
      <c r="E18" s="18">
        <v>0</v>
      </c>
      <c r="F18" s="18">
        <v>0</v>
      </c>
      <c r="G18" s="18">
        <v>1265</v>
      </c>
      <c r="H18" s="18">
        <v>0</v>
      </c>
      <c r="I18" s="18">
        <v>16058</v>
      </c>
      <c r="J18" s="18">
        <v>2126</v>
      </c>
    </row>
    <row r="19" spans="1:10">
      <c r="A19" s="8" t="s">
        <v>330</v>
      </c>
      <c r="B19" s="18">
        <v>135292</v>
      </c>
      <c r="C19" s="18">
        <v>354439</v>
      </c>
      <c r="D19" s="18">
        <v>45589</v>
      </c>
      <c r="E19" s="18">
        <v>27829</v>
      </c>
      <c r="F19" s="18">
        <v>0</v>
      </c>
      <c r="G19" s="18">
        <v>17779</v>
      </c>
      <c r="H19" s="18">
        <v>31334</v>
      </c>
      <c r="I19" s="18">
        <v>40085</v>
      </c>
      <c r="J19" s="18">
        <v>9398</v>
      </c>
    </row>
    <row r="20" spans="1:10">
      <c r="A20" s="8" t="s">
        <v>331</v>
      </c>
      <c r="B20" s="18">
        <v>0</v>
      </c>
      <c r="C20" s="18">
        <v>437688</v>
      </c>
      <c r="D20" s="18">
        <v>0</v>
      </c>
      <c r="E20" s="18">
        <v>0</v>
      </c>
      <c r="F20" s="18">
        <v>108</v>
      </c>
      <c r="G20" s="18">
        <v>0</v>
      </c>
      <c r="H20" s="18">
        <v>0</v>
      </c>
      <c r="I20" s="18">
        <v>27545</v>
      </c>
      <c r="J20" s="18">
        <v>0</v>
      </c>
    </row>
    <row r="21" spans="1:10">
      <c r="A21" s="8" t="s">
        <v>332</v>
      </c>
      <c r="B21" s="18">
        <v>28177</v>
      </c>
      <c r="C21" s="18">
        <v>23942</v>
      </c>
      <c r="D21" s="18">
        <v>952</v>
      </c>
      <c r="E21" s="18">
        <v>0</v>
      </c>
      <c r="F21" s="18">
        <v>4622</v>
      </c>
      <c r="G21" s="18">
        <v>450</v>
      </c>
      <c r="H21" s="18">
        <v>0</v>
      </c>
      <c r="I21" s="18">
        <v>4965</v>
      </c>
      <c r="J21" s="18">
        <v>559</v>
      </c>
    </row>
    <row r="22" spans="1:10">
      <c r="A22" s="8" t="s">
        <v>333</v>
      </c>
      <c r="B22" s="18">
        <v>48703</v>
      </c>
      <c r="C22" s="18">
        <v>33150</v>
      </c>
      <c r="D22" s="18">
        <v>43081</v>
      </c>
      <c r="E22" s="18">
        <v>0</v>
      </c>
      <c r="F22" s="18">
        <v>8822</v>
      </c>
      <c r="G22" s="18">
        <v>36090</v>
      </c>
      <c r="H22" s="18">
        <v>0</v>
      </c>
      <c r="I22" s="18">
        <v>15012</v>
      </c>
      <c r="J22" s="18">
        <v>601</v>
      </c>
    </row>
    <row r="23" spans="1:10">
      <c r="A23" s="8" t="s">
        <v>334</v>
      </c>
      <c r="B23" s="18">
        <v>30674</v>
      </c>
      <c r="C23" s="18">
        <v>25941</v>
      </c>
      <c r="D23" s="18">
        <v>13659</v>
      </c>
      <c r="E23" s="18">
        <v>0</v>
      </c>
      <c r="F23" s="18">
        <v>4490</v>
      </c>
      <c r="G23" s="18">
        <v>14107</v>
      </c>
      <c r="H23" s="18">
        <v>876</v>
      </c>
      <c r="I23" s="18">
        <v>9634</v>
      </c>
      <c r="J23" s="18">
        <v>0</v>
      </c>
    </row>
    <row r="24" spans="1:10">
      <c r="A24" s="8" t="s">
        <v>335</v>
      </c>
      <c r="B24" s="18">
        <v>114376</v>
      </c>
      <c r="C24" s="18">
        <v>119241</v>
      </c>
      <c r="D24" s="18">
        <v>7304</v>
      </c>
      <c r="E24" s="18">
        <v>0</v>
      </c>
      <c r="F24" s="18">
        <v>24515</v>
      </c>
      <c r="G24" s="18">
        <v>6116</v>
      </c>
      <c r="H24" s="18">
        <v>19895</v>
      </c>
      <c r="I24" s="18">
        <v>20153</v>
      </c>
      <c r="J24" s="18">
        <v>622</v>
      </c>
    </row>
    <row r="25" spans="1:10">
      <c r="A25" s="8" t="s">
        <v>336</v>
      </c>
      <c r="B25" s="18">
        <v>15701</v>
      </c>
      <c r="C25" s="18">
        <v>355314</v>
      </c>
      <c r="D25" s="18">
        <v>5093</v>
      </c>
      <c r="E25" s="18">
        <v>0</v>
      </c>
      <c r="F25" s="18">
        <v>3777</v>
      </c>
      <c r="G25" s="18">
        <v>0</v>
      </c>
      <c r="H25" s="18">
        <v>0</v>
      </c>
      <c r="I25" s="18">
        <v>38114</v>
      </c>
      <c r="J25" s="18">
        <v>0</v>
      </c>
    </row>
    <row r="26" spans="1:10">
      <c r="A26" s="8" t="s">
        <v>337</v>
      </c>
      <c r="B26" s="18">
        <v>61737</v>
      </c>
      <c r="C26" s="18">
        <v>191045</v>
      </c>
      <c r="D26" s="18">
        <v>2758</v>
      </c>
      <c r="E26" s="18">
        <v>0</v>
      </c>
      <c r="F26" s="18">
        <v>8311</v>
      </c>
      <c r="G26" s="18">
        <v>0</v>
      </c>
      <c r="H26" s="18">
        <v>20792</v>
      </c>
      <c r="I26" s="18">
        <v>25519</v>
      </c>
      <c r="J26" s="18">
        <v>1050</v>
      </c>
    </row>
    <row r="27" spans="1:10">
      <c r="A27" s="8" t="s">
        <v>338</v>
      </c>
      <c r="B27" s="18">
        <v>1290049</v>
      </c>
      <c r="C27" s="18">
        <v>2638135</v>
      </c>
      <c r="D27" s="18">
        <v>339758</v>
      </c>
      <c r="E27" s="18">
        <v>0</v>
      </c>
      <c r="F27" s="18">
        <v>156028</v>
      </c>
      <c r="G27" s="18">
        <v>310346</v>
      </c>
      <c r="H27" s="18">
        <v>138877</v>
      </c>
      <c r="I27" s="18">
        <v>377918</v>
      </c>
      <c r="J27" s="18">
        <v>15171</v>
      </c>
    </row>
    <row r="28" spans="1:10">
      <c r="A28" s="8" t="s">
        <v>339</v>
      </c>
      <c r="B28" s="18">
        <v>83930</v>
      </c>
      <c r="C28" s="18">
        <v>73036</v>
      </c>
      <c r="D28" s="18">
        <v>6738</v>
      </c>
      <c r="E28" s="18">
        <v>0</v>
      </c>
      <c r="F28" s="18">
        <v>12160</v>
      </c>
      <c r="G28" s="18">
        <v>84</v>
      </c>
      <c r="H28" s="18">
        <v>11652</v>
      </c>
      <c r="I28" s="18">
        <v>19504</v>
      </c>
      <c r="J28" s="18">
        <v>12</v>
      </c>
    </row>
    <row r="29" spans="1:10">
      <c r="A29" s="8" t="s">
        <v>340</v>
      </c>
      <c r="B29" s="18">
        <v>226795</v>
      </c>
      <c r="C29" s="18">
        <v>459055</v>
      </c>
      <c r="D29" s="18">
        <v>269173</v>
      </c>
      <c r="E29" s="18">
        <v>0</v>
      </c>
      <c r="F29" s="18">
        <v>22482</v>
      </c>
      <c r="G29" s="18">
        <v>273661</v>
      </c>
      <c r="H29" s="18">
        <v>34620</v>
      </c>
      <c r="I29" s="18">
        <v>60047</v>
      </c>
      <c r="J29" s="18">
        <v>1346</v>
      </c>
    </row>
    <row r="30" spans="1:10">
      <c r="A30" s="8" t="s">
        <v>341</v>
      </c>
      <c r="B30" s="18">
        <v>97824</v>
      </c>
      <c r="C30" s="18">
        <v>90919</v>
      </c>
      <c r="D30" s="18">
        <v>11563</v>
      </c>
      <c r="E30" s="18">
        <v>0</v>
      </c>
      <c r="F30" s="18">
        <v>14633</v>
      </c>
      <c r="G30" s="18">
        <v>6124</v>
      </c>
      <c r="H30" s="18">
        <v>0</v>
      </c>
      <c r="I30" s="18">
        <v>25256</v>
      </c>
      <c r="J30" s="18">
        <v>0</v>
      </c>
    </row>
    <row r="31" spans="1:10">
      <c r="A31" s="8" t="s">
        <v>342</v>
      </c>
      <c r="B31" s="18">
        <v>134244</v>
      </c>
      <c r="C31" s="18">
        <v>178382</v>
      </c>
      <c r="D31" s="18">
        <v>215172</v>
      </c>
      <c r="E31" s="18">
        <v>0</v>
      </c>
      <c r="F31" s="18">
        <v>4161</v>
      </c>
      <c r="G31" s="18">
        <v>199944</v>
      </c>
      <c r="H31" s="18">
        <v>0</v>
      </c>
      <c r="I31" s="18">
        <v>29711</v>
      </c>
      <c r="J31" s="18">
        <v>10167</v>
      </c>
    </row>
    <row r="32" spans="1:10">
      <c r="A32" s="8" t="s">
        <v>343</v>
      </c>
      <c r="B32" s="18">
        <v>115562</v>
      </c>
      <c r="C32" s="18">
        <v>140885</v>
      </c>
      <c r="D32" s="18">
        <v>153014</v>
      </c>
      <c r="E32" s="18">
        <v>0</v>
      </c>
      <c r="F32" s="18">
        <v>21024</v>
      </c>
      <c r="G32" s="18">
        <v>141616</v>
      </c>
      <c r="H32" s="18">
        <v>18514</v>
      </c>
      <c r="I32" s="18">
        <v>25604</v>
      </c>
      <c r="J32" s="18">
        <v>853</v>
      </c>
    </row>
    <row r="33" spans="1:10">
      <c r="A33" s="8" t="s">
        <v>344</v>
      </c>
      <c r="B33" s="18">
        <v>66920</v>
      </c>
      <c r="C33" s="18">
        <v>32951</v>
      </c>
      <c r="D33" s="18">
        <v>101181</v>
      </c>
      <c r="E33" s="18">
        <v>0</v>
      </c>
      <c r="F33" s="18">
        <v>8446</v>
      </c>
      <c r="G33" s="18">
        <v>90729</v>
      </c>
      <c r="H33" s="18">
        <v>0</v>
      </c>
      <c r="I33" s="18">
        <v>17997</v>
      </c>
      <c r="J33" s="18">
        <v>0</v>
      </c>
    </row>
    <row r="34" spans="1:10">
      <c r="A34" s="8" t="s">
        <v>345</v>
      </c>
      <c r="B34" s="18">
        <v>60371</v>
      </c>
      <c r="C34" s="18">
        <v>107704</v>
      </c>
      <c r="D34" s="18">
        <v>10996</v>
      </c>
      <c r="E34" s="18">
        <v>0</v>
      </c>
      <c r="F34" s="18">
        <v>8380</v>
      </c>
      <c r="G34" s="18">
        <v>566</v>
      </c>
      <c r="H34" s="18">
        <v>0</v>
      </c>
      <c r="I34" s="18">
        <v>13960</v>
      </c>
      <c r="J34" s="18">
        <v>0</v>
      </c>
    </row>
    <row r="35" spans="1:10">
      <c r="A35" s="8" t="s">
        <v>346</v>
      </c>
      <c r="B35" s="18">
        <v>2195</v>
      </c>
      <c r="C35" s="18">
        <v>37681</v>
      </c>
      <c r="D35" s="18">
        <v>0</v>
      </c>
      <c r="E35" s="18">
        <v>0</v>
      </c>
      <c r="F35" s="18">
        <v>942</v>
      </c>
      <c r="G35" s="18">
        <v>0</v>
      </c>
      <c r="H35" s="18">
        <v>0</v>
      </c>
      <c r="I35" s="18">
        <v>2342</v>
      </c>
      <c r="J35" s="18">
        <v>0</v>
      </c>
    </row>
    <row r="36" spans="1:10">
      <c r="A36" s="8" t="s">
        <v>347</v>
      </c>
      <c r="B36" s="18">
        <v>102329</v>
      </c>
      <c r="C36" s="18">
        <v>93514</v>
      </c>
      <c r="D36" s="18">
        <v>10266</v>
      </c>
      <c r="E36" s="18">
        <v>0</v>
      </c>
      <c r="F36" s="18">
        <v>15498</v>
      </c>
      <c r="G36" s="18">
        <v>5247</v>
      </c>
      <c r="H36" s="18">
        <v>34095</v>
      </c>
      <c r="I36" s="18">
        <v>19269</v>
      </c>
      <c r="J36" s="18">
        <v>586</v>
      </c>
    </row>
    <row r="37" spans="1:10">
      <c r="A37" s="8" t="s">
        <v>348</v>
      </c>
      <c r="B37" s="18">
        <v>113501</v>
      </c>
      <c r="C37" s="18">
        <v>98611</v>
      </c>
      <c r="D37" s="18">
        <v>132196</v>
      </c>
      <c r="E37" s="18">
        <v>0</v>
      </c>
      <c r="F37" s="18">
        <v>6146</v>
      </c>
      <c r="G37" s="18">
        <v>123613</v>
      </c>
      <c r="H37" s="18">
        <v>15421</v>
      </c>
      <c r="I37" s="18">
        <v>19899</v>
      </c>
      <c r="J37" s="18">
        <v>12042</v>
      </c>
    </row>
    <row r="38" spans="1:10" ht="19.5" customHeight="1">
      <c r="A38" s="16" t="s">
        <v>349</v>
      </c>
      <c r="B38" s="18"/>
      <c r="C38" s="18"/>
      <c r="D38" s="18"/>
      <c r="E38" s="18"/>
      <c r="F38" s="18"/>
      <c r="G38" s="18"/>
      <c r="H38" s="18"/>
      <c r="I38" s="18"/>
      <c r="J38" s="18"/>
    </row>
    <row r="39" spans="1:10">
      <c r="A39" s="8" t="s">
        <v>350</v>
      </c>
      <c r="B39" s="18">
        <v>171966</v>
      </c>
      <c r="C39" s="18">
        <v>75411</v>
      </c>
      <c r="D39" s="18">
        <v>2295</v>
      </c>
      <c r="E39" s="18">
        <v>0</v>
      </c>
      <c r="F39" s="18">
        <v>16525</v>
      </c>
      <c r="G39" s="18">
        <v>6</v>
      </c>
      <c r="H39" s="18">
        <v>10473</v>
      </c>
      <c r="I39" s="18">
        <v>19873</v>
      </c>
      <c r="J39" s="18">
        <v>2110</v>
      </c>
    </row>
    <row r="40" spans="1:10">
      <c r="A40" s="8" t="s">
        <v>351</v>
      </c>
      <c r="B40" s="18">
        <v>33511</v>
      </c>
      <c r="C40" s="18">
        <v>17799</v>
      </c>
      <c r="D40" s="18">
        <v>423</v>
      </c>
      <c r="E40" s="18">
        <v>0</v>
      </c>
      <c r="F40" s="18">
        <v>3587</v>
      </c>
      <c r="G40" s="18">
        <v>878</v>
      </c>
      <c r="H40" s="18">
        <v>0</v>
      </c>
      <c r="I40" s="18">
        <v>7414</v>
      </c>
      <c r="J40" s="18">
        <v>860</v>
      </c>
    </row>
    <row r="41" spans="1:10">
      <c r="A41" s="8" t="s">
        <v>352</v>
      </c>
      <c r="B41" s="18">
        <v>82112</v>
      </c>
      <c r="C41" s="18">
        <v>13703</v>
      </c>
      <c r="D41" s="18">
        <v>8947</v>
      </c>
      <c r="E41" s="18">
        <v>0</v>
      </c>
      <c r="F41" s="18">
        <v>7701</v>
      </c>
      <c r="G41" s="18">
        <v>7731</v>
      </c>
      <c r="H41" s="18">
        <v>18785</v>
      </c>
      <c r="I41" s="18">
        <v>6604</v>
      </c>
      <c r="J41" s="18">
        <v>0</v>
      </c>
    </row>
    <row r="42" spans="1:10">
      <c r="A42" s="8" t="s">
        <v>353</v>
      </c>
      <c r="B42" s="18">
        <v>22893</v>
      </c>
      <c r="C42" s="18">
        <v>69364</v>
      </c>
      <c r="D42" s="18">
        <v>2187</v>
      </c>
      <c r="E42" s="18">
        <v>0</v>
      </c>
      <c r="F42" s="18">
        <v>2879</v>
      </c>
      <c r="G42" s="18">
        <v>6</v>
      </c>
      <c r="H42" s="18">
        <v>7964</v>
      </c>
      <c r="I42" s="18">
        <v>5454</v>
      </c>
      <c r="J42" s="18">
        <v>559</v>
      </c>
    </row>
    <row r="43" spans="1:10">
      <c r="A43" s="8" t="s">
        <v>354</v>
      </c>
      <c r="B43" s="18">
        <v>91635</v>
      </c>
      <c r="C43" s="18">
        <v>9946</v>
      </c>
      <c r="D43" s="18">
        <v>1641</v>
      </c>
      <c r="E43" s="18">
        <v>0</v>
      </c>
      <c r="F43" s="18">
        <v>7138</v>
      </c>
      <c r="G43" s="18">
        <v>3182</v>
      </c>
      <c r="H43" s="18">
        <v>9607</v>
      </c>
      <c r="I43" s="18">
        <v>9719</v>
      </c>
      <c r="J43" s="18">
        <v>0</v>
      </c>
    </row>
    <row r="44" spans="1:10">
      <c r="A44" s="8" t="s">
        <v>355</v>
      </c>
      <c r="B44" s="18">
        <v>675002</v>
      </c>
      <c r="C44" s="18">
        <v>472179</v>
      </c>
      <c r="D44" s="18">
        <v>909119</v>
      </c>
      <c r="E44" s="18">
        <v>29071</v>
      </c>
      <c r="F44" s="18">
        <v>17828</v>
      </c>
      <c r="G44" s="18">
        <v>885268</v>
      </c>
      <c r="H44" s="18">
        <v>78187</v>
      </c>
      <c r="I44" s="18">
        <v>104926</v>
      </c>
      <c r="J44" s="18">
        <v>1927</v>
      </c>
    </row>
    <row r="45" spans="1:10">
      <c r="A45" s="8" t="s">
        <v>356</v>
      </c>
      <c r="B45" s="18">
        <v>34823</v>
      </c>
      <c r="C45" s="18">
        <v>6519</v>
      </c>
      <c r="D45" s="18">
        <v>96</v>
      </c>
      <c r="E45" s="18">
        <v>0</v>
      </c>
      <c r="F45" s="18">
        <v>4189</v>
      </c>
      <c r="G45" s="18">
        <v>0</v>
      </c>
      <c r="H45" s="18">
        <v>19958</v>
      </c>
      <c r="I45" s="18">
        <v>5723</v>
      </c>
      <c r="J45" s="18">
        <v>0</v>
      </c>
    </row>
    <row r="46" spans="1:10">
      <c r="A46" s="8" t="s">
        <v>357</v>
      </c>
      <c r="B46" s="18">
        <v>73664</v>
      </c>
      <c r="C46" s="18">
        <v>24239</v>
      </c>
      <c r="D46" s="18">
        <v>65621</v>
      </c>
      <c r="E46" s="18">
        <v>0</v>
      </c>
      <c r="F46" s="18">
        <v>9124</v>
      </c>
      <c r="G46" s="18">
        <v>66372</v>
      </c>
      <c r="H46" s="18">
        <v>17719</v>
      </c>
      <c r="I46" s="18">
        <v>6063</v>
      </c>
      <c r="J46" s="18">
        <v>400</v>
      </c>
    </row>
    <row r="47" spans="1:10" ht="22.5" customHeight="1">
      <c r="A47" s="16" t="s">
        <v>358</v>
      </c>
      <c r="B47" s="18"/>
      <c r="C47" s="18"/>
      <c r="D47" s="18"/>
      <c r="E47" s="18"/>
      <c r="F47" s="18"/>
      <c r="G47" s="18"/>
      <c r="H47" s="18"/>
      <c r="I47" s="18"/>
      <c r="J47" s="18"/>
    </row>
    <row r="48" spans="1:10">
      <c r="A48" s="8" t="s">
        <v>359</v>
      </c>
      <c r="B48" s="18">
        <v>438111</v>
      </c>
      <c r="C48" s="18">
        <v>58700</v>
      </c>
      <c r="D48" s="18">
        <v>22617</v>
      </c>
      <c r="E48" s="18">
        <v>0</v>
      </c>
      <c r="F48" s="18">
        <v>45296</v>
      </c>
      <c r="G48" s="18">
        <v>7436</v>
      </c>
      <c r="H48" s="18">
        <v>126117</v>
      </c>
      <c r="I48" s="18">
        <v>74283</v>
      </c>
      <c r="J48" s="18">
        <v>242</v>
      </c>
    </row>
    <row r="49" spans="1:10">
      <c r="A49" s="8" t="s">
        <v>360</v>
      </c>
      <c r="B49" s="18">
        <v>75696</v>
      </c>
      <c r="C49" s="18">
        <v>14849</v>
      </c>
      <c r="D49" s="18">
        <v>587</v>
      </c>
      <c r="E49" s="18">
        <v>0</v>
      </c>
      <c r="F49" s="18">
        <v>11276</v>
      </c>
      <c r="G49" s="18">
        <v>426</v>
      </c>
      <c r="H49" s="18">
        <v>16919</v>
      </c>
      <c r="I49" s="18">
        <v>6862</v>
      </c>
      <c r="J49" s="18">
        <v>125</v>
      </c>
    </row>
    <row r="50" spans="1:10">
      <c r="A50" s="8" t="s">
        <v>361</v>
      </c>
      <c r="B50" s="18">
        <v>33035</v>
      </c>
      <c r="C50" s="18">
        <v>28696</v>
      </c>
      <c r="D50" s="18">
        <v>4728</v>
      </c>
      <c r="E50" s="18">
        <v>0</v>
      </c>
      <c r="F50" s="18">
        <v>6219</v>
      </c>
      <c r="G50" s="18">
        <v>6684</v>
      </c>
      <c r="H50" s="18">
        <v>3401</v>
      </c>
      <c r="I50" s="18">
        <v>2931</v>
      </c>
      <c r="J50" s="18">
        <v>753</v>
      </c>
    </row>
    <row r="51" spans="1:10">
      <c r="A51" s="8" t="s">
        <v>362</v>
      </c>
      <c r="B51" s="18">
        <v>170442</v>
      </c>
      <c r="C51" s="18">
        <v>42005</v>
      </c>
      <c r="D51" s="18">
        <v>3315</v>
      </c>
      <c r="E51" s="18">
        <v>0</v>
      </c>
      <c r="F51" s="18">
        <v>13477</v>
      </c>
      <c r="G51" s="18">
        <v>5564</v>
      </c>
      <c r="H51" s="18">
        <v>20276</v>
      </c>
      <c r="I51" s="18">
        <v>24690</v>
      </c>
      <c r="J51" s="18">
        <v>484</v>
      </c>
    </row>
    <row r="52" spans="1:10">
      <c r="A52" s="8" t="s">
        <v>363</v>
      </c>
      <c r="B52" s="18">
        <v>198907</v>
      </c>
      <c r="C52" s="18">
        <v>129769</v>
      </c>
      <c r="D52" s="18">
        <v>7975</v>
      </c>
      <c r="E52" s="18">
        <v>0</v>
      </c>
      <c r="F52" s="18">
        <v>16183</v>
      </c>
      <c r="G52" s="18">
        <v>1366</v>
      </c>
      <c r="H52" s="18">
        <v>23342</v>
      </c>
      <c r="I52" s="18">
        <v>24257</v>
      </c>
      <c r="J52" s="18">
        <v>0</v>
      </c>
    </row>
    <row r="53" spans="1:10">
      <c r="A53" s="8" t="s">
        <v>364</v>
      </c>
      <c r="B53" s="18">
        <v>28020</v>
      </c>
      <c r="C53" s="18">
        <v>12433</v>
      </c>
      <c r="D53" s="18">
        <v>220</v>
      </c>
      <c r="E53" s="18">
        <v>519</v>
      </c>
      <c r="F53" s="18">
        <v>3664</v>
      </c>
      <c r="G53" s="18">
        <v>340</v>
      </c>
      <c r="H53" s="18">
        <v>0</v>
      </c>
      <c r="I53" s="18">
        <v>4998</v>
      </c>
      <c r="J53" s="18">
        <v>0</v>
      </c>
    </row>
    <row r="54" spans="1:10">
      <c r="A54" s="8" t="s">
        <v>365</v>
      </c>
      <c r="B54" s="18">
        <v>82677</v>
      </c>
      <c r="C54" s="18">
        <v>48984</v>
      </c>
      <c r="D54" s="18">
        <v>36121</v>
      </c>
      <c r="E54" s="18">
        <v>0</v>
      </c>
      <c r="F54" s="18">
        <v>14184</v>
      </c>
      <c r="G54" s="18">
        <v>4577</v>
      </c>
      <c r="H54" s="18">
        <v>12136</v>
      </c>
      <c r="I54" s="18">
        <v>12078</v>
      </c>
      <c r="J54" s="18">
        <v>44</v>
      </c>
    </row>
    <row r="55" spans="1:10">
      <c r="A55" s="8" t="s">
        <v>366</v>
      </c>
      <c r="B55" s="18">
        <v>19062</v>
      </c>
      <c r="C55" s="18">
        <v>45752</v>
      </c>
      <c r="D55" s="18">
        <v>273</v>
      </c>
      <c r="E55" s="18">
        <v>0</v>
      </c>
      <c r="F55" s="18">
        <v>2124</v>
      </c>
      <c r="G55" s="18">
        <v>5</v>
      </c>
      <c r="H55" s="18">
        <v>0</v>
      </c>
      <c r="I55" s="18">
        <v>5397</v>
      </c>
      <c r="J55" s="18">
        <v>185</v>
      </c>
    </row>
    <row r="56" spans="1:10">
      <c r="A56" s="8" t="s">
        <v>367</v>
      </c>
      <c r="B56" s="18">
        <v>38507</v>
      </c>
      <c r="C56" s="18">
        <v>6564</v>
      </c>
      <c r="D56" s="18">
        <v>819</v>
      </c>
      <c r="E56" s="18">
        <v>0</v>
      </c>
      <c r="F56" s="18">
        <v>5013</v>
      </c>
      <c r="G56" s="18">
        <v>446</v>
      </c>
      <c r="H56" s="18">
        <v>11177</v>
      </c>
      <c r="I56" s="18">
        <v>6142</v>
      </c>
      <c r="J56" s="18">
        <v>3</v>
      </c>
    </row>
    <row r="57" spans="1:10" ht="22.5" customHeight="1">
      <c r="A57" s="16" t="s">
        <v>368</v>
      </c>
      <c r="B57" s="18"/>
      <c r="C57" s="18"/>
      <c r="D57" s="18"/>
      <c r="E57" s="18"/>
      <c r="F57" s="18"/>
      <c r="G57" s="18"/>
      <c r="H57" s="18"/>
      <c r="I57" s="18"/>
      <c r="J57" s="18"/>
    </row>
    <row r="58" spans="1:10">
      <c r="A58" s="8" t="s">
        <v>369</v>
      </c>
      <c r="B58" s="18">
        <v>22692</v>
      </c>
      <c r="C58" s="18">
        <v>447</v>
      </c>
      <c r="D58" s="18">
        <v>1412</v>
      </c>
      <c r="E58" s="18">
        <v>0</v>
      </c>
      <c r="F58" s="18">
        <v>1273</v>
      </c>
      <c r="G58" s="18">
        <v>644</v>
      </c>
      <c r="H58" s="18">
        <v>3010</v>
      </c>
      <c r="I58" s="18">
        <v>1436</v>
      </c>
      <c r="J58" s="18">
        <v>685</v>
      </c>
    </row>
    <row r="59" spans="1:10">
      <c r="A59" s="8" t="s">
        <v>370</v>
      </c>
      <c r="B59" s="18">
        <v>82905</v>
      </c>
      <c r="C59" s="18">
        <v>21121</v>
      </c>
      <c r="D59" s="18">
        <v>2940</v>
      </c>
      <c r="E59" s="18">
        <v>0</v>
      </c>
      <c r="F59" s="18">
        <v>7002</v>
      </c>
      <c r="G59" s="18">
        <v>1347</v>
      </c>
      <c r="H59" s="18">
        <v>0</v>
      </c>
      <c r="I59" s="18">
        <v>9447</v>
      </c>
      <c r="J59" s="18">
        <v>84</v>
      </c>
    </row>
    <row r="60" spans="1:10">
      <c r="A60" s="8" t="s">
        <v>371</v>
      </c>
      <c r="B60" s="18">
        <v>40698</v>
      </c>
      <c r="C60" s="18">
        <v>2850</v>
      </c>
      <c r="D60" s="18">
        <v>710</v>
      </c>
      <c r="E60" s="18">
        <v>0</v>
      </c>
      <c r="F60" s="18">
        <v>5067</v>
      </c>
      <c r="G60" s="18">
        <v>203</v>
      </c>
      <c r="H60" s="18">
        <v>8072</v>
      </c>
      <c r="I60" s="18">
        <v>818</v>
      </c>
      <c r="J60" s="18">
        <v>668</v>
      </c>
    </row>
    <row r="61" spans="1:10">
      <c r="A61" s="8" t="s">
        <v>372</v>
      </c>
      <c r="B61" s="18">
        <v>319515</v>
      </c>
      <c r="C61" s="18">
        <v>354649</v>
      </c>
      <c r="D61" s="18">
        <v>122703</v>
      </c>
      <c r="E61" s="18">
        <v>0</v>
      </c>
      <c r="F61" s="18">
        <v>11282</v>
      </c>
      <c r="G61" s="18">
        <v>110980</v>
      </c>
      <c r="H61" s="18">
        <v>3288</v>
      </c>
      <c r="I61" s="18">
        <v>71598</v>
      </c>
      <c r="J61" s="18">
        <v>9913</v>
      </c>
    </row>
    <row r="62" spans="1:10">
      <c r="A62" s="8" t="s">
        <v>373</v>
      </c>
      <c r="B62" s="18">
        <v>85947</v>
      </c>
      <c r="C62" s="18">
        <v>46128</v>
      </c>
      <c r="D62" s="18">
        <v>3639</v>
      </c>
      <c r="E62" s="18">
        <v>0</v>
      </c>
      <c r="F62" s="18">
        <v>4680</v>
      </c>
      <c r="G62" s="18">
        <v>336</v>
      </c>
      <c r="H62" s="18">
        <v>3104</v>
      </c>
      <c r="I62" s="18">
        <v>10685</v>
      </c>
      <c r="J62" s="18">
        <v>0</v>
      </c>
    </row>
    <row r="63" spans="1:10">
      <c r="A63" s="8" t="s">
        <v>374</v>
      </c>
      <c r="B63" s="18">
        <v>172222</v>
      </c>
      <c r="C63" s="18">
        <v>51981</v>
      </c>
      <c r="D63" s="18">
        <v>6353</v>
      </c>
      <c r="E63" s="18">
        <v>0</v>
      </c>
      <c r="F63" s="18">
        <v>13212</v>
      </c>
      <c r="G63" s="18">
        <v>4428</v>
      </c>
      <c r="H63" s="18">
        <v>21947</v>
      </c>
      <c r="I63" s="18">
        <v>29209</v>
      </c>
      <c r="J63" s="18">
        <v>1319</v>
      </c>
    </row>
    <row r="64" spans="1:10">
      <c r="A64" s="8" t="s">
        <v>375</v>
      </c>
      <c r="B64" s="18">
        <v>545559</v>
      </c>
      <c r="C64" s="18">
        <v>166717</v>
      </c>
      <c r="D64" s="18">
        <v>45401</v>
      </c>
      <c r="E64" s="18">
        <v>0</v>
      </c>
      <c r="F64" s="18">
        <v>15006</v>
      </c>
      <c r="G64" s="18">
        <v>8855</v>
      </c>
      <c r="H64" s="18">
        <v>29984</v>
      </c>
      <c r="I64" s="18">
        <v>68512</v>
      </c>
      <c r="J64" s="18">
        <v>156</v>
      </c>
    </row>
    <row r="65" spans="1:10">
      <c r="A65" s="8" t="s">
        <v>376</v>
      </c>
      <c r="B65" s="18">
        <v>56351</v>
      </c>
      <c r="C65" s="18">
        <v>29273</v>
      </c>
      <c r="D65" s="18">
        <v>1178</v>
      </c>
      <c r="E65" s="18">
        <v>0</v>
      </c>
      <c r="F65" s="18">
        <v>8973</v>
      </c>
      <c r="G65" s="18">
        <v>12</v>
      </c>
      <c r="H65" s="18">
        <v>4303</v>
      </c>
      <c r="I65" s="18">
        <v>8332</v>
      </c>
      <c r="J65" s="18">
        <v>827</v>
      </c>
    </row>
    <row r="66" spans="1:10">
      <c r="A66" s="8" t="s">
        <v>377</v>
      </c>
      <c r="B66" s="18">
        <v>43827</v>
      </c>
      <c r="C66" s="18">
        <v>15067</v>
      </c>
      <c r="D66" s="18">
        <v>3957</v>
      </c>
      <c r="E66" s="18">
        <v>0</v>
      </c>
      <c r="F66" s="18">
        <v>5381</v>
      </c>
      <c r="G66" s="18">
        <v>3355</v>
      </c>
      <c r="H66" s="18">
        <v>30914</v>
      </c>
      <c r="I66" s="18">
        <v>5923</v>
      </c>
      <c r="J66" s="18">
        <v>6698</v>
      </c>
    </row>
    <row r="67" spans="1:10">
      <c r="A67" s="8" t="s">
        <v>378</v>
      </c>
      <c r="B67" s="18">
        <v>34113</v>
      </c>
      <c r="C67" s="18">
        <v>6350</v>
      </c>
      <c r="D67" s="18">
        <v>200</v>
      </c>
      <c r="E67" s="18">
        <v>0</v>
      </c>
      <c r="F67" s="18">
        <v>3645</v>
      </c>
      <c r="G67" s="18">
        <v>2</v>
      </c>
      <c r="H67" s="18">
        <v>3280</v>
      </c>
      <c r="I67" s="18">
        <v>2865</v>
      </c>
      <c r="J67" s="18">
        <v>0</v>
      </c>
    </row>
    <row r="68" spans="1:10">
      <c r="A68" s="8" t="s">
        <v>379</v>
      </c>
      <c r="B68" s="18">
        <v>1710</v>
      </c>
      <c r="C68" s="18">
        <v>11612</v>
      </c>
      <c r="D68" s="18">
        <v>3</v>
      </c>
      <c r="E68" s="18">
        <v>0</v>
      </c>
      <c r="F68" s="18">
        <v>242</v>
      </c>
      <c r="G68" s="18">
        <v>0</v>
      </c>
      <c r="H68" s="18">
        <v>0</v>
      </c>
      <c r="I68" s="18">
        <v>793</v>
      </c>
      <c r="J68" s="18">
        <v>23</v>
      </c>
    </row>
    <row r="69" spans="1:10">
      <c r="A69" s="8" t="s">
        <v>380</v>
      </c>
      <c r="B69" s="18">
        <v>42104</v>
      </c>
      <c r="C69" s="18">
        <v>7024</v>
      </c>
      <c r="D69" s="18">
        <v>519</v>
      </c>
      <c r="E69" s="18">
        <v>0</v>
      </c>
      <c r="F69" s="18">
        <v>3320</v>
      </c>
      <c r="G69" s="18">
        <v>88</v>
      </c>
      <c r="H69" s="18">
        <v>9521</v>
      </c>
      <c r="I69" s="18">
        <v>2955</v>
      </c>
      <c r="J69" s="18">
        <v>0</v>
      </c>
    </row>
    <row r="70" spans="1:10">
      <c r="A70" s="8" t="s">
        <v>381</v>
      </c>
      <c r="B70" s="18">
        <v>17449</v>
      </c>
      <c r="C70" s="18">
        <v>10459</v>
      </c>
      <c r="D70" s="18">
        <v>98</v>
      </c>
      <c r="E70" s="18">
        <v>1704</v>
      </c>
      <c r="F70" s="18">
        <v>0</v>
      </c>
      <c r="G70" s="18">
        <v>33</v>
      </c>
      <c r="H70" s="18">
        <v>3501</v>
      </c>
      <c r="I70" s="18">
        <v>1521</v>
      </c>
      <c r="J70" s="18">
        <v>0</v>
      </c>
    </row>
    <row r="71" spans="1:10" ht="25.5" customHeight="1">
      <c r="A71" s="16" t="s">
        <v>382</v>
      </c>
      <c r="B71" s="18"/>
      <c r="C71" s="18"/>
      <c r="D71" s="18"/>
      <c r="E71" s="18"/>
      <c r="F71" s="18"/>
      <c r="G71" s="18"/>
      <c r="H71" s="18"/>
      <c r="I71" s="18"/>
      <c r="J71" s="18"/>
    </row>
    <row r="72" spans="1:10">
      <c r="A72" s="8" t="s">
        <v>383</v>
      </c>
      <c r="B72" s="18">
        <v>19481</v>
      </c>
      <c r="C72" s="18">
        <v>10709</v>
      </c>
      <c r="D72" s="18">
        <v>701</v>
      </c>
      <c r="E72" s="18">
        <v>0</v>
      </c>
      <c r="F72" s="18">
        <v>1821</v>
      </c>
      <c r="G72" s="18">
        <v>0</v>
      </c>
      <c r="H72" s="18">
        <v>3300</v>
      </c>
      <c r="I72" s="18">
        <v>3910</v>
      </c>
      <c r="J72" s="18">
        <v>0</v>
      </c>
    </row>
    <row r="73" spans="1:10">
      <c r="A73" s="8" t="s">
        <v>384</v>
      </c>
      <c r="B73" s="18">
        <v>135946</v>
      </c>
      <c r="C73" s="18">
        <v>19185</v>
      </c>
      <c r="D73" s="18">
        <v>1635</v>
      </c>
      <c r="E73" s="18">
        <v>0</v>
      </c>
      <c r="F73" s="18">
        <v>8704</v>
      </c>
      <c r="G73" s="18">
        <v>728</v>
      </c>
      <c r="H73" s="18">
        <v>78779</v>
      </c>
      <c r="I73" s="18">
        <v>15880</v>
      </c>
      <c r="J73" s="18">
        <v>3441</v>
      </c>
    </row>
    <row r="74" spans="1:10">
      <c r="A74" s="8" t="s">
        <v>385</v>
      </c>
      <c r="B74" s="18">
        <v>80371</v>
      </c>
      <c r="C74" s="18">
        <v>91827</v>
      </c>
      <c r="D74" s="18">
        <v>5895</v>
      </c>
      <c r="E74" s="18">
        <v>0</v>
      </c>
      <c r="F74" s="18">
        <v>9064</v>
      </c>
      <c r="G74" s="18">
        <v>95</v>
      </c>
      <c r="H74" s="18">
        <v>13453</v>
      </c>
      <c r="I74" s="18">
        <v>8373</v>
      </c>
      <c r="J74" s="18">
        <v>34</v>
      </c>
    </row>
    <row r="75" spans="1:10">
      <c r="A75" s="8" t="s">
        <v>386</v>
      </c>
      <c r="B75" s="18"/>
      <c r="C75" s="18"/>
      <c r="D75" s="18"/>
      <c r="E75" s="18"/>
      <c r="F75" s="18"/>
      <c r="G75" s="18"/>
      <c r="H75" s="18"/>
      <c r="I75" s="18"/>
      <c r="J75" s="18"/>
    </row>
    <row r="76" spans="1:10">
      <c r="A76" s="8" t="s">
        <v>387</v>
      </c>
      <c r="B76" s="18">
        <v>35792</v>
      </c>
      <c r="C76" s="18">
        <v>9126</v>
      </c>
      <c r="D76" s="18">
        <v>2529</v>
      </c>
      <c r="E76" s="18">
        <v>0</v>
      </c>
      <c r="F76" s="18">
        <v>2576</v>
      </c>
      <c r="G76" s="18">
        <v>22</v>
      </c>
      <c r="H76" s="18">
        <v>1638</v>
      </c>
      <c r="I76" s="18">
        <v>2306</v>
      </c>
      <c r="J76" s="18">
        <v>226</v>
      </c>
    </row>
    <row r="77" spans="1:10">
      <c r="A77" s="8" t="s">
        <v>388</v>
      </c>
      <c r="B77" s="18">
        <v>621902</v>
      </c>
      <c r="C77" s="18">
        <v>169613</v>
      </c>
      <c r="D77" s="18">
        <v>37477</v>
      </c>
      <c r="E77" s="18">
        <v>0</v>
      </c>
      <c r="F77" s="18">
        <v>23142</v>
      </c>
      <c r="G77" s="18">
        <v>4105</v>
      </c>
      <c r="H77" s="18">
        <v>82867</v>
      </c>
      <c r="I77" s="18">
        <v>49113</v>
      </c>
      <c r="J77" s="18">
        <v>2</v>
      </c>
    </row>
    <row r="78" spans="1:10">
      <c r="A78" s="8" t="s">
        <v>389</v>
      </c>
      <c r="B78" s="18">
        <v>19272</v>
      </c>
      <c r="C78" s="18">
        <v>20593</v>
      </c>
      <c r="D78" s="18">
        <v>371</v>
      </c>
      <c r="E78" s="18">
        <v>0</v>
      </c>
      <c r="F78" s="18">
        <v>1967</v>
      </c>
      <c r="G78" s="18">
        <v>35</v>
      </c>
      <c r="H78" s="18">
        <v>2298</v>
      </c>
      <c r="I78" s="18">
        <v>2205</v>
      </c>
      <c r="J78" s="18">
        <v>49</v>
      </c>
    </row>
    <row r="79" spans="1:10">
      <c r="A79" s="8" t="s">
        <v>390</v>
      </c>
      <c r="B79" s="18">
        <v>179961</v>
      </c>
      <c r="C79" s="18">
        <v>28035</v>
      </c>
      <c r="D79" s="18">
        <v>4696</v>
      </c>
      <c r="E79" s="18">
        <v>220</v>
      </c>
      <c r="F79" s="18">
        <v>10196</v>
      </c>
      <c r="G79" s="18">
        <v>1207</v>
      </c>
      <c r="H79" s="18">
        <v>49457</v>
      </c>
      <c r="I79" s="18">
        <v>21253</v>
      </c>
      <c r="J79" s="18">
        <v>49</v>
      </c>
    </row>
    <row r="80" spans="1:10">
      <c r="A80" s="8" t="s">
        <v>391</v>
      </c>
      <c r="B80" s="18">
        <v>58884</v>
      </c>
      <c r="C80" s="18">
        <v>9255</v>
      </c>
      <c r="D80" s="18">
        <v>801</v>
      </c>
      <c r="E80" s="18">
        <v>0</v>
      </c>
      <c r="F80" s="18">
        <v>4890</v>
      </c>
      <c r="G80" s="18">
        <v>106</v>
      </c>
      <c r="H80" s="18">
        <v>20976</v>
      </c>
      <c r="I80" s="18">
        <v>5836</v>
      </c>
      <c r="J80" s="18">
        <v>553</v>
      </c>
    </row>
    <row r="81" spans="1:10">
      <c r="A81" s="8" t="s">
        <v>392</v>
      </c>
      <c r="B81" s="18">
        <v>91218</v>
      </c>
      <c r="C81" s="18">
        <v>15050</v>
      </c>
      <c r="D81" s="18">
        <v>1206</v>
      </c>
      <c r="E81" s="18">
        <v>0</v>
      </c>
      <c r="F81" s="18">
        <v>8051</v>
      </c>
      <c r="G81" s="18">
        <v>261</v>
      </c>
      <c r="H81" s="18">
        <v>34018</v>
      </c>
      <c r="I81" s="18">
        <v>8212</v>
      </c>
      <c r="J81" s="18">
        <v>0</v>
      </c>
    </row>
    <row r="82" spans="1:10">
      <c r="A82" s="8" t="s">
        <v>393</v>
      </c>
      <c r="B82" s="18">
        <v>50095</v>
      </c>
      <c r="C82" s="18">
        <v>14102</v>
      </c>
      <c r="D82" s="18">
        <v>1281</v>
      </c>
      <c r="E82" s="18">
        <v>0</v>
      </c>
      <c r="F82" s="18">
        <v>4590</v>
      </c>
      <c r="G82" s="18">
        <v>181</v>
      </c>
      <c r="H82" s="18">
        <v>0</v>
      </c>
      <c r="I82" s="18">
        <v>4620</v>
      </c>
      <c r="J82" s="18">
        <v>0</v>
      </c>
    </row>
    <row r="83" spans="1:10">
      <c r="A83" s="8" t="s">
        <v>394</v>
      </c>
      <c r="B83" s="18">
        <v>96885</v>
      </c>
      <c r="C83" s="18">
        <v>48766</v>
      </c>
      <c r="D83" s="18">
        <v>7077</v>
      </c>
      <c r="E83" s="18">
        <v>0</v>
      </c>
      <c r="F83" s="18">
        <v>5064</v>
      </c>
      <c r="G83" s="18">
        <v>2184</v>
      </c>
      <c r="H83" s="18">
        <v>25753</v>
      </c>
      <c r="I83" s="18">
        <v>12500</v>
      </c>
      <c r="J83" s="18">
        <v>295</v>
      </c>
    </row>
    <row r="84" spans="1:10">
      <c r="A84" s="8" t="s">
        <v>395</v>
      </c>
      <c r="B84" s="18">
        <v>125594</v>
      </c>
      <c r="C84" s="18">
        <v>51030</v>
      </c>
      <c r="D84" s="18">
        <v>7961</v>
      </c>
      <c r="E84" s="18">
        <v>0</v>
      </c>
      <c r="F84" s="18">
        <v>11454</v>
      </c>
      <c r="G84" s="18">
        <v>289</v>
      </c>
      <c r="H84" s="18">
        <v>9107</v>
      </c>
      <c r="I84" s="18">
        <v>7927</v>
      </c>
      <c r="J84" s="18">
        <v>514</v>
      </c>
    </row>
    <row r="85" spans="1:10" ht="24" customHeight="1">
      <c r="A85" s="16" t="s">
        <v>396</v>
      </c>
      <c r="B85" s="18"/>
      <c r="C85" s="18"/>
      <c r="D85" s="18"/>
      <c r="E85" s="18"/>
      <c r="F85" s="18"/>
      <c r="G85" s="18"/>
      <c r="H85" s="18"/>
      <c r="I85" s="18"/>
      <c r="J85" s="18"/>
    </row>
    <row r="86" spans="1:10">
      <c r="A86" s="8" t="s">
        <v>397</v>
      </c>
      <c r="B86" s="18">
        <v>81316</v>
      </c>
      <c r="C86" s="18">
        <v>30471</v>
      </c>
      <c r="D86" s="18">
        <v>2992</v>
      </c>
      <c r="E86" s="18">
        <v>0</v>
      </c>
      <c r="F86" s="18">
        <v>4517</v>
      </c>
      <c r="G86" s="18">
        <v>510</v>
      </c>
      <c r="H86" s="18">
        <v>17789</v>
      </c>
      <c r="I86" s="18">
        <v>7251</v>
      </c>
      <c r="J86" s="18">
        <v>88</v>
      </c>
    </row>
    <row r="87" spans="1:10">
      <c r="A87" s="8" t="s">
        <v>398</v>
      </c>
      <c r="B87" s="18">
        <v>34274</v>
      </c>
      <c r="C87" s="18">
        <v>17083</v>
      </c>
      <c r="D87" s="18">
        <v>1629</v>
      </c>
      <c r="E87" s="18">
        <v>0</v>
      </c>
      <c r="F87" s="18">
        <v>2576</v>
      </c>
      <c r="G87" s="18">
        <v>76</v>
      </c>
      <c r="H87" s="18">
        <v>9219</v>
      </c>
      <c r="I87" s="18">
        <v>3506</v>
      </c>
      <c r="J87" s="18">
        <v>1134</v>
      </c>
    </row>
    <row r="88" spans="1:10">
      <c r="A88" s="8" t="s">
        <v>399</v>
      </c>
      <c r="B88" s="18">
        <v>141840</v>
      </c>
      <c r="C88" s="18">
        <v>43936</v>
      </c>
      <c r="D88" s="18">
        <v>3470</v>
      </c>
      <c r="E88" s="18">
        <v>0</v>
      </c>
      <c r="F88" s="18">
        <v>9088</v>
      </c>
      <c r="G88" s="18">
        <v>2774</v>
      </c>
      <c r="H88" s="18">
        <v>51133</v>
      </c>
      <c r="I88" s="18">
        <v>12992</v>
      </c>
      <c r="J88" s="18">
        <v>32</v>
      </c>
    </row>
    <row r="89" spans="1:10">
      <c r="A89" s="8" t="s">
        <v>400</v>
      </c>
      <c r="B89" s="18">
        <v>45648</v>
      </c>
      <c r="C89" s="18">
        <v>8666</v>
      </c>
      <c r="D89" s="18">
        <v>716</v>
      </c>
      <c r="E89" s="18">
        <v>2774</v>
      </c>
      <c r="F89" s="18">
        <v>17</v>
      </c>
      <c r="G89" s="18">
        <v>836</v>
      </c>
      <c r="H89" s="18">
        <v>5770</v>
      </c>
      <c r="I89" s="18">
        <v>3334</v>
      </c>
      <c r="J89" s="18">
        <v>216</v>
      </c>
    </row>
    <row r="90" spans="1:10">
      <c r="A90" s="8" t="s">
        <v>401</v>
      </c>
      <c r="B90" s="18">
        <v>63807</v>
      </c>
      <c r="C90" s="18">
        <v>14741</v>
      </c>
      <c r="D90" s="18">
        <v>2736</v>
      </c>
      <c r="E90" s="18">
        <v>0</v>
      </c>
      <c r="F90" s="18">
        <v>4087</v>
      </c>
      <c r="G90" s="18">
        <v>414</v>
      </c>
      <c r="H90" s="18">
        <v>13864</v>
      </c>
      <c r="I90" s="18">
        <v>5371</v>
      </c>
      <c r="J90" s="18">
        <v>12</v>
      </c>
    </row>
    <row r="91" spans="1:10">
      <c r="A91" s="8" t="s">
        <v>402</v>
      </c>
      <c r="B91" s="18">
        <v>35927</v>
      </c>
      <c r="C91" s="18">
        <v>9094</v>
      </c>
      <c r="D91" s="18">
        <v>515</v>
      </c>
      <c r="E91" s="18">
        <v>1056</v>
      </c>
      <c r="F91" s="18">
        <v>3498</v>
      </c>
      <c r="G91" s="18">
        <v>40</v>
      </c>
      <c r="H91" s="18">
        <v>3621</v>
      </c>
      <c r="I91" s="18">
        <v>1718</v>
      </c>
      <c r="J91" s="18">
        <v>373</v>
      </c>
    </row>
    <row r="92" spans="1:10">
      <c r="A92" s="8" t="s">
        <v>403</v>
      </c>
      <c r="B92" s="18">
        <v>352327</v>
      </c>
      <c r="C92" s="18">
        <v>157130</v>
      </c>
      <c r="D92" s="18">
        <v>22720</v>
      </c>
      <c r="E92" s="18">
        <v>0</v>
      </c>
      <c r="F92" s="18">
        <v>23632</v>
      </c>
      <c r="G92" s="18">
        <v>3853</v>
      </c>
      <c r="H92" s="18">
        <v>49935</v>
      </c>
      <c r="I92" s="18">
        <v>40429</v>
      </c>
      <c r="J92" s="18">
        <v>439</v>
      </c>
    </row>
    <row r="93" spans="1:10">
      <c r="A93" s="8" t="s">
        <v>404</v>
      </c>
      <c r="B93" s="18">
        <v>67825</v>
      </c>
      <c r="C93" s="18">
        <v>3408</v>
      </c>
      <c r="D93" s="18">
        <v>3232</v>
      </c>
      <c r="E93" s="18">
        <v>0</v>
      </c>
      <c r="F93" s="18">
        <v>4075</v>
      </c>
      <c r="G93" s="18">
        <v>0</v>
      </c>
      <c r="H93" s="18">
        <v>15934</v>
      </c>
      <c r="I93" s="18">
        <v>5897</v>
      </c>
      <c r="J93" s="18">
        <v>0</v>
      </c>
    </row>
    <row r="94" spans="1:10" ht="24" customHeight="1">
      <c r="A94" s="16" t="s">
        <v>405</v>
      </c>
      <c r="B94" s="18"/>
      <c r="C94" s="18"/>
      <c r="D94" s="18"/>
      <c r="E94" s="18"/>
      <c r="F94" s="18"/>
      <c r="G94" s="18"/>
      <c r="H94" s="18"/>
      <c r="I94" s="18"/>
      <c r="J94" s="18"/>
    </row>
    <row r="95" spans="1:10">
      <c r="A95" s="8" t="s">
        <v>406</v>
      </c>
      <c r="B95" s="18">
        <v>48035</v>
      </c>
      <c r="C95" s="18">
        <v>3349</v>
      </c>
      <c r="D95" s="18">
        <v>880</v>
      </c>
      <c r="E95" s="18">
        <v>0</v>
      </c>
      <c r="F95" s="18">
        <v>4184</v>
      </c>
      <c r="G95" s="18">
        <v>1</v>
      </c>
      <c r="H95" s="18">
        <v>10340</v>
      </c>
      <c r="I95" s="18">
        <v>3704</v>
      </c>
      <c r="J95" s="18">
        <v>6</v>
      </c>
    </row>
    <row r="96" spans="1:10">
      <c r="A96" s="8" t="s">
        <v>407</v>
      </c>
      <c r="B96" s="18">
        <v>59982</v>
      </c>
      <c r="C96" s="18">
        <v>4774</v>
      </c>
      <c r="D96" s="18">
        <v>17</v>
      </c>
      <c r="E96" s="18">
        <v>0</v>
      </c>
      <c r="F96" s="18">
        <v>734</v>
      </c>
      <c r="G96" s="18">
        <v>116</v>
      </c>
      <c r="H96" s="18">
        <v>12025</v>
      </c>
      <c r="I96" s="18">
        <v>4743</v>
      </c>
      <c r="J96" s="18">
        <v>0</v>
      </c>
    </row>
    <row r="97" spans="1:10">
      <c r="A97" s="8" t="s">
        <v>408</v>
      </c>
      <c r="B97" s="18">
        <v>65501</v>
      </c>
      <c r="C97" s="18">
        <v>34216</v>
      </c>
      <c r="D97" s="18">
        <v>432</v>
      </c>
      <c r="E97" s="18">
        <v>325</v>
      </c>
      <c r="F97" s="18">
        <v>2550</v>
      </c>
      <c r="G97" s="18">
        <v>675</v>
      </c>
      <c r="H97" s="18">
        <v>4039</v>
      </c>
      <c r="I97" s="18">
        <v>7075</v>
      </c>
      <c r="J97" s="18">
        <v>0</v>
      </c>
    </row>
    <row r="98" spans="1:10">
      <c r="A98" s="8" t="s">
        <v>409</v>
      </c>
      <c r="B98" s="18">
        <v>27444</v>
      </c>
      <c r="C98" s="18">
        <v>731</v>
      </c>
      <c r="D98" s="18">
        <v>2011</v>
      </c>
      <c r="E98" s="18">
        <v>0</v>
      </c>
      <c r="F98" s="18">
        <v>2736</v>
      </c>
      <c r="G98" s="18">
        <v>21</v>
      </c>
      <c r="H98" s="18">
        <v>7412</v>
      </c>
      <c r="I98" s="18">
        <v>2294</v>
      </c>
      <c r="J98" s="18">
        <v>0</v>
      </c>
    </row>
    <row r="99" spans="1:10">
      <c r="A99" s="8" t="s">
        <v>410</v>
      </c>
      <c r="B99" s="18">
        <v>291536</v>
      </c>
      <c r="C99" s="18">
        <v>79961</v>
      </c>
      <c r="D99" s="18">
        <v>15709</v>
      </c>
      <c r="E99" s="18">
        <v>0</v>
      </c>
      <c r="F99" s="18">
        <v>23407</v>
      </c>
      <c r="G99" s="18">
        <v>830</v>
      </c>
      <c r="H99" s="18">
        <v>0</v>
      </c>
      <c r="I99" s="18">
        <v>38072</v>
      </c>
      <c r="J99" s="18">
        <v>358</v>
      </c>
    </row>
    <row r="100" spans="1:10">
      <c r="A100" s="8" t="s">
        <v>411</v>
      </c>
      <c r="B100" s="18">
        <v>98588</v>
      </c>
      <c r="C100" s="18">
        <v>10684</v>
      </c>
      <c r="D100" s="18">
        <v>1165</v>
      </c>
      <c r="E100" s="18">
        <v>0</v>
      </c>
      <c r="F100" s="18">
        <v>12269</v>
      </c>
      <c r="G100" s="18">
        <v>41</v>
      </c>
      <c r="H100" s="18">
        <v>33982</v>
      </c>
      <c r="I100" s="18">
        <v>8856</v>
      </c>
      <c r="J100" s="18">
        <v>0</v>
      </c>
    </row>
    <row r="101" spans="1:10">
      <c r="A101" s="8" t="s">
        <v>412</v>
      </c>
      <c r="B101" s="18">
        <v>64214</v>
      </c>
      <c r="C101" s="18">
        <v>13996</v>
      </c>
      <c r="D101" s="18">
        <v>3007</v>
      </c>
      <c r="E101" s="18">
        <v>0</v>
      </c>
      <c r="F101" s="18">
        <v>4082</v>
      </c>
      <c r="G101" s="18">
        <v>30</v>
      </c>
      <c r="H101" s="18">
        <v>5155</v>
      </c>
      <c r="I101" s="18">
        <v>8103</v>
      </c>
      <c r="J101" s="18">
        <v>1690</v>
      </c>
    </row>
    <row r="102" spans="1:10">
      <c r="A102" s="8" t="s">
        <v>413</v>
      </c>
      <c r="B102" s="18">
        <v>121937</v>
      </c>
      <c r="C102" s="18">
        <v>21746</v>
      </c>
      <c r="D102" s="18">
        <v>5386</v>
      </c>
      <c r="E102" s="18">
        <v>3</v>
      </c>
      <c r="F102" s="18">
        <v>8717</v>
      </c>
      <c r="G102" s="18">
        <v>3994</v>
      </c>
      <c r="H102" s="18">
        <v>40537</v>
      </c>
      <c r="I102" s="18">
        <v>12233</v>
      </c>
      <c r="J102" s="18">
        <v>744</v>
      </c>
    </row>
    <row r="103" spans="1:10">
      <c r="A103" s="8" t="s">
        <v>414</v>
      </c>
      <c r="B103" s="18">
        <v>113092</v>
      </c>
      <c r="C103" s="18">
        <v>46502</v>
      </c>
      <c r="D103" s="18">
        <v>4381</v>
      </c>
      <c r="E103" s="18">
        <v>0</v>
      </c>
      <c r="F103" s="18">
        <v>6614</v>
      </c>
      <c r="G103" s="18">
        <v>430</v>
      </c>
      <c r="H103" s="18">
        <v>26945</v>
      </c>
      <c r="I103" s="18">
        <v>11402</v>
      </c>
      <c r="J103" s="18">
        <v>0</v>
      </c>
    </row>
    <row r="104" spans="1:10">
      <c r="A104" s="8" t="s">
        <v>415</v>
      </c>
      <c r="B104" s="18">
        <v>23284</v>
      </c>
      <c r="C104" s="18">
        <v>725</v>
      </c>
      <c r="D104" s="18">
        <v>2474</v>
      </c>
      <c r="E104" s="18">
        <v>0</v>
      </c>
      <c r="F104" s="18">
        <v>1750</v>
      </c>
      <c r="G104" s="18">
        <v>192</v>
      </c>
      <c r="H104" s="18">
        <v>0</v>
      </c>
      <c r="I104" s="18">
        <v>2182</v>
      </c>
      <c r="J104" s="18">
        <v>0</v>
      </c>
    </row>
    <row r="105" spans="1:10">
      <c r="A105" s="8" t="s">
        <v>416</v>
      </c>
      <c r="B105" s="18">
        <v>68902</v>
      </c>
      <c r="C105" s="18">
        <v>22408</v>
      </c>
      <c r="D105" s="18">
        <v>1499</v>
      </c>
      <c r="E105" s="18">
        <v>0</v>
      </c>
      <c r="F105" s="18">
        <v>4644</v>
      </c>
      <c r="G105" s="18">
        <v>297</v>
      </c>
      <c r="H105" s="18">
        <v>7122</v>
      </c>
      <c r="I105" s="18">
        <v>4514</v>
      </c>
      <c r="J105" s="18">
        <v>0</v>
      </c>
    </row>
    <row r="106" spans="1:10">
      <c r="A106" s="8" t="s">
        <v>417</v>
      </c>
      <c r="B106" s="18">
        <v>136826</v>
      </c>
      <c r="C106" s="18">
        <v>64022</v>
      </c>
      <c r="D106" s="18">
        <v>5895</v>
      </c>
      <c r="E106" s="18">
        <v>0</v>
      </c>
      <c r="F106" s="18">
        <v>8725</v>
      </c>
      <c r="G106" s="18">
        <v>2011</v>
      </c>
      <c r="H106" s="18">
        <v>12676</v>
      </c>
      <c r="I106" s="18">
        <v>10841</v>
      </c>
      <c r="J106" s="18">
        <v>268</v>
      </c>
    </row>
    <row r="107" spans="1:10" ht="24" customHeight="1">
      <c r="A107" s="16" t="s">
        <v>418</v>
      </c>
      <c r="B107" s="18"/>
      <c r="C107" s="18"/>
      <c r="D107" s="18"/>
      <c r="E107" s="18"/>
      <c r="F107" s="18"/>
      <c r="G107" s="18"/>
      <c r="H107" s="18"/>
      <c r="I107" s="18"/>
      <c r="J107" s="18"/>
    </row>
    <row r="108" spans="1:10">
      <c r="A108" s="8" t="s">
        <v>419</v>
      </c>
      <c r="B108" s="18">
        <v>183102</v>
      </c>
      <c r="C108" s="18">
        <v>98732</v>
      </c>
      <c r="D108" s="18">
        <v>35389</v>
      </c>
      <c r="E108" s="18">
        <v>0</v>
      </c>
      <c r="F108" s="18">
        <v>6619</v>
      </c>
      <c r="G108" s="18">
        <v>36442</v>
      </c>
      <c r="H108" s="18">
        <v>7408</v>
      </c>
      <c r="I108" s="18">
        <v>34219</v>
      </c>
      <c r="J108" s="18">
        <v>0</v>
      </c>
    </row>
    <row r="109" spans="1:10" ht="25.5" customHeight="1">
      <c r="A109" s="16" t="s">
        <v>420</v>
      </c>
      <c r="B109" s="18"/>
      <c r="C109" s="18"/>
      <c r="D109" s="18"/>
      <c r="E109" s="18"/>
      <c r="F109" s="18"/>
      <c r="G109" s="18"/>
      <c r="H109" s="18"/>
      <c r="I109" s="18"/>
      <c r="J109" s="18"/>
    </row>
    <row r="110" spans="1:10">
      <c r="A110" s="8" t="s">
        <v>421</v>
      </c>
      <c r="B110" s="18">
        <v>122131</v>
      </c>
      <c r="C110" s="18">
        <v>69911</v>
      </c>
      <c r="D110" s="18">
        <v>5615</v>
      </c>
      <c r="E110" s="18">
        <v>0</v>
      </c>
      <c r="F110" s="18">
        <v>11029</v>
      </c>
      <c r="G110" s="18">
        <v>0</v>
      </c>
      <c r="H110" s="18">
        <v>0</v>
      </c>
      <c r="I110" s="18">
        <v>12675</v>
      </c>
      <c r="J110" s="18">
        <v>798</v>
      </c>
    </row>
    <row r="111" spans="1:10">
      <c r="A111" s="8" t="s">
        <v>422</v>
      </c>
      <c r="B111" s="18">
        <v>300282</v>
      </c>
      <c r="C111" s="18">
        <v>80264</v>
      </c>
      <c r="D111" s="18">
        <v>9521</v>
      </c>
      <c r="E111" s="18">
        <v>828</v>
      </c>
      <c r="F111" s="18">
        <v>21401</v>
      </c>
      <c r="G111" s="18">
        <v>344</v>
      </c>
      <c r="H111" s="18">
        <v>44385</v>
      </c>
      <c r="I111" s="18">
        <v>27982</v>
      </c>
      <c r="J111" s="18">
        <v>0</v>
      </c>
    </row>
    <row r="112" spans="1:10">
      <c r="A112" s="8" t="s">
        <v>423</v>
      </c>
      <c r="B112" s="18">
        <v>61606</v>
      </c>
      <c r="C112" s="18">
        <v>15549</v>
      </c>
      <c r="D112" s="18">
        <v>3121</v>
      </c>
      <c r="E112" s="18">
        <v>0</v>
      </c>
      <c r="F112" s="18">
        <v>3800</v>
      </c>
      <c r="G112" s="18">
        <v>144</v>
      </c>
      <c r="H112" s="18">
        <v>15484</v>
      </c>
      <c r="I112" s="18">
        <v>8768</v>
      </c>
      <c r="J112" s="18">
        <v>48</v>
      </c>
    </row>
    <row r="113" spans="1:10">
      <c r="A113" s="8" t="s">
        <v>424</v>
      </c>
      <c r="B113" s="18">
        <v>114176</v>
      </c>
      <c r="C113" s="18">
        <v>62299</v>
      </c>
      <c r="D113" s="18">
        <v>690</v>
      </c>
      <c r="E113" s="18">
        <v>0</v>
      </c>
      <c r="F113" s="18">
        <v>7119</v>
      </c>
      <c r="G113" s="18">
        <v>358</v>
      </c>
      <c r="H113" s="18">
        <v>23959</v>
      </c>
      <c r="I113" s="18">
        <v>12627</v>
      </c>
      <c r="J113" s="18">
        <v>899</v>
      </c>
    </row>
    <row r="114" spans="1:10">
      <c r="A114" s="8" t="s">
        <v>425</v>
      </c>
      <c r="B114" s="18">
        <v>97646</v>
      </c>
      <c r="C114" s="18">
        <v>5094</v>
      </c>
      <c r="D114" s="18">
        <v>1318</v>
      </c>
      <c r="E114" s="18">
        <v>0</v>
      </c>
      <c r="F114" s="18">
        <v>11647</v>
      </c>
      <c r="G114" s="18">
        <v>53</v>
      </c>
      <c r="H114" s="18">
        <v>28288</v>
      </c>
      <c r="I114" s="18">
        <v>8448</v>
      </c>
      <c r="J114" s="18">
        <v>5</v>
      </c>
    </row>
    <row r="115" spans="1:10" ht="25.5" customHeight="1">
      <c r="A115" s="16" t="s">
        <v>426</v>
      </c>
      <c r="B115" s="18"/>
      <c r="C115" s="18"/>
      <c r="D115" s="18"/>
      <c r="E115" s="18"/>
      <c r="F115" s="18"/>
      <c r="G115" s="18"/>
      <c r="H115" s="18"/>
      <c r="I115" s="18"/>
      <c r="J115" s="18"/>
    </row>
    <row r="116" spans="1:10">
      <c r="A116" s="8" t="s">
        <v>427</v>
      </c>
      <c r="B116" s="18">
        <v>863</v>
      </c>
      <c r="C116" s="18">
        <v>77110</v>
      </c>
      <c r="D116" s="18">
        <v>1</v>
      </c>
      <c r="E116" s="18">
        <v>0</v>
      </c>
      <c r="F116" s="18">
        <v>2207</v>
      </c>
      <c r="G116" s="18">
        <v>0</v>
      </c>
      <c r="H116" s="18">
        <v>306</v>
      </c>
      <c r="I116" s="18">
        <v>7548</v>
      </c>
      <c r="J116" s="18">
        <v>0</v>
      </c>
    </row>
    <row r="117" spans="1:10">
      <c r="A117" s="8" t="s">
        <v>428</v>
      </c>
      <c r="B117" s="18">
        <v>45430</v>
      </c>
      <c r="C117" s="18">
        <v>6506</v>
      </c>
      <c r="D117" s="18">
        <v>833</v>
      </c>
      <c r="E117" s="18">
        <v>0</v>
      </c>
      <c r="F117" s="18">
        <v>6237</v>
      </c>
      <c r="G117" s="18">
        <v>173</v>
      </c>
      <c r="H117" s="18">
        <v>6949</v>
      </c>
      <c r="I117" s="18">
        <v>5592</v>
      </c>
      <c r="J117" s="18">
        <v>0</v>
      </c>
    </row>
    <row r="118" spans="1:10">
      <c r="A118" s="8" t="s">
        <v>429</v>
      </c>
      <c r="B118" s="18">
        <v>23395</v>
      </c>
      <c r="C118" s="18">
        <v>16538</v>
      </c>
      <c r="D118" s="18">
        <v>660</v>
      </c>
      <c r="E118" s="18">
        <v>2070</v>
      </c>
      <c r="F118" s="18">
        <v>3853</v>
      </c>
      <c r="G118" s="18">
        <v>0</v>
      </c>
      <c r="H118" s="18">
        <v>0</v>
      </c>
      <c r="I118" s="18">
        <v>7954</v>
      </c>
      <c r="J118" s="18">
        <v>0</v>
      </c>
    </row>
    <row r="119" spans="1:10">
      <c r="A119" s="8" t="s">
        <v>430</v>
      </c>
      <c r="B119" s="18">
        <v>41265</v>
      </c>
      <c r="C119" s="18">
        <v>10232</v>
      </c>
      <c r="D119" s="18">
        <v>745</v>
      </c>
      <c r="E119" s="18">
        <v>0</v>
      </c>
      <c r="F119" s="18">
        <v>5176</v>
      </c>
      <c r="G119" s="18">
        <v>233</v>
      </c>
      <c r="H119" s="18">
        <v>16210</v>
      </c>
      <c r="I119" s="18">
        <v>6781</v>
      </c>
      <c r="J119" s="18">
        <v>159</v>
      </c>
    </row>
    <row r="120" spans="1:10">
      <c r="A120" s="8" t="s">
        <v>431</v>
      </c>
      <c r="B120" s="18">
        <v>155884</v>
      </c>
      <c r="C120" s="18">
        <v>24185</v>
      </c>
      <c r="D120" s="18">
        <v>3969</v>
      </c>
      <c r="E120" s="18">
        <v>0</v>
      </c>
      <c r="F120" s="18">
        <v>12808</v>
      </c>
      <c r="G120" s="18">
        <v>293</v>
      </c>
      <c r="H120" s="18">
        <v>33033</v>
      </c>
      <c r="I120" s="18">
        <v>18238</v>
      </c>
      <c r="J120" s="18">
        <v>776</v>
      </c>
    </row>
    <row r="121" spans="1:10">
      <c r="A121" s="8" t="s">
        <v>432</v>
      </c>
      <c r="B121" s="18">
        <v>433348</v>
      </c>
      <c r="C121" s="18">
        <v>175636</v>
      </c>
      <c r="D121" s="18">
        <v>37936</v>
      </c>
      <c r="E121" s="18">
        <v>0</v>
      </c>
      <c r="F121" s="18">
        <v>26268</v>
      </c>
      <c r="G121" s="18">
        <v>19613</v>
      </c>
      <c r="H121" s="18">
        <v>43514</v>
      </c>
      <c r="I121" s="18">
        <v>82451</v>
      </c>
      <c r="J121" s="18">
        <v>134</v>
      </c>
    </row>
    <row r="122" spans="1:10">
      <c r="A122" s="8" t="s">
        <v>433</v>
      </c>
      <c r="B122" s="18">
        <v>203872</v>
      </c>
      <c r="C122" s="18">
        <v>48869</v>
      </c>
      <c r="D122" s="18">
        <v>135847</v>
      </c>
      <c r="E122" s="18">
        <v>0</v>
      </c>
      <c r="F122" s="18">
        <v>7558</v>
      </c>
      <c r="G122" s="18">
        <v>141807</v>
      </c>
      <c r="H122" s="18">
        <v>12070</v>
      </c>
      <c r="I122" s="18">
        <v>26319</v>
      </c>
      <c r="J122" s="18">
        <v>162</v>
      </c>
    </row>
    <row r="123" spans="1:10">
      <c r="A123" s="8" t="s">
        <v>434</v>
      </c>
      <c r="B123" s="18">
        <v>4365</v>
      </c>
      <c r="C123" s="18">
        <v>116955</v>
      </c>
      <c r="D123" s="18">
        <v>939</v>
      </c>
      <c r="E123" s="18">
        <v>3002</v>
      </c>
      <c r="F123" s="18">
        <v>0</v>
      </c>
      <c r="G123" s="18">
        <v>0</v>
      </c>
      <c r="H123" s="18">
        <v>488</v>
      </c>
      <c r="I123" s="18">
        <v>11664</v>
      </c>
      <c r="J123" s="18">
        <v>0</v>
      </c>
    </row>
    <row r="124" spans="1:10">
      <c r="A124" s="8" t="s">
        <v>435</v>
      </c>
      <c r="B124" s="18">
        <v>45332</v>
      </c>
      <c r="C124" s="18">
        <v>11574</v>
      </c>
      <c r="D124" s="18">
        <v>1541</v>
      </c>
      <c r="E124" s="18">
        <v>0</v>
      </c>
      <c r="F124" s="18">
        <v>4809</v>
      </c>
      <c r="G124" s="18">
        <v>256</v>
      </c>
      <c r="H124" s="18">
        <v>0</v>
      </c>
      <c r="I124" s="18">
        <v>4647</v>
      </c>
      <c r="J124" s="18">
        <v>496</v>
      </c>
    </row>
    <row r="125" spans="1:10">
      <c r="A125" s="8" t="s">
        <v>436</v>
      </c>
      <c r="B125" s="18">
        <v>35221</v>
      </c>
      <c r="C125" s="18">
        <v>50744</v>
      </c>
      <c r="D125" s="18">
        <v>1284</v>
      </c>
      <c r="E125" s="18">
        <v>3210</v>
      </c>
      <c r="F125" s="18">
        <v>0</v>
      </c>
      <c r="G125" s="18">
        <v>0</v>
      </c>
      <c r="H125" s="18">
        <v>6922</v>
      </c>
      <c r="I125" s="18">
        <v>6967</v>
      </c>
      <c r="J125" s="18">
        <v>530</v>
      </c>
    </row>
    <row r="126" spans="1:10">
      <c r="A126" s="8" t="s">
        <v>437</v>
      </c>
      <c r="B126" s="18">
        <v>49418</v>
      </c>
      <c r="C126" s="18">
        <v>37699</v>
      </c>
      <c r="D126" s="18">
        <v>1272</v>
      </c>
      <c r="E126" s="18">
        <v>0</v>
      </c>
      <c r="F126" s="18">
        <v>3165</v>
      </c>
      <c r="G126" s="18">
        <v>29</v>
      </c>
      <c r="H126" s="18">
        <v>2854</v>
      </c>
      <c r="I126" s="18">
        <v>11395</v>
      </c>
      <c r="J126" s="18">
        <v>817</v>
      </c>
    </row>
    <row r="127" spans="1:10">
      <c r="A127" s="8" t="s">
        <v>438</v>
      </c>
      <c r="B127" s="18">
        <v>404238</v>
      </c>
      <c r="C127" s="18">
        <v>85866</v>
      </c>
      <c r="D127" s="18">
        <v>25654</v>
      </c>
      <c r="E127" s="18">
        <v>100</v>
      </c>
      <c r="F127" s="18">
        <v>13674</v>
      </c>
      <c r="G127" s="18">
        <v>4456</v>
      </c>
      <c r="H127" s="18">
        <v>55318</v>
      </c>
      <c r="I127" s="18">
        <v>50293</v>
      </c>
      <c r="J127" s="18">
        <v>0</v>
      </c>
    </row>
    <row r="128" spans="1:10">
      <c r="A128" s="8" t="s">
        <v>439</v>
      </c>
      <c r="B128" s="18">
        <v>70823</v>
      </c>
      <c r="C128" s="18">
        <v>48882</v>
      </c>
      <c r="D128" s="18">
        <v>78176</v>
      </c>
      <c r="E128" s="18">
        <v>0</v>
      </c>
      <c r="F128" s="18">
        <v>5009</v>
      </c>
      <c r="G128" s="18">
        <v>95670</v>
      </c>
      <c r="H128" s="18">
        <v>2919</v>
      </c>
      <c r="I128" s="18">
        <v>10941</v>
      </c>
      <c r="J128" s="18">
        <v>41</v>
      </c>
    </row>
    <row r="129" spans="1:10">
      <c r="A129" s="8" t="s">
        <v>440</v>
      </c>
      <c r="B129" s="18">
        <v>18154</v>
      </c>
      <c r="C129" s="18">
        <v>241837</v>
      </c>
      <c r="D129" s="18">
        <v>21170</v>
      </c>
      <c r="E129" s="18">
        <v>290</v>
      </c>
      <c r="F129" s="18">
        <v>5235</v>
      </c>
      <c r="G129" s="18">
        <v>13436</v>
      </c>
      <c r="H129" s="18">
        <v>10633</v>
      </c>
      <c r="I129" s="18">
        <v>19931</v>
      </c>
      <c r="J129" s="18">
        <v>0</v>
      </c>
    </row>
    <row r="130" spans="1:10">
      <c r="A130" s="8" t="s">
        <v>441</v>
      </c>
      <c r="B130" s="18">
        <v>32780</v>
      </c>
      <c r="C130" s="18">
        <v>20692</v>
      </c>
      <c r="D130" s="18">
        <v>4794</v>
      </c>
      <c r="E130" s="18">
        <v>2517</v>
      </c>
      <c r="F130" s="18">
        <v>0</v>
      </c>
      <c r="G130" s="18">
        <v>0</v>
      </c>
      <c r="H130" s="18">
        <v>10</v>
      </c>
      <c r="I130" s="18">
        <v>9986</v>
      </c>
      <c r="J130" s="18">
        <v>1380</v>
      </c>
    </row>
    <row r="131" spans="1:10">
      <c r="A131" s="8" t="s">
        <v>442</v>
      </c>
      <c r="B131" s="18">
        <v>448056</v>
      </c>
      <c r="C131" s="18">
        <v>147871</v>
      </c>
      <c r="D131" s="18">
        <v>29253</v>
      </c>
      <c r="E131" s="18">
        <v>0</v>
      </c>
      <c r="F131" s="18">
        <v>21869</v>
      </c>
      <c r="G131" s="18">
        <v>1364</v>
      </c>
      <c r="H131" s="18">
        <v>843</v>
      </c>
      <c r="I131" s="18">
        <v>51364</v>
      </c>
      <c r="J131" s="18">
        <v>1174</v>
      </c>
    </row>
    <row r="132" spans="1:10">
      <c r="A132" s="8" t="s">
        <v>443</v>
      </c>
      <c r="B132" s="18">
        <v>1206056</v>
      </c>
      <c r="C132" s="18">
        <v>285670</v>
      </c>
      <c r="D132" s="18">
        <v>99260</v>
      </c>
      <c r="E132" s="18">
        <v>0</v>
      </c>
      <c r="F132" s="18">
        <v>18647</v>
      </c>
      <c r="G132" s="18">
        <v>60452</v>
      </c>
      <c r="H132" s="18">
        <v>79094</v>
      </c>
      <c r="I132" s="18">
        <v>156988</v>
      </c>
      <c r="J132" s="18">
        <v>38</v>
      </c>
    </row>
    <row r="133" spans="1:10">
      <c r="A133" s="8" t="s">
        <v>444</v>
      </c>
      <c r="B133" s="18">
        <v>40112</v>
      </c>
      <c r="C133" s="18">
        <v>3731</v>
      </c>
      <c r="D133" s="18">
        <v>275</v>
      </c>
      <c r="E133" s="18">
        <v>0</v>
      </c>
      <c r="F133" s="18">
        <v>4167</v>
      </c>
      <c r="G133" s="18">
        <v>180</v>
      </c>
      <c r="H133" s="18">
        <v>4766</v>
      </c>
      <c r="I133" s="18">
        <v>3900</v>
      </c>
      <c r="J133" s="18">
        <v>117</v>
      </c>
    </row>
    <row r="134" spans="1:10">
      <c r="A134" s="8" t="s">
        <v>445</v>
      </c>
      <c r="B134" s="18">
        <v>14109</v>
      </c>
      <c r="C134" s="18">
        <v>5439</v>
      </c>
      <c r="D134" s="18">
        <v>647</v>
      </c>
      <c r="E134" s="18">
        <v>0</v>
      </c>
      <c r="F134" s="18">
        <v>3221</v>
      </c>
      <c r="G134" s="18">
        <v>0</v>
      </c>
      <c r="H134" s="18">
        <v>0</v>
      </c>
      <c r="I134" s="18">
        <v>1555</v>
      </c>
      <c r="J134" s="18">
        <v>0</v>
      </c>
    </row>
    <row r="135" spans="1:10">
      <c r="A135" s="8" t="s">
        <v>446</v>
      </c>
      <c r="B135" s="18">
        <v>63956</v>
      </c>
      <c r="C135" s="18">
        <v>22746</v>
      </c>
      <c r="D135" s="18">
        <v>1286</v>
      </c>
      <c r="E135" s="18">
        <v>0</v>
      </c>
      <c r="F135" s="18">
        <v>4944</v>
      </c>
      <c r="G135" s="18">
        <v>188</v>
      </c>
      <c r="H135" s="18">
        <v>0</v>
      </c>
      <c r="I135" s="18">
        <v>9519</v>
      </c>
      <c r="J135" s="18">
        <v>3922</v>
      </c>
    </row>
    <row r="136" spans="1:10">
      <c r="A136" s="8" t="s">
        <v>447</v>
      </c>
      <c r="B136" s="18">
        <v>70792</v>
      </c>
      <c r="C136" s="18">
        <v>8087</v>
      </c>
      <c r="D136" s="18">
        <v>3734</v>
      </c>
      <c r="E136" s="18">
        <v>0</v>
      </c>
      <c r="F136" s="18">
        <v>7669</v>
      </c>
      <c r="G136" s="18">
        <v>3065</v>
      </c>
      <c r="H136" s="18">
        <v>0</v>
      </c>
      <c r="I136" s="18">
        <v>5364</v>
      </c>
      <c r="J136" s="18">
        <v>5781</v>
      </c>
    </row>
    <row r="137" spans="1:10">
      <c r="A137" s="8" t="s">
        <v>448</v>
      </c>
      <c r="B137" s="18">
        <v>45745</v>
      </c>
      <c r="C137" s="18">
        <v>9465</v>
      </c>
      <c r="D137" s="18">
        <v>5332</v>
      </c>
      <c r="E137" s="18">
        <v>0</v>
      </c>
      <c r="F137" s="18">
        <v>3403</v>
      </c>
      <c r="G137" s="18">
        <v>4351</v>
      </c>
      <c r="H137" s="18">
        <v>0</v>
      </c>
      <c r="I137" s="18">
        <v>9077</v>
      </c>
      <c r="J137" s="18">
        <v>0</v>
      </c>
    </row>
    <row r="138" spans="1:10">
      <c r="A138" s="8" t="s">
        <v>449</v>
      </c>
      <c r="B138" s="18">
        <v>7780</v>
      </c>
      <c r="C138" s="18">
        <v>68834</v>
      </c>
      <c r="D138" s="18">
        <v>0</v>
      </c>
      <c r="E138" s="18">
        <v>2244</v>
      </c>
      <c r="F138" s="18">
        <v>777</v>
      </c>
      <c r="G138" s="18">
        <v>0</v>
      </c>
      <c r="H138" s="18">
        <v>95</v>
      </c>
      <c r="I138" s="18">
        <v>11969</v>
      </c>
      <c r="J138" s="18">
        <v>0</v>
      </c>
    </row>
    <row r="139" spans="1:10">
      <c r="A139" s="8" t="s">
        <v>450</v>
      </c>
      <c r="B139" s="18">
        <v>44672</v>
      </c>
      <c r="C139" s="18">
        <v>11310</v>
      </c>
      <c r="D139" s="18">
        <v>71</v>
      </c>
      <c r="E139" s="18">
        <v>0</v>
      </c>
      <c r="F139" s="18">
        <v>3366</v>
      </c>
      <c r="G139" s="18">
        <v>0</v>
      </c>
      <c r="H139" s="18">
        <v>9012</v>
      </c>
      <c r="I139" s="18">
        <v>4843</v>
      </c>
      <c r="J139" s="18">
        <v>98</v>
      </c>
    </row>
    <row r="140" spans="1:10">
      <c r="A140" s="8" t="s">
        <v>451</v>
      </c>
      <c r="B140" s="18">
        <v>36833</v>
      </c>
      <c r="C140" s="18">
        <v>23788</v>
      </c>
      <c r="D140" s="18">
        <v>772</v>
      </c>
      <c r="E140" s="18">
        <v>0</v>
      </c>
      <c r="F140" s="18">
        <v>4086</v>
      </c>
      <c r="G140" s="18">
        <v>7</v>
      </c>
      <c r="H140" s="18">
        <v>0</v>
      </c>
      <c r="I140" s="18">
        <v>6298</v>
      </c>
      <c r="J140" s="18">
        <v>60</v>
      </c>
    </row>
    <row r="141" spans="1:10">
      <c r="A141" s="8" t="s">
        <v>452</v>
      </c>
      <c r="B141" s="18">
        <v>42289</v>
      </c>
      <c r="C141" s="18">
        <v>31479</v>
      </c>
      <c r="D141" s="18">
        <v>771</v>
      </c>
      <c r="E141" s="18">
        <v>0</v>
      </c>
      <c r="F141" s="18">
        <v>8390</v>
      </c>
      <c r="G141" s="18">
        <v>476</v>
      </c>
      <c r="H141" s="18">
        <v>159</v>
      </c>
      <c r="I141" s="18">
        <v>11618</v>
      </c>
      <c r="J141" s="18">
        <v>134</v>
      </c>
    </row>
    <row r="142" spans="1:10">
      <c r="A142" s="8" t="s">
        <v>453</v>
      </c>
      <c r="B142" s="18">
        <v>114734</v>
      </c>
      <c r="C142" s="18">
        <v>37022</v>
      </c>
      <c r="D142" s="18">
        <v>4848</v>
      </c>
      <c r="E142" s="18">
        <v>0</v>
      </c>
      <c r="F142" s="18">
        <v>8976</v>
      </c>
      <c r="G142" s="18">
        <v>696</v>
      </c>
      <c r="H142" s="18">
        <v>177</v>
      </c>
      <c r="I142" s="18">
        <v>22109</v>
      </c>
      <c r="J142" s="18">
        <v>555</v>
      </c>
    </row>
    <row r="143" spans="1:10">
      <c r="A143" s="8" t="s">
        <v>454</v>
      </c>
      <c r="B143" s="18">
        <v>42451</v>
      </c>
      <c r="C143" s="18">
        <v>47995</v>
      </c>
      <c r="D143" s="18">
        <v>79756</v>
      </c>
      <c r="E143" s="18">
        <v>0</v>
      </c>
      <c r="F143" s="18">
        <v>6241</v>
      </c>
      <c r="G143" s="18">
        <v>73459</v>
      </c>
      <c r="H143" s="18">
        <v>0</v>
      </c>
      <c r="I143" s="18">
        <v>16676</v>
      </c>
      <c r="J143" s="18">
        <v>0</v>
      </c>
    </row>
    <row r="144" spans="1:10">
      <c r="A144" s="8" t="s">
        <v>455</v>
      </c>
      <c r="B144" s="18">
        <v>123698</v>
      </c>
      <c r="C144" s="18">
        <v>31689</v>
      </c>
      <c r="D144" s="18">
        <v>9945</v>
      </c>
      <c r="E144" s="18">
        <v>0</v>
      </c>
      <c r="F144" s="18">
        <v>3838</v>
      </c>
      <c r="G144" s="18">
        <v>8381</v>
      </c>
      <c r="H144" s="18">
        <v>7082</v>
      </c>
      <c r="I144" s="18">
        <v>12048</v>
      </c>
      <c r="J144" s="18">
        <v>475</v>
      </c>
    </row>
    <row r="145" spans="1:10">
      <c r="A145" s="8" t="s">
        <v>456</v>
      </c>
      <c r="B145" s="18">
        <v>36502</v>
      </c>
      <c r="C145" s="18">
        <v>7304</v>
      </c>
      <c r="D145" s="18">
        <v>1213</v>
      </c>
      <c r="E145" s="18">
        <v>0</v>
      </c>
      <c r="F145" s="18">
        <v>3358</v>
      </c>
      <c r="G145" s="18">
        <v>357</v>
      </c>
      <c r="H145" s="18">
        <v>4670</v>
      </c>
      <c r="I145" s="18">
        <v>9798</v>
      </c>
      <c r="J145" s="18">
        <v>0</v>
      </c>
    </row>
    <row r="146" spans="1:10">
      <c r="A146" s="8" t="s">
        <v>457</v>
      </c>
      <c r="B146" s="18">
        <v>185528</v>
      </c>
      <c r="C146" s="18">
        <v>31807</v>
      </c>
      <c r="D146" s="18">
        <v>2662</v>
      </c>
      <c r="E146" s="18">
        <v>21389</v>
      </c>
      <c r="F146" s="18">
        <v>0</v>
      </c>
      <c r="G146" s="18">
        <v>901</v>
      </c>
      <c r="H146" s="18">
        <v>39754</v>
      </c>
      <c r="I146" s="18">
        <v>23779</v>
      </c>
      <c r="J146" s="18">
        <v>1491</v>
      </c>
    </row>
    <row r="147" spans="1:10">
      <c r="A147" s="8" t="s">
        <v>458</v>
      </c>
      <c r="B147" s="18">
        <v>24668</v>
      </c>
      <c r="C147" s="18">
        <v>7921</v>
      </c>
      <c r="D147" s="18">
        <v>37</v>
      </c>
      <c r="E147" s="18">
        <v>0</v>
      </c>
      <c r="F147" s="18">
        <v>2664</v>
      </c>
      <c r="G147" s="18">
        <v>96</v>
      </c>
      <c r="H147" s="18">
        <v>1566</v>
      </c>
      <c r="I147" s="18">
        <v>4861</v>
      </c>
      <c r="J147" s="18">
        <v>0</v>
      </c>
    </row>
    <row r="148" spans="1:10">
      <c r="A148" s="8" t="s">
        <v>459</v>
      </c>
      <c r="B148" s="18">
        <v>46300</v>
      </c>
      <c r="C148" s="18">
        <v>34454</v>
      </c>
      <c r="D148" s="18">
        <v>1187</v>
      </c>
      <c r="E148" s="18">
        <v>0</v>
      </c>
      <c r="F148" s="18">
        <v>5766</v>
      </c>
      <c r="G148" s="18">
        <v>234</v>
      </c>
      <c r="H148" s="18">
        <v>11989</v>
      </c>
      <c r="I148" s="18">
        <v>9326</v>
      </c>
      <c r="J148" s="18">
        <v>2</v>
      </c>
    </row>
    <row r="149" spans="1:10" ht="24.75" customHeight="1">
      <c r="A149" s="16" t="s">
        <v>460</v>
      </c>
      <c r="B149" s="18"/>
      <c r="C149" s="18"/>
      <c r="D149" s="18"/>
      <c r="E149" s="18"/>
      <c r="F149" s="18"/>
      <c r="G149" s="18"/>
      <c r="H149" s="18"/>
      <c r="I149" s="18"/>
      <c r="J149" s="18"/>
    </row>
    <row r="150" spans="1:10">
      <c r="A150" s="8" t="s">
        <v>461</v>
      </c>
      <c r="B150" s="18">
        <v>150282</v>
      </c>
      <c r="C150" s="18">
        <v>70090</v>
      </c>
      <c r="D150" s="18">
        <v>3143</v>
      </c>
      <c r="E150" s="18">
        <v>0</v>
      </c>
      <c r="F150" s="18">
        <v>11728</v>
      </c>
      <c r="G150" s="18">
        <v>63</v>
      </c>
      <c r="H150" s="18">
        <v>0</v>
      </c>
      <c r="I150" s="18">
        <v>25901</v>
      </c>
      <c r="J150" s="18">
        <v>0</v>
      </c>
    </row>
    <row r="151" spans="1:10">
      <c r="A151" s="8" t="s">
        <v>462</v>
      </c>
      <c r="B151" s="18">
        <v>399394</v>
      </c>
      <c r="C151" s="18">
        <v>72762</v>
      </c>
      <c r="D151" s="18">
        <v>50521</v>
      </c>
      <c r="E151" s="18">
        <v>0</v>
      </c>
      <c r="F151" s="18">
        <v>9346</v>
      </c>
      <c r="G151" s="18">
        <v>13348</v>
      </c>
      <c r="H151" s="18">
        <v>30908</v>
      </c>
      <c r="I151" s="18">
        <v>36410</v>
      </c>
      <c r="J151" s="18">
        <v>1321</v>
      </c>
    </row>
    <row r="152" spans="1:10">
      <c r="A152" s="8" t="s">
        <v>463</v>
      </c>
      <c r="B152" s="18">
        <v>28151</v>
      </c>
      <c r="C152" s="18">
        <v>16161</v>
      </c>
      <c r="D152" s="18">
        <v>1063</v>
      </c>
      <c r="E152" s="18">
        <v>0</v>
      </c>
      <c r="F152" s="18">
        <v>3704</v>
      </c>
      <c r="G152" s="18">
        <v>-2</v>
      </c>
      <c r="H152" s="18">
        <v>5809</v>
      </c>
      <c r="I152" s="18">
        <v>2782</v>
      </c>
      <c r="J152" s="18">
        <v>0</v>
      </c>
    </row>
    <row r="153" spans="1:10">
      <c r="A153" s="8" t="s">
        <v>464</v>
      </c>
      <c r="B153" s="18">
        <v>312203</v>
      </c>
      <c r="C153" s="18">
        <v>70610</v>
      </c>
      <c r="D153" s="18">
        <v>16394</v>
      </c>
      <c r="E153" s="18">
        <v>395</v>
      </c>
      <c r="F153" s="18">
        <v>18256</v>
      </c>
      <c r="G153" s="18">
        <v>522</v>
      </c>
      <c r="H153" s="18">
        <v>31184</v>
      </c>
      <c r="I153" s="18">
        <v>21800</v>
      </c>
      <c r="J153" s="18">
        <v>5597</v>
      </c>
    </row>
    <row r="154" spans="1:10">
      <c r="A154" s="8" t="s">
        <v>465</v>
      </c>
      <c r="B154" s="18">
        <v>95563</v>
      </c>
      <c r="C154" s="18">
        <v>23386</v>
      </c>
      <c r="D154" s="18">
        <v>1944</v>
      </c>
      <c r="E154" s="18">
        <v>6985</v>
      </c>
      <c r="F154" s="18">
        <v>5927</v>
      </c>
      <c r="G154" s="18">
        <v>62</v>
      </c>
      <c r="H154" s="18">
        <v>21462</v>
      </c>
      <c r="I154" s="18">
        <v>11727</v>
      </c>
      <c r="J154" s="18">
        <v>165</v>
      </c>
    </row>
    <row r="155" spans="1:10">
      <c r="A155" s="8" t="s">
        <v>466</v>
      </c>
      <c r="B155" s="18">
        <v>214209</v>
      </c>
      <c r="C155" s="18">
        <v>45020</v>
      </c>
      <c r="D155" s="18">
        <v>24956</v>
      </c>
      <c r="E155" s="18">
        <v>0</v>
      </c>
      <c r="F155" s="18">
        <v>13512</v>
      </c>
      <c r="G155" s="18">
        <v>2254</v>
      </c>
      <c r="H155" s="18">
        <v>24489</v>
      </c>
      <c r="I155" s="18">
        <v>23515</v>
      </c>
      <c r="J155" s="18">
        <v>275</v>
      </c>
    </row>
    <row r="156" spans="1:10" ht="24" customHeight="1">
      <c r="A156" s="16" t="s">
        <v>467</v>
      </c>
      <c r="B156" s="18"/>
      <c r="C156" s="18"/>
      <c r="D156" s="18"/>
      <c r="E156" s="18"/>
      <c r="F156" s="18"/>
      <c r="G156" s="18"/>
      <c r="H156" s="18"/>
      <c r="I156" s="18"/>
      <c r="J156" s="18"/>
    </row>
    <row r="157" spans="1:10">
      <c r="A157" s="8" t="s">
        <v>468</v>
      </c>
      <c r="B157" s="18">
        <v>119262</v>
      </c>
      <c r="C157" s="18">
        <v>31577</v>
      </c>
      <c r="D157" s="18">
        <v>3805</v>
      </c>
      <c r="E157" s="18">
        <v>0</v>
      </c>
      <c r="F157" s="18">
        <v>12765</v>
      </c>
      <c r="G157" s="18">
        <v>74</v>
      </c>
      <c r="H157" s="18">
        <v>8058</v>
      </c>
      <c r="I157" s="18">
        <v>7486</v>
      </c>
      <c r="J157" s="18">
        <v>993</v>
      </c>
    </row>
    <row r="158" spans="1:10">
      <c r="A158" s="8" t="s">
        <v>469</v>
      </c>
      <c r="B158" s="18">
        <v>242983</v>
      </c>
      <c r="C158" s="18">
        <v>29696</v>
      </c>
      <c r="D158" s="18">
        <v>10047</v>
      </c>
      <c r="E158" s="18">
        <v>0</v>
      </c>
      <c r="F158" s="18">
        <v>12130</v>
      </c>
      <c r="G158" s="18">
        <v>2419</v>
      </c>
      <c r="H158" s="18">
        <v>102553</v>
      </c>
      <c r="I158" s="18">
        <v>31924</v>
      </c>
      <c r="J158" s="18">
        <v>135</v>
      </c>
    </row>
    <row r="159" spans="1:10">
      <c r="A159" s="8" t="s">
        <v>470</v>
      </c>
      <c r="B159" s="18">
        <v>27808</v>
      </c>
      <c r="C159" s="18">
        <v>11470</v>
      </c>
      <c r="D159" s="18">
        <v>476</v>
      </c>
      <c r="E159" s="18">
        <v>0</v>
      </c>
      <c r="F159" s="18">
        <v>3097</v>
      </c>
      <c r="G159" s="18">
        <v>711</v>
      </c>
      <c r="H159" s="18">
        <v>6655</v>
      </c>
      <c r="I159" s="18">
        <v>5319</v>
      </c>
      <c r="J159" s="18">
        <v>197</v>
      </c>
    </row>
    <row r="160" spans="1:10">
      <c r="A160" s="8" t="s">
        <v>471</v>
      </c>
      <c r="B160" s="18">
        <v>26838</v>
      </c>
      <c r="C160" s="18">
        <v>19693</v>
      </c>
      <c r="D160" s="18">
        <v>792</v>
      </c>
      <c r="E160" s="18">
        <v>0</v>
      </c>
      <c r="F160" s="18">
        <v>3817</v>
      </c>
      <c r="G160" s="18">
        <v>724</v>
      </c>
      <c r="H160" s="18">
        <v>6693</v>
      </c>
      <c r="I160" s="18">
        <v>6486</v>
      </c>
      <c r="J160" s="18">
        <v>0</v>
      </c>
    </row>
    <row r="161" spans="1:10">
      <c r="A161" s="8" t="s">
        <v>472</v>
      </c>
      <c r="B161" s="18">
        <v>363204</v>
      </c>
      <c r="C161" s="18">
        <v>174896</v>
      </c>
      <c r="D161" s="18">
        <v>102580</v>
      </c>
      <c r="E161" s="18">
        <v>0</v>
      </c>
      <c r="F161" s="18">
        <v>11889</v>
      </c>
      <c r="G161" s="18">
        <v>74759</v>
      </c>
      <c r="H161" s="18">
        <v>66243</v>
      </c>
      <c r="I161" s="18">
        <v>63232</v>
      </c>
      <c r="J161" s="18">
        <v>4039</v>
      </c>
    </row>
    <row r="162" spans="1:10">
      <c r="A162" s="8" t="s">
        <v>473</v>
      </c>
      <c r="B162" s="18">
        <v>46136</v>
      </c>
      <c r="C162" s="18">
        <v>2457</v>
      </c>
      <c r="D162" s="18">
        <v>1204</v>
      </c>
      <c r="E162" s="18">
        <v>0</v>
      </c>
      <c r="F162" s="18">
        <v>4743</v>
      </c>
      <c r="G162" s="18">
        <v>1539</v>
      </c>
      <c r="H162" s="18">
        <v>7798</v>
      </c>
      <c r="I162" s="18">
        <v>2643</v>
      </c>
      <c r="J162" s="18">
        <v>24189</v>
      </c>
    </row>
    <row r="163" spans="1:10">
      <c r="A163" s="8" t="s">
        <v>474</v>
      </c>
      <c r="B163" s="18">
        <v>36238</v>
      </c>
      <c r="C163" s="18">
        <v>7524</v>
      </c>
      <c r="D163" s="18">
        <v>2287</v>
      </c>
      <c r="E163" s="18">
        <v>0</v>
      </c>
      <c r="F163" s="18">
        <v>439</v>
      </c>
      <c r="G163" s="18">
        <v>3539</v>
      </c>
      <c r="H163" s="18">
        <v>9661</v>
      </c>
      <c r="I163" s="18">
        <v>3084</v>
      </c>
      <c r="J163" s="18">
        <v>16</v>
      </c>
    </row>
    <row r="164" spans="1:10">
      <c r="A164" s="8" t="s">
        <v>475</v>
      </c>
      <c r="B164" s="18">
        <v>151557</v>
      </c>
      <c r="C164" s="18">
        <v>14379</v>
      </c>
      <c r="D164" s="18">
        <v>3732</v>
      </c>
      <c r="E164" s="18">
        <v>0</v>
      </c>
      <c r="F164" s="18">
        <v>9624</v>
      </c>
      <c r="G164" s="18">
        <v>7</v>
      </c>
      <c r="H164" s="18">
        <v>50113</v>
      </c>
      <c r="I164" s="18">
        <v>25455</v>
      </c>
      <c r="J164" s="18">
        <v>0</v>
      </c>
    </row>
    <row r="165" spans="1:10">
      <c r="A165" s="8" t="s">
        <v>476</v>
      </c>
      <c r="B165" s="18">
        <v>12073</v>
      </c>
      <c r="C165" s="18">
        <v>8855</v>
      </c>
      <c r="D165" s="18">
        <v>841</v>
      </c>
      <c r="E165" s="18">
        <v>0</v>
      </c>
      <c r="F165" s="18">
        <v>1697</v>
      </c>
      <c r="G165" s="18">
        <v>46</v>
      </c>
      <c r="H165" s="18">
        <v>2852</v>
      </c>
      <c r="I165" s="18">
        <v>1042</v>
      </c>
      <c r="J165" s="18">
        <v>0</v>
      </c>
    </row>
    <row r="166" spans="1:10">
      <c r="A166" s="8" t="s">
        <v>477</v>
      </c>
      <c r="B166" s="18">
        <v>33314</v>
      </c>
      <c r="C166" s="18">
        <v>8768</v>
      </c>
      <c r="D166" s="18">
        <v>2464</v>
      </c>
      <c r="E166" s="18">
        <v>0</v>
      </c>
      <c r="F166" s="18">
        <v>4110</v>
      </c>
      <c r="G166" s="18">
        <v>294</v>
      </c>
      <c r="H166" s="18">
        <v>16204</v>
      </c>
      <c r="I166" s="18">
        <v>3348</v>
      </c>
      <c r="J166" s="18">
        <v>0</v>
      </c>
    </row>
    <row r="167" spans="1:10">
      <c r="A167" s="8" t="s">
        <v>478</v>
      </c>
      <c r="B167" s="18">
        <v>16416</v>
      </c>
      <c r="C167" s="18">
        <v>1108</v>
      </c>
      <c r="D167" s="18">
        <v>396</v>
      </c>
      <c r="E167" s="18">
        <v>0</v>
      </c>
      <c r="F167" s="18">
        <v>2725</v>
      </c>
      <c r="G167" s="18">
        <v>187</v>
      </c>
      <c r="H167" s="18">
        <v>48</v>
      </c>
      <c r="I167" s="18">
        <v>1037</v>
      </c>
      <c r="J167" s="18">
        <v>59</v>
      </c>
    </row>
    <row r="168" spans="1:10">
      <c r="A168" s="8" t="s">
        <v>479</v>
      </c>
      <c r="B168" s="18">
        <v>2117157</v>
      </c>
      <c r="C168" s="18">
        <v>1118639</v>
      </c>
      <c r="D168" s="18">
        <v>226576</v>
      </c>
      <c r="E168" s="18">
        <v>0</v>
      </c>
      <c r="F168" s="18">
        <v>40594</v>
      </c>
      <c r="G168" s="18">
        <v>0</v>
      </c>
      <c r="H168" s="18">
        <v>114180</v>
      </c>
      <c r="I168" s="18">
        <v>238042</v>
      </c>
      <c r="J168" s="18">
        <v>8676</v>
      </c>
    </row>
    <row r="169" spans="1:10">
      <c r="A169" s="8" t="s">
        <v>480</v>
      </c>
      <c r="B169" s="18">
        <v>43116</v>
      </c>
      <c r="C169" s="18">
        <v>8564</v>
      </c>
      <c r="D169" s="18">
        <v>2136</v>
      </c>
      <c r="E169" s="18">
        <v>769</v>
      </c>
      <c r="F169" s="18">
        <v>3827</v>
      </c>
      <c r="G169" s="18">
        <v>611</v>
      </c>
      <c r="H169" s="18">
        <v>8245</v>
      </c>
      <c r="I169" s="18">
        <v>3808</v>
      </c>
      <c r="J169" s="18">
        <v>0</v>
      </c>
    </row>
    <row r="170" spans="1:10">
      <c r="A170" s="8" t="s">
        <v>481</v>
      </c>
      <c r="B170" s="18">
        <v>31585</v>
      </c>
      <c r="C170" s="18">
        <v>3688</v>
      </c>
      <c r="D170" s="18">
        <v>1471</v>
      </c>
      <c r="E170" s="18">
        <v>0</v>
      </c>
      <c r="F170" s="18">
        <v>3898</v>
      </c>
      <c r="G170" s="18">
        <v>64</v>
      </c>
      <c r="H170" s="18">
        <v>2605</v>
      </c>
      <c r="I170" s="18">
        <v>3811</v>
      </c>
      <c r="J170" s="18">
        <v>287</v>
      </c>
    </row>
    <row r="171" spans="1:10">
      <c r="A171" s="8" t="s">
        <v>482</v>
      </c>
      <c r="B171" s="18">
        <v>35100</v>
      </c>
      <c r="C171" s="18">
        <v>10315</v>
      </c>
      <c r="D171" s="18">
        <v>1271</v>
      </c>
      <c r="E171" s="18">
        <v>0</v>
      </c>
      <c r="F171" s="18">
        <v>4562</v>
      </c>
      <c r="G171" s="18">
        <v>852</v>
      </c>
      <c r="H171" s="18">
        <v>15600</v>
      </c>
      <c r="I171" s="18">
        <v>6884</v>
      </c>
      <c r="J171" s="18">
        <v>1120</v>
      </c>
    </row>
    <row r="172" spans="1:10">
      <c r="A172" s="8" t="s">
        <v>483</v>
      </c>
      <c r="B172" s="18">
        <v>106721</v>
      </c>
      <c r="C172" s="18">
        <v>34313</v>
      </c>
      <c r="D172" s="18">
        <v>3794</v>
      </c>
      <c r="E172" s="18">
        <v>0</v>
      </c>
      <c r="F172" s="18">
        <v>5952</v>
      </c>
      <c r="G172" s="18">
        <v>676</v>
      </c>
      <c r="H172" s="18">
        <v>3836</v>
      </c>
      <c r="I172" s="18">
        <v>11800</v>
      </c>
      <c r="J172" s="18">
        <v>916</v>
      </c>
    </row>
    <row r="173" spans="1:10">
      <c r="A173" s="8" t="s">
        <v>484</v>
      </c>
      <c r="B173" s="18">
        <v>23526</v>
      </c>
      <c r="C173" s="18">
        <v>4006</v>
      </c>
      <c r="D173" s="18">
        <v>988</v>
      </c>
      <c r="E173" s="18">
        <v>0</v>
      </c>
      <c r="F173" s="18">
        <v>3008</v>
      </c>
      <c r="G173" s="18">
        <v>15</v>
      </c>
      <c r="H173" s="18">
        <v>8154</v>
      </c>
      <c r="I173" s="18">
        <v>2880</v>
      </c>
      <c r="J173" s="18">
        <v>0</v>
      </c>
    </row>
    <row r="174" spans="1:10">
      <c r="A174" s="8" t="s">
        <v>485</v>
      </c>
      <c r="B174" s="18">
        <v>185475</v>
      </c>
      <c r="C174" s="18">
        <v>94397</v>
      </c>
      <c r="D174" s="18">
        <v>2424</v>
      </c>
      <c r="E174" s="18">
        <v>0</v>
      </c>
      <c r="F174" s="18">
        <v>18097</v>
      </c>
      <c r="G174" s="18">
        <v>68</v>
      </c>
      <c r="H174" s="18">
        <v>12624</v>
      </c>
      <c r="I174" s="18">
        <v>10505</v>
      </c>
      <c r="J174" s="18">
        <v>0</v>
      </c>
    </row>
    <row r="175" spans="1:10">
      <c r="A175" s="8" t="s">
        <v>486</v>
      </c>
      <c r="B175" s="18">
        <v>92501</v>
      </c>
      <c r="C175" s="18">
        <v>94655</v>
      </c>
      <c r="D175" s="18">
        <v>3719</v>
      </c>
      <c r="E175" s="18">
        <v>0</v>
      </c>
      <c r="F175" s="18">
        <v>8429</v>
      </c>
      <c r="G175" s="18">
        <v>0</v>
      </c>
      <c r="H175" s="18">
        <v>3402</v>
      </c>
      <c r="I175" s="18">
        <v>14606</v>
      </c>
      <c r="J175" s="18">
        <v>463</v>
      </c>
    </row>
    <row r="176" spans="1:10">
      <c r="A176" s="8" t="s">
        <v>487</v>
      </c>
      <c r="B176" s="18">
        <v>195227</v>
      </c>
      <c r="C176" s="18">
        <v>24768</v>
      </c>
      <c r="D176" s="18">
        <v>7724</v>
      </c>
      <c r="E176" s="18">
        <v>0</v>
      </c>
      <c r="F176" s="18">
        <v>14815</v>
      </c>
      <c r="G176" s="18">
        <v>2717</v>
      </c>
      <c r="H176" s="18">
        <v>45739</v>
      </c>
      <c r="I176" s="18">
        <v>17576</v>
      </c>
      <c r="J176" s="18">
        <v>246</v>
      </c>
    </row>
    <row r="177" spans="1:10">
      <c r="A177" s="8" t="s">
        <v>488</v>
      </c>
      <c r="B177" s="18">
        <v>44548</v>
      </c>
      <c r="C177" s="18">
        <v>20059</v>
      </c>
      <c r="D177" s="18">
        <v>2073</v>
      </c>
      <c r="E177" s="18">
        <v>0</v>
      </c>
      <c r="F177" s="18">
        <v>4982</v>
      </c>
      <c r="G177" s="18">
        <v>813</v>
      </c>
      <c r="H177" s="18">
        <v>10235</v>
      </c>
      <c r="I177" s="18">
        <v>5157</v>
      </c>
      <c r="J177" s="18">
        <v>376</v>
      </c>
    </row>
    <row r="178" spans="1:10">
      <c r="A178" s="8" t="s">
        <v>489</v>
      </c>
      <c r="B178" s="18">
        <v>59831</v>
      </c>
      <c r="C178" s="18">
        <v>9440</v>
      </c>
      <c r="D178" s="18">
        <v>5320</v>
      </c>
      <c r="E178" s="18">
        <v>0</v>
      </c>
      <c r="F178" s="18">
        <v>3874</v>
      </c>
      <c r="G178" s="18">
        <v>418</v>
      </c>
      <c r="H178" s="18">
        <v>1862</v>
      </c>
      <c r="I178" s="18">
        <v>7180</v>
      </c>
      <c r="J178" s="18">
        <v>3669</v>
      </c>
    </row>
    <row r="179" spans="1:10">
      <c r="A179" s="8" t="s">
        <v>490</v>
      </c>
      <c r="B179" s="18">
        <v>110972</v>
      </c>
      <c r="C179" s="18">
        <v>10049</v>
      </c>
      <c r="D179" s="18">
        <v>2276</v>
      </c>
      <c r="E179" s="18">
        <v>0</v>
      </c>
      <c r="F179" s="18">
        <v>9581</v>
      </c>
      <c r="G179" s="18">
        <v>142</v>
      </c>
      <c r="H179" s="18">
        <v>20123</v>
      </c>
      <c r="I179" s="18">
        <v>9865</v>
      </c>
      <c r="J179" s="18">
        <v>0</v>
      </c>
    </row>
    <row r="180" spans="1:10">
      <c r="A180" s="8" t="s">
        <v>491</v>
      </c>
      <c r="B180" s="18">
        <v>119692</v>
      </c>
      <c r="C180" s="18">
        <v>25516</v>
      </c>
      <c r="D180" s="18">
        <v>16475</v>
      </c>
      <c r="E180" s="18">
        <v>0</v>
      </c>
      <c r="F180" s="18">
        <v>11139</v>
      </c>
      <c r="G180" s="18">
        <v>9600</v>
      </c>
      <c r="H180" s="18">
        <v>7200</v>
      </c>
      <c r="I180" s="18">
        <v>19378</v>
      </c>
      <c r="J180" s="18">
        <v>265</v>
      </c>
    </row>
    <row r="181" spans="1:10">
      <c r="A181" s="8" t="s">
        <v>492</v>
      </c>
      <c r="B181" s="18">
        <v>54198</v>
      </c>
      <c r="C181" s="18">
        <v>1426</v>
      </c>
      <c r="D181" s="18">
        <v>2896</v>
      </c>
      <c r="E181" s="18">
        <v>0</v>
      </c>
      <c r="F181" s="18">
        <v>3384</v>
      </c>
      <c r="G181" s="18">
        <v>484</v>
      </c>
      <c r="H181" s="18">
        <v>8729</v>
      </c>
      <c r="I181" s="18">
        <v>4081</v>
      </c>
      <c r="J181" s="18">
        <v>3981</v>
      </c>
    </row>
    <row r="182" spans="1:10">
      <c r="A182" s="8" t="s">
        <v>493</v>
      </c>
      <c r="B182" s="18">
        <v>32637</v>
      </c>
      <c r="C182" s="18">
        <v>15854</v>
      </c>
      <c r="D182" s="18">
        <v>2035</v>
      </c>
      <c r="E182" s="18">
        <v>0</v>
      </c>
      <c r="F182" s="18">
        <v>3262</v>
      </c>
      <c r="G182" s="18">
        <v>445</v>
      </c>
      <c r="H182" s="18">
        <v>5842</v>
      </c>
      <c r="I182" s="18">
        <v>4041</v>
      </c>
      <c r="J182" s="18">
        <v>467</v>
      </c>
    </row>
    <row r="183" spans="1:10">
      <c r="A183" s="8" t="s">
        <v>494</v>
      </c>
      <c r="B183" s="18">
        <v>259031</v>
      </c>
      <c r="C183" s="18">
        <v>62095</v>
      </c>
      <c r="D183" s="18">
        <v>79832</v>
      </c>
      <c r="E183" s="18">
        <v>0</v>
      </c>
      <c r="F183" s="18">
        <v>14711</v>
      </c>
      <c r="G183" s="18">
        <v>63636</v>
      </c>
      <c r="H183" s="18">
        <v>7793</v>
      </c>
      <c r="I183" s="18">
        <v>23463</v>
      </c>
      <c r="J183" s="18">
        <v>873</v>
      </c>
    </row>
    <row r="184" spans="1:10">
      <c r="A184" s="8" t="s">
        <v>495</v>
      </c>
      <c r="B184" s="18"/>
      <c r="C184" s="18"/>
      <c r="D184" s="18"/>
      <c r="E184" s="18"/>
      <c r="F184" s="18"/>
      <c r="G184" s="18"/>
      <c r="H184" s="18"/>
      <c r="I184" s="18"/>
      <c r="J184" s="18"/>
    </row>
    <row r="185" spans="1:10">
      <c r="A185" s="8" t="s">
        <v>496</v>
      </c>
      <c r="B185" s="18">
        <v>142633</v>
      </c>
      <c r="C185" s="18">
        <v>22114</v>
      </c>
      <c r="D185" s="18">
        <v>4848</v>
      </c>
      <c r="E185" s="18">
        <v>0</v>
      </c>
      <c r="F185" s="18">
        <v>11875</v>
      </c>
      <c r="G185" s="18">
        <v>570</v>
      </c>
      <c r="H185" s="18">
        <v>29784</v>
      </c>
      <c r="I185" s="18">
        <v>18005</v>
      </c>
      <c r="J185" s="18">
        <v>71</v>
      </c>
    </row>
    <row r="186" spans="1:10">
      <c r="A186" s="8" t="s">
        <v>497</v>
      </c>
      <c r="B186" s="18">
        <v>93704</v>
      </c>
      <c r="C186" s="18">
        <v>2390</v>
      </c>
      <c r="D186" s="18">
        <v>4851</v>
      </c>
      <c r="E186" s="18">
        <v>0</v>
      </c>
      <c r="F186" s="18">
        <v>7299</v>
      </c>
      <c r="G186" s="18">
        <v>2114</v>
      </c>
      <c r="H186" s="18">
        <v>25249</v>
      </c>
      <c r="I186" s="18">
        <v>12592</v>
      </c>
      <c r="J186" s="18">
        <v>5552</v>
      </c>
    </row>
    <row r="187" spans="1:10">
      <c r="A187" s="8" t="s">
        <v>498</v>
      </c>
      <c r="B187" s="18">
        <v>271480</v>
      </c>
      <c r="C187" s="18">
        <v>52916</v>
      </c>
      <c r="D187" s="18">
        <v>11447</v>
      </c>
      <c r="E187" s="18">
        <v>0</v>
      </c>
      <c r="F187" s="18">
        <v>12679</v>
      </c>
      <c r="G187" s="18">
        <v>1048</v>
      </c>
      <c r="H187" s="18">
        <v>70533</v>
      </c>
      <c r="I187" s="18">
        <v>34496</v>
      </c>
      <c r="J187" s="18">
        <v>246</v>
      </c>
    </row>
    <row r="188" spans="1:10">
      <c r="A188" s="8" t="s">
        <v>499</v>
      </c>
      <c r="B188" s="18">
        <v>20399</v>
      </c>
      <c r="C188" s="18">
        <v>13814</v>
      </c>
      <c r="D188" s="18">
        <v>734</v>
      </c>
      <c r="E188" s="18">
        <v>0</v>
      </c>
      <c r="F188" s="18">
        <v>2181</v>
      </c>
      <c r="G188" s="18">
        <v>0</v>
      </c>
      <c r="H188" s="18">
        <v>1820</v>
      </c>
      <c r="I188" s="18">
        <v>2435</v>
      </c>
      <c r="J188" s="18">
        <v>7</v>
      </c>
    </row>
    <row r="189" spans="1:10">
      <c r="A189" s="8" t="s">
        <v>500</v>
      </c>
      <c r="B189" s="18">
        <v>116573</v>
      </c>
      <c r="C189" s="18">
        <v>27565</v>
      </c>
      <c r="D189" s="18">
        <v>2237</v>
      </c>
      <c r="E189" s="18">
        <v>0</v>
      </c>
      <c r="F189" s="18">
        <v>10198</v>
      </c>
      <c r="G189" s="18">
        <v>2391</v>
      </c>
      <c r="H189" s="18">
        <v>14030</v>
      </c>
      <c r="I189" s="18">
        <v>8603</v>
      </c>
      <c r="J189" s="18">
        <v>9687</v>
      </c>
    </row>
    <row r="190" spans="1:10">
      <c r="A190" s="8" t="s">
        <v>501</v>
      </c>
      <c r="B190" s="18">
        <v>47870</v>
      </c>
      <c r="C190" s="18">
        <v>9990</v>
      </c>
      <c r="D190" s="18">
        <v>415</v>
      </c>
      <c r="E190" s="18">
        <v>0</v>
      </c>
      <c r="F190" s="18">
        <v>4150</v>
      </c>
      <c r="G190" s="18">
        <v>49</v>
      </c>
      <c r="H190" s="18">
        <v>15410</v>
      </c>
      <c r="I190" s="18">
        <v>6494</v>
      </c>
      <c r="J190" s="18">
        <v>63</v>
      </c>
    </row>
    <row r="191" spans="1:10">
      <c r="A191" s="8" t="s">
        <v>502</v>
      </c>
      <c r="B191" s="18">
        <v>35327</v>
      </c>
      <c r="C191" s="18">
        <v>5629</v>
      </c>
      <c r="D191" s="18">
        <v>844</v>
      </c>
      <c r="E191" s="18">
        <v>0</v>
      </c>
      <c r="F191" s="18">
        <v>2921</v>
      </c>
      <c r="G191" s="18">
        <v>601</v>
      </c>
      <c r="H191" s="18">
        <v>4887</v>
      </c>
      <c r="I191" s="18">
        <v>6837</v>
      </c>
      <c r="J191" s="18">
        <v>0</v>
      </c>
    </row>
    <row r="192" spans="1:10">
      <c r="A192" s="8" t="s">
        <v>503</v>
      </c>
      <c r="B192" s="18">
        <v>53137</v>
      </c>
      <c r="C192" s="18">
        <v>11668</v>
      </c>
      <c r="D192" s="18">
        <v>1557</v>
      </c>
      <c r="E192" s="18">
        <v>0</v>
      </c>
      <c r="F192" s="18">
        <v>5622</v>
      </c>
      <c r="G192" s="18">
        <v>956</v>
      </c>
      <c r="H192" s="18">
        <v>6683</v>
      </c>
      <c r="I192" s="18">
        <v>2103</v>
      </c>
      <c r="J192" s="18">
        <v>748</v>
      </c>
    </row>
    <row r="193" spans="1:10">
      <c r="A193" s="8" t="s">
        <v>504</v>
      </c>
      <c r="B193" s="18">
        <v>27918</v>
      </c>
      <c r="C193" s="18">
        <v>15037</v>
      </c>
      <c r="D193" s="18">
        <v>4674</v>
      </c>
      <c r="E193" s="18">
        <v>0</v>
      </c>
      <c r="F193" s="18">
        <v>1936</v>
      </c>
      <c r="G193" s="18">
        <v>0</v>
      </c>
      <c r="H193" s="18">
        <v>9158</v>
      </c>
      <c r="I193" s="18">
        <v>5959</v>
      </c>
      <c r="J193" s="18">
        <v>1079</v>
      </c>
    </row>
    <row r="194" spans="1:10">
      <c r="A194" s="8" t="s">
        <v>505</v>
      </c>
      <c r="B194" s="18">
        <v>50501</v>
      </c>
      <c r="C194" s="18">
        <v>18738</v>
      </c>
      <c r="D194" s="18">
        <v>1531</v>
      </c>
      <c r="E194" s="18">
        <v>0</v>
      </c>
      <c r="F194" s="18">
        <v>5861</v>
      </c>
      <c r="G194" s="18">
        <v>13</v>
      </c>
      <c r="H194" s="18">
        <v>10950</v>
      </c>
      <c r="I194" s="18">
        <v>8051</v>
      </c>
      <c r="J194" s="18">
        <v>0</v>
      </c>
    </row>
    <row r="195" spans="1:10">
      <c r="A195" s="8" t="s">
        <v>506</v>
      </c>
      <c r="B195" s="18">
        <v>52510</v>
      </c>
      <c r="C195" s="18">
        <v>21832</v>
      </c>
      <c r="D195" s="18">
        <v>4021</v>
      </c>
      <c r="E195" s="18">
        <v>0</v>
      </c>
      <c r="F195" s="18">
        <v>4343</v>
      </c>
      <c r="G195" s="18">
        <v>389</v>
      </c>
      <c r="H195" s="18">
        <v>14789</v>
      </c>
      <c r="I195" s="18">
        <v>7075</v>
      </c>
      <c r="J195" s="18">
        <v>0</v>
      </c>
    </row>
    <row r="196" spans="1:10">
      <c r="A196" s="8" t="s">
        <v>507</v>
      </c>
      <c r="B196" s="18">
        <v>46896</v>
      </c>
      <c r="C196" s="18">
        <v>3031</v>
      </c>
      <c r="D196" s="18">
        <v>1303</v>
      </c>
      <c r="E196" s="18">
        <v>0</v>
      </c>
      <c r="F196" s="18">
        <v>3393</v>
      </c>
      <c r="G196" s="18">
        <v>156</v>
      </c>
      <c r="H196" s="18">
        <v>7770</v>
      </c>
      <c r="I196" s="18">
        <v>6667</v>
      </c>
      <c r="J196" s="18">
        <v>31</v>
      </c>
    </row>
    <row r="197" spans="1:10">
      <c r="A197" s="8" t="s">
        <v>508</v>
      </c>
      <c r="B197" s="18">
        <v>236734</v>
      </c>
      <c r="C197" s="18">
        <v>78037</v>
      </c>
      <c r="D197" s="18">
        <v>4152</v>
      </c>
      <c r="E197" s="18">
        <v>0</v>
      </c>
      <c r="F197" s="18">
        <v>16038</v>
      </c>
      <c r="G197" s="18">
        <v>472</v>
      </c>
      <c r="H197" s="18">
        <v>54280</v>
      </c>
      <c r="I197" s="18">
        <v>31724</v>
      </c>
      <c r="J197" s="18">
        <v>344</v>
      </c>
    </row>
    <row r="198" spans="1:10">
      <c r="A198" s="8" t="s">
        <v>509</v>
      </c>
      <c r="B198" s="18">
        <v>61787</v>
      </c>
      <c r="C198" s="18">
        <v>2186</v>
      </c>
      <c r="D198" s="18">
        <v>0</v>
      </c>
      <c r="E198" s="18">
        <v>0</v>
      </c>
      <c r="F198" s="18">
        <v>6892</v>
      </c>
      <c r="G198" s="18">
        <v>395</v>
      </c>
      <c r="H198" s="18">
        <v>15127</v>
      </c>
      <c r="I198" s="18">
        <v>7096</v>
      </c>
      <c r="J198" s="18">
        <v>43</v>
      </c>
    </row>
    <row r="199" spans="1:10">
      <c r="A199" s="8" t="s">
        <v>510</v>
      </c>
      <c r="B199" s="18">
        <v>282248</v>
      </c>
      <c r="C199" s="18">
        <v>59660</v>
      </c>
      <c r="D199" s="18">
        <v>12736</v>
      </c>
      <c r="E199" s="18">
        <v>0</v>
      </c>
      <c r="F199" s="18">
        <v>16093</v>
      </c>
      <c r="G199" s="18">
        <v>780</v>
      </c>
      <c r="H199" s="18">
        <v>41255</v>
      </c>
      <c r="I199" s="18">
        <v>27138</v>
      </c>
      <c r="J199" s="18">
        <v>1963</v>
      </c>
    </row>
    <row r="200" spans="1:10">
      <c r="A200" s="8" t="s">
        <v>511</v>
      </c>
      <c r="B200" s="18">
        <v>92583</v>
      </c>
      <c r="C200" s="18">
        <v>19748</v>
      </c>
      <c r="D200" s="18">
        <v>3902</v>
      </c>
      <c r="E200" s="18">
        <v>0</v>
      </c>
      <c r="F200" s="18">
        <v>8216</v>
      </c>
      <c r="G200" s="18">
        <v>621</v>
      </c>
      <c r="H200" s="18">
        <v>13326</v>
      </c>
      <c r="I200" s="18">
        <v>14985</v>
      </c>
      <c r="J200" s="18">
        <v>759</v>
      </c>
    </row>
    <row r="201" spans="1:10">
      <c r="A201" s="8" t="s">
        <v>512</v>
      </c>
      <c r="B201" s="18">
        <v>76400</v>
      </c>
      <c r="C201" s="18">
        <v>5961</v>
      </c>
      <c r="D201" s="18">
        <v>2086</v>
      </c>
      <c r="E201" s="18">
        <v>0</v>
      </c>
      <c r="F201" s="18">
        <v>7221</v>
      </c>
      <c r="G201" s="18">
        <v>303</v>
      </c>
      <c r="H201" s="18">
        <v>14071</v>
      </c>
      <c r="I201" s="18">
        <v>4933</v>
      </c>
      <c r="J201" s="18">
        <v>23</v>
      </c>
    </row>
    <row r="202" spans="1:10">
      <c r="A202" s="8" t="s">
        <v>513</v>
      </c>
      <c r="B202" s="18">
        <v>38386</v>
      </c>
      <c r="C202" s="18">
        <v>16568</v>
      </c>
      <c r="D202" s="18">
        <v>1273</v>
      </c>
      <c r="E202" s="18">
        <v>0</v>
      </c>
      <c r="F202" s="18">
        <v>4195</v>
      </c>
      <c r="G202" s="18">
        <v>0</v>
      </c>
      <c r="H202" s="18">
        <v>12204</v>
      </c>
      <c r="I202" s="18">
        <v>11097</v>
      </c>
      <c r="J202" s="18">
        <v>0</v>
      </c>
    </row>
    <row r="203" spans="1:10">
      <c r="A203" s="8" t="s">
        <v>514</v>
      </c>
      <c r="B203" s="18">
        <v>182782</v>
      </c>
      <c r="C203" s="18">
        <v>26591</v>
      </c>
      <c r="D203" s="18">
        <v>9931</v>
      </c>
      <c r="E203" s="18">
        <v>0</v>
      </c>
      <c r="F203" s="18">
        <v>10421</v>
      </c>
      <c r="G203" s="18">
        <v>55</v>
      </c>
      <c r="H203" s="18">
        <v>16597</v>
      </c>
      <c r="I203" s="18">
        <v>18633</v>
      </c>
      <c r="J203" s="18">
        <v>387</v>
      </c>
    </row>
    <row r="204" spans="1:10">
      <c r="A204" s="8" t="s">
        <v>515</v>
      </c>
      <c r="B204" s="18">
        <v>71931</v>
      </c>
      <c r="C204" s="18">
        <v>3739</v>
      </c>
      <c r="D204" s="18">
        <v>3993</v>
      </c>
      <c r="E204" s="18">
        <v>0</v>
      </c>
      <c r="F204" s="18">
        <v>5094</v>
      </c>
      <c r="G204" s="18">
        <v>2540</v>
      </c>
      <c r="H204" s="18">
        <v>13276</v>
      </c>
      <c r="I204" s="18">
        <v>5690</v>
      </c>
      <c r="J204" s="18">
        <v>3684</v>
      </c>
    </row>
    <row r="205" spans="1:10">
      <c r="A205" s="8" t="s">
        <v>516</v>
      </c>
      <c r="B205" s="18">
        <v>52214</v>
      </c>
      <c r="C205" s="18">
        <v>16364</v>
      </c>
      <c r="D205" s="18">
        <v>2659</v>
      </c>
      <c r="E205" s="18">
        <v>0</v>
      </c>
      <c r="F205" s="18">
        <v>2927</v>
      </c>
      <c r="G205" s="18">
        <v>330</v>
      </c>
      <c r="H205" s="18">
        <v>5952</v>
      </c>
      <c r="I205" s="18">
        <v>5786</v>
      </c>
      <c r="J205" s="18">
        <v>31</v>
      </c>
    </row>
    <row r="206" spans="1:10" ht="24" customHeight="1">
      <c r="A206" s="16" t="s">
        <v>517</v>
      </c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>
      <c r="A207" s="8" t="s">
        <v>518</v>
      </c>
      <c r="B207" s="18">
        <v>104026</v>
      </c>
      <c r="C207" s="18">
        <v>14996</v>
      </c>
      <c r="D207" s="18">
        <v>13836</v>
      </c>
      <c r="E207" s="18">
        <v>0</v>
      </c>
      <c r="F207" s="18">
        <v>6168</v>
      </c>
      <c r="G207" s="18">
        <v>2492</v>
      </c>
      <c r="H207" s="18">
        <v>36714</v>
      </c>
      <c r="I207" s="18">
        <v>11816</v>
      </c>
      <c r="J207" s="18">
        <v>0</v>
      </c>
    </row>
    <row r="208" spans="1:10">
      <c r="A208" s="8" t="s">
        <v>519</v>
      </c>
      <c r="B208" s="18">
        <v>21898</v>
      </c>
      <c r="C208" s="18">
        <v>22631</v>
      </c>
      <c r="D208" s="18">
        <v>4147</v>
      </c>
      <c r="E208" s="18">
        <v>0</v>
      </c>
      <c r="F208" s="18">
        <v>3133</v>
      </c>
      <c r="G208" s="18">
        <v>546</v>
      </c>
      <c r="H208" s="18">
        <v>2771</v>
      </c>
      <c r="I208" s="18">
        <v>5123</v>
      </c>
      <c r="J208" s="18">
        <v>0</v>
      </c>
    </row>
    <row r="209" spans="1:10">
      <c r="A209" s="8" t="s">
        <v>520</v>
      </c>
      <c r="B209" s="18">
        <v>50120</v>
      </c>
      <c r="C209" s="18">
        <v>5857</v>
      </c>
      <c r="D209" s="18">
        <v>1588</v>
      </c>
      <c r="E209" s="18">
        <v>0</v>
      </c>
      <c r="F209" s="18">
        <v>2918</v>
      </c>
      <c r="G209" s="18">
        <v>2</v>
      </c>
      <c r="H209" s="18">
        <v>20175</v>
      </c>
      <c r="I209" s="18">
        <v>4318</v>
      </c>
      <c r="J209" s="18">
        <v>243</v>
      </c>
    </row>
    <row r="210" spans="1:10">
      <c r="A210" s="8" t="s">
        <v>521</v>
      </c>
      <c r="B210" s="18">
        <v>53946</v>
      </c>
      <c r="C210" s="18">
        <v>5918</v>
      </c>
      <c r="D210" s="18">
        <v>1825</v>
      </c>
      <c r="E210" s="18">
        <v>0</v>
      </c>
      <c r="F210" s="18">
        <v>4700</v>
      </c>
      <c r="G210" s="18">
        <v>1</v>
      </c>
      <c r="H210" s="18">
        <v>15015</v>
      </c>
      <c r="I210" s="18">
        <v>6108</v>
      </c>
      <c r="J210" s="18">
        <v>2334</v>
      </c>
    </row>
    <row r="211" spans="1:10">
      <c r="A211" s="8" t="s">
        <v>522</v>
      </c>
      <c r="B211" s="18">
        <v>44031</v>
      </c>
      <c r="C211" s="18">
        <v>3367</v>
      </c>
      <c r="D211" s="18">
        <v>1145</v>
      </c>
      <c r="E211" s="18">
        <v>0</v>
      </c>
      <c r="F211" s="18">
        <v>4324</v>
      </c>
      <c r="G211" s="18">
        <v>127</v>
      </c>
      <c r="H211" s="18">
        <v>20709</v>
      </c>
      <c r="I211" s="18">
        <v>6984</v>
      </c>
      <c r="J211" s="18">
        <v>0</v>
      </c>
    </row>
    <row r="212" spans="1:10">
      <c r="A212" s="8" t="s">
        <v>523</v>
      </c>
      <c r="B212" s="18">
        <v>62623</v>
      </c>
      <c r="C212" s="18">
        <v>9494</v>
      </c>
      <c r="D212" s="18">
        <v>1658</v>
      </c>
      <c r="E212" s="18">
        <v>0</v>
      </c>
      <c r="F212" s="18">
        <v>4083</v>
      </c>
      <c r="G212" s="18">
        <v>0</v>
      </c>
      <c r="H212" s="18">
        <v>28852</v>
      </c>
      <c r="I212" s="18">
        <v>8269</v>
      </c>
      <c r="J212" s="18">
        <v>2</v>
      </c>
    </row>
    <row r="213" spans="1:10">
      <c r="A213" s="8" t="s">
        <v>524</v>
      </c>
      <c r="B213" s="18">
        <v>76691</v>
      </c>
      <c r="C213" s="18">
        <v>6577</v>
      </c>
      <c r="D213" s="18">
        <v>2718</v>
      </c>
      <c r="E213" s="18">
        <v>0</v>
      </c>
      <c r="F213" s="18">
        <v>5622</v>
      </c>
      <c r="G213" s="18">
        <v>19</v>
      </c>
      <c r="H213" s="18">
        <v>17511</v>
      </c>
      <c r="I213" s="18">
        <v>7826</v>
      </c>
      <c r="J213" s="18">
        <v>0</v>
      </c>
    </row>
    <row r="214" spans="1:10">
      <c r="A214" s="8" t="s">
        <v>525</v>
      </c>
      <c r="B214" s="18">
        <v>252735</v>
      </c>
      <c r="C214" s="18">
        <v>149020</v>
      </c>
      <c r="D214" s="18">
        <v>21758</v>
      </c>
      <c r="E214" s="18">
        <v>0</v>
      </c>
      <c r="F214" s="18">
        <v>9133</v>
      </c>
      <c r="G214" s="18">
        <v>483</v>
      </c>
      <c r="H214" s="18">
        <v>36226</v>
      </c>
      <c r="I214" s="18">
        <v>49656</v>
      </c>
      <c r="J214" s="18">
        <v>8405</v>
      </c>
    </row>
    <row r="215" spans="1:10">
      <c r="A215" s="8" t="s">
        <v>526</v>
      </c>
      <c r="B215" s="18">
        <v>56171</v>
      </c>
      <c r="C215" s="18">
        <v>15032</v>
      </c>
      <c r="D215" s="18">
        <v>2075</v>
      </c>
      <c r="E215" s="18">
        <v>0</v>
      </c>
      <c r="F215" s="18">
        <v>4209</v>
      </c>
      <c r="G215" s="18">
        <v>920</v>
      </c>
      <c r="H215" s="18">
        <v>18564</v>
      </c>
      <c r="I215" s="18">
        <v>5764</v>
      </c>
      <c r="J215" s="18">
        <v>0</v>
      </c>
    </row>
    <row r="216" spans="1:10">
      <c r="A216" s="8" t="s">
        <v>527</v>
      </c>
      <c r="B216" s="18"/>
      <c r="C216" s="18"/>
      <c r="D216" s="18"/>
      <c r="E216" s="18"/>
      <c r="F216" s="18"/>
      <c r="G216" s="18"/>
      <c r="H216" s="18"/>
      <c r="I216" s="18"/>
      <c r="J216" s="18"/>
    </row>
    <row r="217" spans="1:10">
      <c r="A217" s="8" t="s">
        <v>528</v>
      </c>
      <c r="B217" s="18">
        <v>21449</v>
      </c>
      <c r="C217" s="18">
        <v>1848</v>
      </c>
      <c r="D217" s="18">
        <v>225</v>
      </c>
      <c r="E217" s="18">
        <v>0</v>
      </c>
      <c r="F217" s="18">
        <v>2184</v>
      </c>
      <c r="G217" s="18">
        <v>73</v>
      </c>
      <c r="H217" s="18">
        <v>6042</v>
      </c>
      <c r="I217" s="18">
        <v>2145</v>
      </c>
      <c r="J217" s="18">
        <v>0</v>
      </c>
    </row>
    <row r="218" spans="1:10">
      <c r="A218" s="8" t="s">
        <v>529</v>
      </c>
      <c r="B218" s="18">
        <v>8836</v>
      </c>
      <c r="C218" s="18">
        <v>9820</v>
      </c>
      <c r="D218" s="18">
        <v>15</v>
      </c>
      <c r="E218" s="18">
        <v>0</v>
      </c>
      <c r="F218" s="18">
        <v>1235</v>
      </c>
      <c r="G218" s="18">
        <v>0</v>
      </c>
      <c r="H218" s="18">
        <v>2467</v>
      </c>
      <c r="I218" s="18">
        <v>1285</v>
      </c>
      <c r="J218" s="18">
        <v>0</v>
      </c>
    </row>
    <row r="219" spans="1:10">
      <c r="A219" s="8" t="s">
        <v>530</v>
      </c>
      <c r="B219" s="18">
        <v>66314</v>
      </c>
      <c r="C219" s="18">
        <v>7172</v>
      </c>
      <c r="D219" s="18">
        <v>2288</v>
      </c>
      <c r="E219" s="18">
        <v>0</v>
      </c>
      <c r="F219" s="18">
        <v>5567</v>
      </c>
      <c r="G219" s="18">
        <v>1644</v>
      </c>
      <c r="H219" s="18">
        <v>17179</v>
      </c>
      <c r="I219" s="18">
        <v>6567</v>
      </c>
      <c r="J219" s="18">
        <v>994</v>
      </c>
    </row>
    <row r="220" spans="1:10">
      <c r="A220" s="8" t="s">
        <v>531</v>
      </c>
      <c r="B220" s="18">
        <v>54450</v>
      </c>
      <c r="C220" s="18">
        <v>6818</v>
      </c>
      <c r="D220" s="18">
        <v>750</v>
      </c>
      <c r="E220" s="18">
        <v>0</v>
      </c>
      <c r="F220" s="18">
        <v>4562</v>
      </c>
      <c r="G220" s="18">
        <v>23</v>
      </c>
      <c r="H220" s="18">
        <v>0</v>
      </c>
      <c r="I220" s="18">
        <v>5859</v>
      </c>
      <c r="J220" s="18">
        <v>0</v>
      </c>
    </row>
    <row r="221" spans="1:10">
      <c r="A221" s="8" t="s">
        <v>532</v>
      </c>
      <c r="B221" s="18">
        <v>55147</v>
      </c>
      <c r="C221" s="18">
        <v>7720</v>
      </c>
      <c r="D221" s="18">
        <v>2625</v>
      </c>
      <c r="E221" s="18">
        <v>0</v>
      </c>
      <c r="F221" s="18">
        <v>9996</v>
      </c>
      <c r="G221" s="18">
        <v>50</v>
      </c>
      <c r="H221" s="18">
        <v>11810</v>
      </c>
      <c r="I221" s="18">
        <v>5360</v>
      </c>
      <c r="J221" s="18">
        <v>0</v>
      </c>
    </row>
    <row r="222" spans="1:10">
      <c r="A222" s="8" t="s">
        <v>533</v>
      </c>
      <c r="B222" s="18">
        <v>54793</v>
      </c>
      <c r="C222" s="18">
        <v>11673</v>
      </c>
      <c r="D222" s="18">
        <v>164</v>
      </c>
      <c r="E222" s="18">
        <v>0</v>
      </c>
      <c r="F222" s="18">
        <v>5194</v>
      </c>
      <c r="G222" s="18">
        <v>0</v>
      </c>
      <c r="H222" s="18">
        <v>32516</v>
      </c>
      <c r="I222" s="18">
        <v>6086</v>
      </c>
      <c r="J222" s="18">
        <v>47</v>
      </c>
    </row>
    <row r="223" spans="1:10" ht="24.75" customHeight="1">
      <c r="A223" s="16" t="s">
        <v>534</v>
      </c>
      <c r="B223" s="18"/>
      <c r="C223" s="18"/>
      <c r="D223" s="18"/>
      <c r="E223" s="18"/>
      <c r="F223" s="18"/>
      <c r="G223" s="18"/>
      <c r="H223" s="18"/>
      <c r="I223" s="18"/>
      <c r="J223" s="18"/>
    </row>
    <row r="224" spans="1:10">
      <c r="A224" s="8" t="s">
        <v>535</v>
      </c>
      <c r="B224" s="18">
        <v>41112</v>
      </c>
      <c r="C224" s="18">
        <v>11143</v>
      </c>
      <c r="D224" s="18">
        <v>896</v>
      </c>
      <c r="E224" s="18">
        <v>0</v>
      </c>
      <c r="F224" s="18">
        <v>2862</v>
      </c>
      <c r="G224" s="18">
        <v>3</v>
      </c>
      <c r="H224" s="18">
        <v>4011</v>
      </c>
      <c r="I224" s="18">
        <v>2622</v>
      </c>
      <c r="J224" s="18">
        <v>0</v>
      </c>
    </row>
    <row r="225" spans="1:10">
      <c r="A225" s="8" t="s">
        <v>536</v>
      </c>
      <c r="B225" s="18">
        <v>38358</v>
      </c>
      <c r="C225" s="18">
        <v>10259</v>
      </c>
      <c r="D225" s="18">
        <v>802</v>
      </c>
      <c r="E225" s="18">
        <v>0</v>
      </c>
      <c r="F225" s="18">
        <v>3619</v>
      </c>
      <c r="G225" s="18">
        <v>5</v>
      </c>
      <c r="H225" s="18">
        <v>8409</v>
      </c>
      <c r="I225" s="18">
        <v>5684</v>
      </c>
      <c r="J225" s="18">
        <v>89</v>
      </c>
    </row>
    <row r="226" spans="1:10">
      <c r="A226" s="8" t="s">
        <v>537</v>
      </c>
      <c r="B226" s="18">
        <v>57523</v>
      </c>
      <c r="C226" s="18">
        <v>31166</v>
      </c>
      <c r="D226" s="18">
        <v>1218</v>
      </c>
      <c r="E226" s="18">
        <v>0</v>
      </c>
      <c r="F226" s="18">
        <v>4694</v>
      </c>
      <c r="G226" s="18">
        <v>148</v>
      </c>
      <c r="H226" s="18">
        <v>18125</v>
      </c>
      <c r="I226" s="18">
        <v>7875</v>
      </c>
      <c r="J226" s="18">
        <v>753</v>
      </c>
    </row>
    <row r="227" spans="1:10">
      <c r="A227" s="8" t="s">
        <v>538</v>
      </c>
      <c r="B227" s="18">
        <v>34736</v>
      </c>
      <c r="C227" s="18">
        <v>5873</v>
      </c>
      <c r="D227" s="18">
        <v>420</v>
      </c>
      <c r="E227" s="18">
        <v>0</v>
      </c>
      <c r="F227" s="18">
        <v>2081</v>
      </c>
      <c r="G227" s="18">
        <v>30</v>
      </c>
      <c r="H227" s="18">
        <v>13417</v>
      </c>
      <c r="I227" s="18">
        <v>2042</v>
      </c>
      <c r="J227" s="18">
        <v>0</v>
      </c>
    </row>
    <row r="228" spans="1:10">
      <c r="A228" s="8" t="s">
        <v>539</v>
      </c>
      <c r="B228" s="18">
        <v>107595</v>
      </c>
      <c r="C228" s="18">
        <v>23037</v>
      </c>
      <c r="D228" s="18">
        <v>3568</v>
      </c>
      <c r="E228" s="18">
        <v>0</v>
      </c>
      <c r="F228" s="18">
        <v>8228</v>
      </c>
      <c r="G228" s="18">
        <v>106</v>
      </c>
      <c r="H228" s="18">
        <v>20254</v>
      </c>
      <c r="I228" s="18">
        <v>13989</v>
      </c>
      <c r="J228" s="18">
        <v>209</v>
      </c>
    </row>
    <row r="229" spans="1:10">
      <c r="A229" s="8" t="s">
        <v>540</v>
      </c>
      <c r="B229" s="18">
        <v>104749</v>
      </c>
      <c r="C229" s="18">
        <v>15642</v>
      </c>
      <c r="D229" s="18">
        <v>2128</v>
      </c>
      <c r="E229" s="18">
        <v>0</v>
      </c>
      <c r="F229" s="18">
        <v>11945</v>
      </c>
      <c r="G229" s="18">
        <v>1625</v>
      </c>
      <c r="H229" s="18">
        <v>10264</v>
      </c>
      <c r="I229" s="18">
        <v>6020</v>
      </c>
      <c r="J229" s="18">
        <v>3674</v>
      </c>
    </row>
    <row r="230" spans="1:10">
      <c r="A230" s="8" t="s">
        <v>541</v>
      </c>
      <c r="B230" s="18">
        <v>18913</v>
      </c>
      <c r="C230" s="18">
        <v>13936</v>
      </c>
      <c r="D230" s="18">
        <v>202</v>
      </c>
      <c r="E230" s="18">
        <v>0</v>
      </c>
      <c r="F230" s="18">
        <v>2784</v>
      </c>
      <c r="G230" s="18">
        <v>0</v>
      </c>
      <c r="H230" s="18">
        <v>2268</v>
      </c>
      <c r="I230" s="18">
        <v>2200</v>
      </c>
      <c r="J230" s="18">
        <v>925</v>
      </c>
    </row>
    <row r="231" spans="1:10">
      <c r="A231" s="8" t="s">
        <v>542</v>
      </c>
      <c r="B231" s="18">
        <v>28208</v>
      </c>
      <c r="C231" s="18">
        <v>10411</v>
      </c>
      <c r="D231" s="18">
        <v>1099</v>
      </c>
      <c r="E231" s="18">
        <v>0</v>
      </c>
      <c r="F231" s="18">
        <v>4267</v>
      </c>
      <c r="G231" s="18">
        <v>2</v>
      </c>
      <c r="H231" s="18">
        <v>7194</v>
      </c>
      <c r="I231" s="18">
        <v>4091</v>
      </c>
      <c r="J231" s="18">
        <v>2417</v>
      </c>
    </row>
    <row r="232" spans="1:10">
      <c r="A232" s="8" t="s">
        <v>543</v>
      </c>
      <c r="B232" s="18">
        <v>115662</v>
      </c>
      <c r="C232" s="18">
        <v>28086</v>
      </c>
      <c r="D232" s="18">
        <v>3246</v>
      </c>
      <c r="E232" s="18">
        <v>0</v>
      </c>
      <c r="F232" s="18">
        <v>5647</v>
      </c>
      <c r="G232" s="18">
        <v>463</v>
      </c>
      <c r="H232" s="18">
        <v>29889</v>
      </c>
      <c r="I232" s="18">
        <v>14554</v>
      </c>
      <c r="J232" s="18">
        <v>1123</v>
      </c>
    </row>
    <row r="233" spans="1:10">
      <c r="A233" s="8" t="s">
        <v>544</v>
      </c>
      <c r="B233" s="18">
        <v>8192</v>
      </c>
      <c r="C233" s="18">
        <v>15288</v>
      </c>
      <c r="D233" s="18">
        <v>50</v>
      </c>
      <c r="E233" s="18">
        <v>0</v>
      </c>
      <c r="F233" s="18">
        <v>1392</v>
      </c>
      <c r="G233" s="18">
        <v>195</v>
      </c>
      <c r="H233" s="18">
        <v>0</v>
      </c>
      <c r="I233" s="18">
        <v>2149</v>
      </c>
      <c r="J233" s="18">
        <v>1</v>
      </c>
    </row>
    <row r="234" spans="1:10">
      <c r="A234" s="8" t="s">
        <v>545</v>
      </c>
      <c r="B234" s="18">
        <v>30591</v>
      </c>
      <c r="C234" s="18">
        <v>18956</v>
      </c>
      <c r="D234" s="18">
        <v>137</v>
      </c>
      <c r="E234" s="18">
        <v>0</v>
      </c>
      <c r="F234" s="18">
        <v>3969</v>
      </c>
      <c r="G234" s="18">
        <v>47</v>
      </c>
      <c r="H234" s="18">
        <v>1844</v>
      </c>
      <c r="I234" s="18">
        <v>7089</v>
      </c>
      <c r="J234" s="18">
        <v>310</v>
      </c>
    </row>
    <row r="235" spans="1:10">
      <c r="A235" s="8" t="s">
        <v>546</v>
      </c>
      <c r="B235" s="18">
        <v>614528</v>
      </c>
      <c r="C235" s="18">
        <v>209237</v>
      </c>
      <c r="D235" s="18">
        <v>23231</v>
      </c>
      <c r="E235" s="18">
        <v>0</v>
      </c>
      <c r="F235" s="18">
        <v>39475</v>
      </c>
      <c r="G235" s="18">
        <v>11203</v>
      </c>
      <c r="H235" s="18">
        <v>34504</v>
      </c>
      <c r="I235" s="18">
        <v>77003</v>
      </c>
      <c r="J235" s="18">
        <v>4006</v>
      </c>
    </row>
    <row r="236" spans="1:10" ht="22.5" customHeight="1">
      <c r="A236" s="16" t="s">
        <v>547</v>
      </c>
      <c r="B236" s="18"/>
      <c r="C236" s="18"/>
      <c r="D236" s="18"/>
      <c r="E236" s="18"/>
      <c r="F236" s="18"/>
      <c r="G236" s="18"/>
      <c r="H236" s="18"/>
      <c r="I236" s="18"/>
      <c r="J236" s="18"/>
    </row>
    <row r="237" spans="1:10">
      <c r="A237" s="8" t="s">
        <v>548</v>
      </c>
      <c r="B237" s="18">
        <v>41995</v>
      </c>
      <c r="C237" s="18">
        <v>9645</v>
      </c>
      <c r="D237" s="18">
        <v>248</v>
      </c>
      <c r="E237" s="18">
        <v>0</v>
      </c>
      <c r="F237" s="18">
        <v>2930</v>
      </c>
      <c r="G237" s="18">
        <v>86</v>
      </c>
      <c r="H237" s="18">
        <v>478</v>
      </c>
      <c r="I237" s="18">
        <v>6747</v>
      </c>
      <c r="J237" s="18">
        <v>606</v>
      </c>
    </row>
    <row r="238" spans="1:10">
      <c r="A238" s="8" t="s">
        <v>549</v>
      </c>
      <c r="B238" s="18">
        <v>49375</v>
      </c>
      <c r="C238" s="18">
        <v>10407</v>
      </c>
      <c r="D238" s="18">
        <v>1728</v>
      </c>
      <c r="E238" s="18">
        <v>0</v>
      </c>
      <c r="F238" s="18">
        <v>1369</v>
      </c>
      <c r="G238" s="18">
        <v>83</v>
      </c>
      <c r="H238" s="18">
        <v>7928</v>
      </c>
      <c r="I238" s="18">
        <v>5223</v>
      </c>
      <c r="J238" s="18">
        <v>680</v>
      </c>
    </row>
    <row r="239" spans="1:10">
      <c r="A239" s="8" t="s">
        <v>550</v>
      </c>
      <c r="B239" s="18">
        <v>76443</v>
      </c>
      <c r="C239" s="18">
        <v>28138</v>
      </c>
      <c r="D239" s="18">
        <v>4395</v>
      </c>
      <c r="E239" s="18">
        <v>0</v>
      </c>
      <c r="F239" s="18">
        <v>6259</v>
      </c>
      <c r="G239" s="18">
        <v>38</v>
      </c>
      <c r="H239" s="18">
        <v>959</v>
      </c>
      <c r="I239" s="18">
        <v>5945</v>
      </c>
      <c r="J239" s="18">
        <v>133</v>
      </c>
    </row>
    <row r="240" spans="1:10">
      <c r="A240" s="8" t="s">
        <v>551</v>
      </c>
      <c r="B240" s="18">
        <v>49183</v>
      </c>
      <c r="C240" s="18">
        <v>7787</v>
      </c>
      <c r="D240" s="18">
        <v>502</v>
      </c>
      <c r="E240" s="18">
        <v>0</v>
      </c>
      <c r="F240" s="18">
        <v>4784</v>
      </c>
      <c r="G240" s="18">
        <v>59</v>
      </c>
      <c r="H240" s="18">
        <v>0</v>
      </c>
      <c r="I240" s="18">
        <v>2740</v>
      </c>
      <c r="J240" s="18">
        <v>1697</v>
      </c>
    </row>
    <row r="241" spans="1:10">
      <c r="A241" s="8" t="s">
        <v>552</v>
      </c>
      <c r="B241" s="18">
        <v>136990</v>
      </c>
      <c r="C241" s="18">
        <v>5661</v>
      </c>
      <c r="D241" s="18">
        <v>1978</v>
      </c>
      <c r="E241" s="18">
        <v>0</v>
      </c>
      <c r="F241" s="18">
        <v>7970</v>
      </c>
      <c r="G241" s="18">
        <v>547</v>
      </c>
      <c r="H241" s="18">
        <v>24359</v>
      </c>
      <c r="I241" s="18">
        <v>10970</v>
      </c>
      <c r="J241" s="18">
        <v>808</v>
      </c>
    </row>
    <row r="242" spans="1:10">
      <c r="A242" s="8" t="s">
        <v>553</v>
      </c>
      <c r="B242" s="18">
        <v>25155</v>
      </c>
      <c r="C242" s="18">
        <v>820</v>
      </c>
      <c r="D242" s="18">
        <v>28</v>
      </c>
      <c r="E242" s="18">
        <v>0</v>
      </c>
      <c r="F242" s="18">
        <v>3532</v>
      </c>
      <c r="G242" s="18">
        <v>14</v>
      </c>
      <c r="H242" s="18">
        <v>11295</v>
      </c>
      <c r="I242" s="18">
        <v>3435</v>
      </c>
      <c r="J242" s="18">
        <v>824</v>
      </c>
    </row>
    <row r="243" spans="1:10">
      <c r="A243" s="8" t="s">
        <v>554</v>
      </c>
      <c r="B243" s="18">
        <v>72343</v>
      </c>
      <c r="C243" s="18">
        <v>15419</v>
      </c>
      <c r="D243" s="18">
        <v>1401</v>
      </c>
      <c r="E243" s="18">
        <v>0</v>
      </c>
      <c r="F243" s="18">
        <v>4629</v>
      </c>
      <c r="G243" s="18">
        <v>511</v>
      </c>
      <c r="H243" s="18">
        <v>4252</v>
      </c>
      <c r="I243" s="18">
        <v>10243</v>
      </c>
      <c r="J243" s="18">
        <v>82</v>
      </c>
    </row>
    <row r="244" spans="1:10">
      <c r="A244" s="8" t="s">
        <v>555</v>
      </c>
      <c r="B244" s="18">
        <v>12418</v>
      </c>
      <c r="C244" s="18">
        <v>2531</v>
      </c>
      <c r="D244" s="18">
        <v>389</v>
      </c>
      <c r="E244" s="18">
        <v>0</v>
      </c>
      <c r="F244" s="18">
        <v>1815</v>
      </c>
      <c r="G244" s="18">
        <v>189</v>
      </c>
      <c r="H244" s="18">
        <v>1916</v>
      </c>
      <c r="I244" s="18">
        <v>2305</v>
      </c>
      <c r="J244" s="18">
        <v>0</v>
      </c>
    </row>
    <row r="245" spans="1:10">
      <c r="A245" s="8" t="s">
        <v>556</v>
      </c>
      <c r="B245" s="18">
        <v>27037</v>
      </c>
      <c r="C245" s="18">
        <v>39</v>
      </c>
      <c r="D245" s="18">
        <v>9</v>
      </c>
      <c r="E245" s="18">
        <v>0</v>
      </c>
      <c r="F245" s="18">
        <v>4081</v>
      </c>
      <c r="G245" s="18">
        <v>0</v>
      </c>
      <c r="H245" s="18">
        <v>6361</v>
      </c>
      <c r="I245" s="18">
        <v>5212</v>
      </c>
      <c r="J245" s="18">
        <v>227</v>
      </c>
    </row>
    <row r="246" spans="1:10">
      <c r="A246" s="8" t="s">
        <v>557</v>
      </c>
      <c r="B246" s="18">
        <v>352770</v>
      </c>
      <c r="C246" s="18">
        <v>260219</v>
      </c>
      <c r="D246" s="18">
        <v>20157</v>
      </c>
      <c r="E246" s="18">
        <v>0</v>
      </c>
      <c r="F246" s="18">
        <v>11134</v>
      </c>
      <c r="G246" s="18">
        <v>0</v>
      </c>
      <c r="H246" s="18">
        <v>0</v>
      </c>
      <c r="I246" s="18">
        <v>81507</v>
      </c>
      <c r="J246" s="18">
        <v>866</v>
      </c>
    </row>
    <row r="247" spans="1:10" ht="21" customHeight="1">
      <c r="A247" s="16" t="s">
        <v>558</v>
      </c>
      <c r="B247" s="18"/>
      <c r="C247" s="18"/>
      <c r="D247" s="18"/>
      <c r="E247" s="18"/>
      <c r="F247" s="18"/>
      <c r="G247" s="18"/>
      <c r="H247" s="18"/>
      <c r="I247" s="18"/>
      <c r="J247" s="18"/>
    </row>
    <row r="248" spans="1:10">
      <c r="A248" s="8" t="s">
        <v>559</v>
      </c>
      <c r="B248" s="18">
        <v>86331</v>
      </c>
      <c r="C248" s="18">
        <v>11497</v>
      </c>
      <c r="D248" s="18">
        <v>1496</v>
      </c>
      <c r="E248" s="18">
        <v>0</v>
      </c>
      <c r="F248" s="18">
        <v>6508</v>
      </c>
      <c r="G248" s="18">
        <v>179</v>
      </c>
      <c r="H248" s="18">
        <v>19652</v>
      </c>
      <c r="I248" s="18">
        <v>9297</v>
      </c>
      <c r="J248" s="18">
        <v>0</v>
      </c>
    </row>
    <row r="249" spans="1:10">
      <c r="A249" s="8" t="s">
        <v>560</v>
      </c>
      <c r="B249" s="18">
        <v>245318</v>
      </c>
      <c r="C249" s="18">
        <v>43456</v>
      </c>
      <c r="D249" s="18">
        <v>5621</v>
      </c>
      <c r="E249" s="18">
        <v>0</v>
      </c>
      <c r="F249" s="18">
        <v>12641</v>
      </c>
      <c r="G249" s="18">
        <v>715</v>
      </c>
      <c r="H249" s="18">
        <v>70670</v>
      </c>
      <c r="I249" s="18">
        <v>45797</v>
      </c>
      <c r="J249" s="18">
        <v>3188</v>
      </c>
    </row>
    <row r="250" spans="1:10">
      <c r="A250" s="8" t="s">
        <v>561</v>
      </c>
      <c r="B250" s="18">
        <v>176877</v>
      </c>
      <c r="C250" s="18">
        <v>54250</v>
      </c>
      <c r="D250" s="18">
        <v>11239</v>
      </c>
      <c r="E250" s="18">
        <v>0</v>
      </c>
      <c r="F250" s="18">
        <v>8446</v>
      </c>
      <c r="G250" s="18">
        <v>28</v>
      </c>
      <c r="H250" s="18">
        <v>3</v>
      </c>
      <c r="I250" s="18">
        <v>32440</v>
      </c>
      <c r="J250" s="18">
        <v>0</v>
      </c>
    </row>
    <row r="251" spans="1:10">
      <c r="A251" s="8" t="s">
        <v>562</v>
      </c>
      <c r="B251" s="18">
        <v>32938</v>
      </c>
      <c r="C251" s="18">
        <v>7962</v>
      </c>
      <c r="D251" s="18">
        <v>236</v>
      </c>
      <c r="E251" s="18">
        <v>0</v>
      </c>
      <c r="F251" s="18">
        <v>4545</v>
      </c>
      <c r="G251" s="18">
        <v>787</v>
      </c>
      <c r="H251" s="18">
        <v>0</v>
      </c>
      <c r="I251" s="18">
        <v>6945</v>
      </c>
      <c r="J251" s="18">
        <v>0</v>
      </c>
    </row>
    <row r="252" spans="1:10">
      <c r="A252" s="8" t="s">
        <v>563</v>
      </c>
      <c r="B252" s="18">
        <v>64280</v>
      </c>
      <c r="C252" s="18">
        <v>22</v>
      </c>
      <c r="D252" s="18">
        <v>1130</v>
      </c>
      <c r="E252" s="18">
        <v>0</v>
      </c>
      <c r="F252" s="18">
        <v>4546</v>
      </c>
      <c r="G252" s="18">
        <v>235</v>
      </c>
      <c r="H252" s="18">
        <v>15391</v>
      </c>
      <c r="I252" s="18">
        <v>13385</v>
      </c>
      <c r="J252" s="18">
        <v>1244</v>
      </c>
    </row>
    <row r="253" spans="1:10">
      <c r="A253" s="8" t="s">
        <v>564</v>
      </c>
      <c r="B253" s="18">
        <v>38165</v>
      </c>
      <c r="C253" s="18">
        <v>3395</v>
      </c>
      <c r="D253" s="18">
        <v>1200</v>
      </c>
      <c r="E253" s="18">
        <v>0</v>
      </c>
      <c r="F253" s="18">
        <v>3864</v>
      </c>
      <c r="G253" s="18">
        <v>60</v>
      </c>
      <c r="H253" s="18">
        <v>9355</v>
      </c>
      <c r="I253" s="18">
        <v>4269</v>
      </c>
      <c r="J253" s="18">
        <v>4</v>
      </c>
    </row>
    <row r="254" spans="1:10">
      <c r="A254" s="8" t="s">
        <v>565</v>
      </c>
      <c r="B254" s="18">
        <v>104178</v>
      </c>
      <c r="C254" s="18">
        <v>48319</v>
      </c>
      <c r="D254" s="18">
        <v>3548</v>
      </c>
      <c r="E254" s="18">
        <v>0</v>
      </c>
      <c r="F254" s="18">
        <v>7299</v>
      </c>
      <c r="G254" s="18">
        <v>40</v>
      </c>
      <c r="H254" s="18">
        <v>33317</v>
      </c>
      <c r="I254" s="18">
        <v>13132</v>
      </c>
      <c r="J254" s="18">
        <v>1794</v>
      </c>
    </row>
    <row r="255" spans="1:10">
      <c r="A255" s="8" t="s">
        <v>566</v>
      </c>
      <c r="B255" s="18">
        <v>40541</v>
      </c>
      <c r="C255" s="18">
        <v>12537</v>
      </c>
      <c r="D255" s="18">
        <v>1491</v>
      </c>
      <c r="E255" s="18">
        <v>0</v>
      </c>
      <c r="F255" s="18">
        <v>2792</v>
      </c>
      <c r="G255" s="18">
        <v>23</v>
      </c>
      <c r="H255" s="18">
        <v>10995</v>
      </c>
      <c r="I255" s="18">
        <v>4138</v>
      </c>
      <c r="J255" s="18">
        <v>9</v>
      </c>
    </row>
    <row r="256" spans="1:10">
      <c r="A256" s="8" t="s">
        <v>567</v>
      </c>
      <c r="B256" s="18">
        <v>85505</v>
      </c>
      <c r="C256" s="18">
        <v>15006</v>
      </c>
      <c r="D256" s="18">
        <v>11204</v>
      </c>
      <c r="E256" s="18">
        <v>0</v>
      </c>
      <c r="F256" s="18">
        <v>4486</v>
      </c>
      <c r="G256" s="18">
        <v>2252</v>
      </c>
      <c r="H256" s="18">
        <v>108</v>
      </c>
      <c r="I256" s="18">
        <v>14201</v>
      </c>
      <c r="J256" s="18">
        <v>2650</v>
      </c>
    </row>
    <row r="257" spans="1:10">
      <c r="A257" s="8" t="s">
        <v>568</v>
      </c>
      <c r="B257" s="18">
        <v>21511</v>
      </c>
      <c r="C257" s="18">
        <v>2287</v>
      </c>
      <c r="D257" s="18">
        <v>374</v>
      </c>
      <c r="E257" s="18">
        <v>0</v>
      </c>
      <c r="F257" s="18">
        <v>2978</v>
      </c>
      <c r="G257" s="18">
        <v>0</v>
      </c>
      <c r="H257" s="18">
        <v>8459</v>
      </c>
      <c r="I257" s="18">
        <v>4382</v>
      </c>
      <c r="J257" s="18">
        <v>1386</v>
      </c>
    </row>
    <row r="258" spans="1:10">
      <c r="A258" s="8" t="s">
        <v>569</v>
      </c>
      <c r="B258" s="18">
        <v>39765</v>
      </c>
      <c r="C258" s="18">
        <v>7124</v>
      </c>
      <c r="D258" s="18">
        <v>3839</v>
      </c>
      <c r="E258" s="18">
        <v>0</v>
      </c>
      <c r="F258" s="18">
        <v>2883</v>
      </c>
      <c r="G258" s="18">
        <v>174</v>
      </c>
      <c r="H258" s="18">
        <v>0</v>
      </c>
      <c r="I258" s="18">
        <v>4937</v>
      </c>
      <c r="J258" s="18">
        <v>21</v>
      </c>
    </row>
    <row r="259" spans="1:10">
      <c r="A259" s="8" t="s">
        <v>570</v>
      </c>
      <c r="B259" s="18">
        <v>24619</v>
      </c>
      <c r="C259" s="18">
        <v>8011</v>
      </c>
      <c r="D259" s="18">
        <v>340</v>
      </c>
      <c r="E259" s="18">
        <v>0</v>
      </c>
      <c r="F259" s="18">
        <v>2275</v>
      </c>
      <c r="G259" s="18">
        <v>946</v>
      </c>
      <c r="H259" s="18">
        <v>0</v>
      </c>
      <c r="I259" s="18">
        <v>3257</v>
      </c>
      <c r="J259" s="18">
        <v>0</v>
      </c>
    </row>
    <row r="260" spans="1:10">
      <c r="A260" s="8" t="s">
        <v>571</v>
      </c>
      <c r="B260" s="18">
        <v>39456</v>
      </c>
      <c r="C260" s="18">
        <v>17855</v>
      </c>
      <c r="D260" s="18">
        <v>246</v>
      </c>
      <c r="E260" s="18">
        <v>0</v>
      </c>
      <c r="F260" s="18">
        <v>2864</v>
      </c>
      <c r="G260" s="18">
        <v>0</v>
      </c>
      <c r="H260" s="18">
        <v>8805</v>
      </c>
      <c r="I260" s="18">
        <v>5599</v>
      </c>
      <c r="J260" s="18">
        <v>241</v>
      </c>
    </row>
    <row r="261" spans="1:10">
      <c r="A261" s="8" t="s">
        <v>572</v>
      </c>
      <c r="B261" s="18">
        <v>26221</v>
      </c>
      <c r="C261" s="18">
        <v>14037</v>
      </c>
      <c r="D261" s="18">
        <v>497</v>
      </c>
      <c r="E261" s="18">
        <v>0</v>
      </c>
      <c r="F261" s="18">
        <v>3338</v>
      </c>
      <c r="G261" s="18">
        <v>341</v>
      </c>
      <c r="H261" s="18">
        <v>8799</v>
      </c>
      <c r="I261" s="18">
        <v>3326</v>
      </c>
      <c r="J261" s="18">
        <v>99</v>
      </c>
    </row>
    <row r="262" spans="1:10">
      <c r="A262" s="8" t="s">
        <v>573</v>
      </c>
      <c r="B262" s="18">
        <v>16391</v>
      </c>
      <c r="C262" s="18">
        <v>3689</v>
      </c>
      <c r="D262" s="18">
        <v>3</v>
      </c>
      <c r="E262" s="18">
        <v>0</v>
      </c>
      <c r="F262" s="18">
        <v>1347</v>
      </c>
      <c r="G262" s="18">
        <v>1</v>
      </c>
      <c r="H262" s="18">
        <v>0</v>
      </c>
      <c r="I262" s="18">
        <v>2515</v>
      </c>
      <c r="J262" s="18">
        <v>418</v>
      </c>
    </row>
    <row r="263" spans="1:10" ht="22.5" customHeight="1">
      <c r="A263" s="16" t="s">
        <v>574</v>
      </c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>
      <c r="A264" s="8" t="s">
        <v>575</v>
      </c>
      <c r="B264" s="18">
        <v>102030</v>
      </c>
      <c r="C264" s="18">
        <v>21476</v>
      </c>
      <c r="D264" s="18">
        <v>4469</v>
      </c>
      <c r="E264" s="18">
        <v>0</v>
      </c>
      <c r="F264" s="18">
        <v>5933</v>
      </c>
      <c r="G264" s="18">
        <v>530</v>
      </c>
      <c r="H264" s="18">
        <v>20990</v>
      </c>
      <c r="I264" s="18">
        <v>17731</v>
      </c>
      <c r="J264" s="18">
        <v>0</v>
      </c>
    </row>
    <row r="265" spans="1:10">
      <c r="A265" s="8" t="s">
        <v>576</v>
      </c>
      <c r="B265" s="18">
        <v>337442</v>
      </c>
      <c r="C265" s="18">
        <v>191866</v>
      </c>
      <c r="D265" s="18">
        <v>7608</v>
      </c>
      <c r="E265" s="18">
        <v>0</v>
      </c>
      <c r="F265" s="18">
        <v>28438</v>
      </c>
      <c r="G265" s="18">
        <v>1220</v>
      </c>
      <c r="H265" s="18">
        <v>75637</v>
      </c>
      <c r="I265" s="18">
        <v>55364</v>
      </c>
      <c r="J265" s="18">
        <v>2334</v>
      </c>
    </row>
    <row r="266" spans="1:10">
      <c r="A266" s="8" t="s">
        <v>577</v>
      </c>
      <c r="B266" s="18">
        <v>48976</v>
      </c>
      <c r="C266" s="18">
        <v>6452</v>
      </c>
      <c r="D266" s="18">
        <v>1114</v>
      </c>
      <c r="E266" s="18">
        <v>0</v>
      </c>
      <c r="F266" s="18">
        <v>4784</v>
      </c>
      <c r="G266" s="18">
        <v>75</v>
      </c>
      <c r="H266" s="18">
        <v>28405</v>
      </c>
      <c r="I266" s="18">
        <v>7170</v>
      </c>
      <c r="J266" s="18">
        <v>0</v>
      </c>
    </row>
    <row r="267" spans="1:10">
      <c r="A267" s="8" t="s">
        <v>578</v>
      </c>
      <c r="B267" s="18">
        <v>191279</v>
      </c>
      <c r="C267" s="18">
        <v>55589</v>
      </c>
      <c r="D267" s="18">
        <v>30009</v>
      </c>
      <c r="E267" s="18">
        <v>0</v>
      </c>
      <c r="F267" s="18">
        <v>9955</v>
      </c>
      <c r="G267" s="18">
        <v>23116</v>
      </c>
      <c r="H267" s="18">
        <v>41196</v>
      </c>
      <c r="I267" s="18">
        <v>21648</v>
      </c>
      <c r="J267" s="18">
        <v>863</v>
      </c>
    </row>
    <row r="268" spans="1:10">
      <c r="A268" s="8" t="s">
        <v>579</v>
      </c>
      <c r="B268" s="18">
        <v>80138</v>
      </c>
      <c r="C268" s="18">
        <v>36319</v>
      </c>
      <c r="D268" s="18">
        <v>4145</v>
      </c>
      <c r="E268" s="18">
        <v>0</v>
      </c>
      <c r="F268" s="18">
        <v>5711</v>
      </c>
      <c r="G268" s="18">
        <v>793</v>
      </c>
      <c r="H268" s="18">
        <v>28766</v>
      </c>
      <c r="I268" s="18">
        <v>8984</v>
      </c>
      <c r="J268" s="18">
        <v>126</v>
      </c>
    </row>
    <row r="269" spans="1:10">
      <c r="A269" s="8" t="s">
        <v>580</v>
      </c>
      <c r="B269" s="18">
        <v>19383</v>
      </c>
      <c r="C269" s="18">
        <v>18018</v>
      </c>
      <c r="D269" s="18">
        <v>1159</v>
      </c>
      <c r="E269" s="18">
        <v>0</v>
      </c>
      <c r="F269" s="18">
        <v>3368</v>
      </c>
      <c r="G269" s="18">
        <v>2263</v>
      </c>
      <c r="H269" s="18">
        <v>422</v>
      </c>
      <c r="I269" s="18">
        <v>7063</v>
      </c>
      <c r="J269" s="18">
        <v>0</v>
      </c>
    </row>
    <row r="270" spans="1:10">
      <c r="A270" s="8" t="s">
        <v>581</v>
      </c>
      <c r="B270" s="18">
        <v>14597</v>
      </c>
      <c r="C270" s="18">
        <v>12383</v>
      </c>
      <c r="D270" s="18">
        <v>2117</v>
      </c>
      <c r="E270" s="18">
        <v>0</v>
      </c>
      <c r="F270" s="18">
        <v>491</v>
      </c>
      <c r="G270" s="18">
        <v>4</v>
      </c>
      <c r="H270" s="18">
        <v>0</v>
      </c>
      <c r="I270" s="18">
        <v>5728</v>
      </c>
      <c r="J270" s="18">
        <v>0</v>
      </c>
    </row>
    <row r="271" spans="1:10">
      <c r="A271" s="8" t="s">
        <v>582</v>
      </c>
      <c r="B271" s="18">
        <v>42361</v>
      </c>
      <c r="C271" s="18">
        <v>4821</v>
      </c>
      <c r="D271" s="18">
        <v>143</v>
      </c>
      <c r="E271" s="18">
        <v>0</v>
      </c>
      <c r="F271" s="18">
        <v>3784</v>
      </c>
      <c r="G271" s="18">
        <v>0</v>
      </c>
      <c r="H271" s="18">
        <v>2953</v>
      </c>
      <c r="I271" s="18">
        <v>3740</v>
      </c>
      <c r="J271" s="18">
        <v>0</v>
      </c>
    </row>
    <row r="272" spans="1:10">
      <c r="A272" s="8" t="s">
        <v>583</v>
      </c>
      <c r="B272" s="18">
        <v>112483</v>
      </c>
      <c r="C272" s="18">
        <v>25409</v>
      </c>
      <c r="D272" s="18">
        <v>8168</v>
      </c>
      <c r="E272" s="18">
        <v>0</v>
      </c>
      <c r="F272" s="18">
        <v>7571</v>
      </c>
      <c r="G272" s="18">
        <v>1974</v>
      </c>
      <c r="H272" s="18">
        <v>27028</v>
      </c>
      <c r="I272" s="18">
        <v>20071</v>
      </c>
      <c r="J272" s="18">
        <v>48</v>
      </c>
    </row>
    <row r="273" spans="1:10">
      <c r="A273" s="8" t="s">
        <v>584</v>
      </c>
      <c r="B273" s="18">
        <v>108352</v>
      </c>
      <c r="C273" s="18">
        <v>7363</v>
      </c>
      <c r="D273" s="18">
        <v>4287</v>
      </c>
      <c r="E273" s="18">
        <v>0</v>
      </c>
      <c r="F273" s="18">
        <v>10786</v>
      </c>
      <c r="G273" s="18">
        <v>8</v>
      </c>
      <c r="H273" s="18">
        <v>15241</v>
      </c>
      <c r="I273" s="18">
        <v>10981</v>
      </c>
      <c r="J273" s="18">
        <v>557</v>
      </c>
    </row>
    <row r="274" spans="1:10" ht="24.75" customHeight="1">
      <c r="A274" s="16" t="s">
        <v>585</v>
      </c>
      <c r="B274" s="18"/>
      <c r="C274" s="18"/>
      <c r="D274" s="18"/>
      <c r="E274" s="18"/>
      <c r="F274" s="18"/>
      <c r="G274" s="18"/>
      <c r="H274" s="18"/>
      <c r="I274" s="18"/>
      <c r="J274" s="18"/>
    </row>
    <row r="275" spans="1:10">
      <c r="A275" s="8" t="s">
        <v>586</v>
      </c>
      <c r="B275" s="18">
        <v>107191</v>
      </c>
      <c r="C275" s="18">
        <v>29728</v>
      </c>
      <c r="D275" s="18">
        <v>8619</v>
      </c>
      <c r="E275" s="18">
        <v>0</v>
      </c>
      <c r="F275" s="18">
        <v>12787</v>
      </c>
      <c r="G275" s="18">
        <v>4818</v>
      </c>
      <c r="H275" s="18">
        <v>0</v>
      </c>
      <c r="I275" s="18">
        <v>12926</v>
      </c>
      <c r="J275" s="18">
        <v>0</v>
      </c>
    </row>
    <row r="276" spans="1:10">
      <c r="A276" s="8" t="s">
        <v>587</v>
      </c>
      <c r="B276" s="18">
        <v>108427</v>
      </c>
      <c r="C276" s="18">
        <v>13439</v>
      </c>
      <c r="D276" s="18">
        <v>4254</v>
      </c>
      <c r="E276" s="18">
        <v>0</v>
      </c>
      <c r="F276" s="18">
        <v>4605</v>
      </c>
      <c r="G276" s="18">
        <v>0</v>
      </c>
      <c r="H276" s="18">
        <v>22281</v>
      </c>
      <c r="I276" s="18">
        <v>8932</v>
      </c>
      <c r="J276" s="18">
        <v>0</v>
      </c>
    </row>
    <row r="277" spans="1:10">
      <c r="A277" s="8" t="s">
        <v>588</v>
      </c>
      <c r="B277" s="18">
        <v>66536</v>
      </c>
      <c r="C277" s="18">
        <v>12879</v>
      </c>
      <c r="D277" s="18">
        <v>1739</v>
      </c>
      <c r="E277" s="18">
        <v>1803</v>
      </c>
      <c r="F277" s="18">
        <v>4555</v>
      </c>
      <c r="G277" s="18">
        <v>408</v>
      </c>
      <c r="H277" s="18">
        <v>0</v>
      </c>
      <c r="I277" s="18">
        <v>11714</v>
      </c>
      <c r="J277" s="18">
        <v>0</v>
      </c>
    </row>
    <row r="278" spans="1:10">
      <c r="A278" s="8" t="s">
        <v>589</v>
      </c>
      <c r="B278" s="18">
        <v>379204</v>
      </c>
      <c r="C278" s="18">
        <v>82189</v>
      </c>
      <c r="D278" s="18">
        <v>44764</v>
      </c>
      <c r="E278" s="18">
        <v>0</v>
      </c>
      <c r="F278" s="18">
        <v>25677</v>
      </c>
      <c r="G278" s="18">
        <v>13501</v>
      </c>
      <c r="H278" s="18">
        <v>40462</v>
      </c>
      <c r="I278" s="18">
        <v>49163</v>
      </c>
      <c r="J278" s="18">
        <v>539</v>
      </c>
    </row>
    <row r="279" spans="1:10">
      <c r="A279" s="8" t="s">
        <v>590</v>
      </c>
      <c r="B279" s="18">
        <v>48504</v>
      </c>
      <c r="C279" s="18">
        <v>13139</v>
      </c>
      <c r="D279" s="18">
        <v>1356</v>
      </c>
      <c r="E279" s="18">
        <v>0</v>
      </c>
      <c r="F279" s="18">
        <v>2163</v>
      </c>
      <c r="G279" s="18">
        <v>68</v>
      </c>
      <c r="H279" s="18">
        <v>6693</v>
      </c>
      <c r="I279" s="18">
        <v>8556</v>
      </c>
      <c r="J279" s="18">
        <v>0</v>
      </c>
    </row>
    <row r="280" spans="1:10">
      <c r="A280" s="8" t="s">
        <v>591</v>
      </c>
      <c r="B280" s="18">
        <v>37636</v>
      </c>
      <c r="C280" s="18">
        <v>8571</v>
      </c>
      <c r="D280" s="18">
        <v>889</v>
      </c>
      <c r="E280" s="18">
        <v>0</v>
      </c>
      <c r="F280" s="18">
        <v>4388</v>
      </c>
      <c r="G280" s="18">
        <v>462</v>
      </c>
      <c r="H280" s="18">
        <v>14226</v>
      </c>
      <c r="I280" s="18">
        <v>3456</v>
      </c>
      <c r="J280" s="18">
        <v>1</v>
      </c>
    </row>
    <row r="281" spans="1:10">
      <c r="A281" s="8" t="s">
        <v>592</v>
      </c>
      <c r="B281" s="18">
        <v>218669</v>
      </c>
      <c r="C281" s="18">
        <v>47027</v>
      </c>
      <c r="D281" s="18">
        <v>16993</v>
      </c>
      <c r="E281" s="18">
        <v>0</v>
      </c>
      <c r="F281" s="18">
        <v>8165</v>
      </c>
      <c r="G281" s="18">
        <v>963</v>
      </c>
      <c r="H281" s="18">
        <v>38549</v>
      </c>
      <c r="I281" s="18">
        <v>25339</v>
      </c>
      <c r="J281" s="18">
        <v>73</v>
      </c>
    </row>
    <row r="282" spans="1:10" ht="23.25" customHeight="1">
      <c r="A282" s="16" t="s">
        <v>593</v>
      </c>
      <c r="B282" s="18"/>
      <c r="C282" s="18"/>
      <c r="D282" s="18"/>
      <c r="E282" s="18"/>
      <c r="F282" s="18"/>
      <c r="G282" s="18"/>
      <c r="H282" s="18"/>
      <c r="I282" s="18"/>
      <c r="J282" s="18"/>
    </row>
    <row r="283" spans="1:10">
      <c r="A283" s="8" t="s">
        <v>594</v>
      </c>
      <c r="B283" s="18">
        <v>29426</v>
      </c>
      <c r="C283" s="18">
        <v>4114</v>
      </c>
      <c r="D283" s="18">
        <v>298</v>
      </c>
      <c r="E283" s="18">
        <v>0</v>
      </c>
      <c r="F283" s="18">
        <v>3293</v>
      </c>
      <c r="G283" s="18">
        <v>186</v>
      </c>
      <c r="H283" s="18">
        <v>8803</v>
      </c>
      <c r="I283" s="18">
        <v>4030</v>
      </c>
      <c r="J283" s="18">
        <v>3</v>
      </c>
    </row>
    <row r="284" spans="1:10">
      <c r="A284" s="8" t="s">
        <v>595</v>
      </c>
      <c r="B284" s="18">
        <v>20197</v>
      </c>
      <c r="C284" s="18">
        <v>6193</v>
      </c>
      <c r="D284" s="18">
        <v>352</v>
      </c>
      <c r="E284" s="18">
        <v>0</v>
      </c>
      <c r="F284" s="18">
        <v>2244</v>
      </c>
      <c r="G284" s="18">
        <v>0</v>
      </c>
      <c r="H284" s="18">
        <v>1783</v>
      </c>
      <c r="I284" s="18">
        <v>2285</v>
      </c>
      <c r="J284" s="18">
        <v>96</v>
      </c>
    </row>
    <row r="285" spans="1:10">
      <c r="A285" s="8" t="s">
        <v>596</v>
      </c>
      <c r="B285" s="18">
        <v>46047</v>
      </c>
      <c r="C285" s="18">
        <v>5757</v>
      </c>
      <c r="D285" s="18">
        <v>432</v>
      </c>
      <c r="E285" s="18">
        <v>0</v>
      </c>
      <c r="F285" s="18">
        <v>2696</v>
      </c>
      <c r="G285" s="18">
        <v>1406</v>
      </c>
      <c r="H285" s="18">
        <v>1682</v>
      </c>
      <c r="I285" s="18">
        <v>2325</v>
      </c>
      <c r="J285" s="18">
        <v>609</v>
      </c>
    </row>
    <row r="286" spans="1:10">
      <c r="A286" s="8" t="s">
        <v>597</v>
      </c>
      <c r="B286" s="18">
        <v>69550</v>
      </c>
      <c r="C286" s="18">
        <v>16508</v>
      </c>
      <c r="D286" s="18">
        <v>787</v>
      </c>
      <c r="E286" s="18">
        <v>0</v>
      </c>
      <c r="F286" s="18">
        <v>5603</v>
      </c>
      <c r="G286" s="18">
        <v>73</v>
      </c>
      <c r="H286" s="18">
        <v>8879</v>
      </c>
      <c r="I286" s="18">
        <v>4576</v>
      </c>
      <c r="J286" s="18">
        <v>574</v>
      </c>
    </row>
    <row r="287" spans="1:10">
      <c r="A287" s="8" t="s">
        <v>598</v>
      </c>
      <c r="B287" s="18">
        <v>2308</v>
      </c>
      <c r="C287" s="18">
        <v>0</v>
      </c>
      <c r="D287" s="18">
        <v>0</v>
      </c>
      <c r="E287" s="18">
        <v>0</v>
      </c>
      <c r="F287" s="18">
        <v>362</v>
      </c>
      <c r="G287" s="18">
        <v>0</v>
      </c>
      <c r="H287" s="18">
        <v>1004</v>
      </c>
      <c r="I287" s="18">
        <v>1354</v>
      </c>
      <c r="J287" s="18">
        <v>0</v>
      </c>
    </row>
    <row r="288" spans="1:10">
      <c r="A288" s="8" t="s">
        <v>599</v>
      </c>
      <c r="B288" s="18">
        <v>59957</v>
      </c>
      <c r="C288" s="18">
        <v>13390</v>
      </c>
      <c r="D288" s="18">
        <v>646</v>
      </c>
      <c r="E288" s="18">
        <v>0</v>
      </c>
      <c r="F288" s="18">
        <v>4927</v>
      </c>
      <c r="G288" s="18">
        <v>-7</v>
      </c>
      <c r="H288" s="18">
        <v>13918</v>
      </c>
      <c r="I288" s="18">
        <v>2774</v>
      </c>
      <c r="J288" s="18">
        <v>228</v>
      </c>
    </row>
    <row r="289" spans="1:10">
      <c r="A289" s="8" t="s">
        <v>600</v>
      </c>
      <c r="B289" s="18">
        <v>17654</v>
      </c>
      <c r="C289" s="18">
        <v>17949</v>
      </c>
      <c r="D289" s="18">
        <v>411</v>
      </c>
      <c r="E289" s="18">
        <v>0</v>
      </c>
      <c r="F289" s="18">
        <v>2411</v>
      </c>
      <c r="G289" s="18">
        <v>2</v>
      </c>
      <c r="H289" s="18">
        <v>5601</v>
      </c>
      <c r="I289" s="18">
        <v>2387</v>
      </c>
      <c r="J289" s="18">
        <v>2</v>
      </c>
    </row>
    <row r="290" spans="1:10">
      <c r="A290" s="8" t="s">
        <v>601</v>
      </c>
      <c r="B290" s="18">
        <v>498334</v>
      </c>
      <c r="C290" s="18">
        <v>82322</v>
      </c>
      <c r="D290" s="18">
        <v>36271</v>
      </c>
      <c r="E290" s="18">
        <v>34647</v>
      </c>
      <c r="F290" s="18">
        <v>0</v>
      </c>
      <c r="G290" s="18">
        <v>299</v>
      </c>
      <c r="H290" s="18">
        <v>21783</v>
      </c>
      <c r="I290" s="18">
        <v>25023</v>
      </c>
      <c r="J290" s="18">
        <v>14552</v>
      </c>
    </row>
    <row r="291" spans="1:10" ht="23.25" customHeight="1">
      <c r="A291" s="16" t="s">
        <v>602</v>
      </c>
      <c r="B291" s="18"/>
      <c r="C291" s="18"/>
      <c r="D291" s="18"/>
      <c r="E291" s="18"/>
      <c r="F291" s="18"/>
      <c r="G291" s="18"/>
      <c r="H291" s="18"/>
      <c r="I291" s="18"/>
      <c r="J291" s="18"/>
    </row>
    <row r="292" spans="1:10">
      <c r="A292" s="8" t="s">
        <v>603</v>
      </c>
      <c r="B292" s="18">
        <v>233</v>
      </c>
      <c r="C292" s="18">
        <v>2925</v>
      </c>
      <c r="D292" s="18">
        <v>244</v>
      </c>
      <c r="E292" s="18">
        <v>0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</row>
    <row r="293" spans="1:10">
      <c r="A293" s="8" t="s">
        <v>604</v>
      </c>
      <c r="B293" s="18">
        <v>6777</v>
      </c>
      <c r="C293" s="18">
        <v>1153</v>
      </c>
      <c r="D293" s="18">
        <v>26</v>
      </c>
      <c r="E293" s="18">
        <v>0</v>
      </c>
      <c r="F293" s="18">
        <v>788</v>
      </c>
      <c r="G293" s="18">
        <v>0</v>
      </c>
      <c r="H293" s="18">
        <v>0</v>
      </c>
      <c r="I293" s="18">
        <v>1069</v>
      </c>
      <c r="J293" s="18">
        <v>0</v>
      </c>
    </row>
    <row r="294" spans="1:10">
      <c r="A294" s="8" t="s">
        <v>605</v>
      </c>
      <c r="B294" s="18">
        <v>80641</v>
      </c>
      <c r="C294" s="18">
        <v>21626</v>
      </c>
      <c r="D294" s="18">
        <v>2920</v>
      </c>
      <c r="E294" s="18">
        <v>0</v>
      </c>
      <c r="F294" s="18">
        <v>2697</v>
      </c>
      <c r="G294" s="18">
        <v>3198</v>
      </c>
      <c r="H294" s="18">
        <v>4539</v>
      </c>
      <c r="I294" s="18">
        <v>3042</v>
      </c>
      <c r="J294" s="18">
        <v>6020</v>
      </c>
    </row>
    <row r="295" spans="1:10">
      <c r="A295" s="8" t="s">
        <v>606</v>
      </c>
      <c r="B295" s="18">
        <v>5137</v>
      </c>
      <c r="C295" s="18">
        <v>2505</v>
      </c>
      <c r="D295" s="18">
        <v>61</v>
      </c>
      <c r="E295" s="18">
        <v>0</v>
      </c>
      <c r="F295" s="18">
        <v>337</v>
      </c>
      <c r="G295" s="18">
        <v>0</v>
      </c>
      <c r="H295" s="18">
        <v>2039</v>
      </c>
      <c r="I295" s="18">
        <v>713</v>
      </c>
      <c r="J295" s="18">
        <v>0</v>
      </c>
    </row>
    <row r="296" spans="1:10">
      <c r="A296" s="8" t="s">
        <v>607</v>
      </c>
      <c r="B296" s="18">
        <v>24225</v>
      </c>
      <c r="C296" s="18">
        <v>11487</v>
      </c>
      <c r="D296" s="18">
        <v>49</v>
      </c>
      <c r="E296" s="18">
        <v>0</v>
      </c>
      <c r="F296" s="18">
        <v>1442</v>
      </c>
      <c r="G296" s="18">
        <v>227</v>
      </c>
      <c r="H296" s="18">
        <v>0</v>
      </c>
      <c r="I296" s="18">
        <v>1738</v>
      </c>
      <c r="J296" s="18">
        <v>26</v>
      </c>
    </row>
    <row r="297" spans="1:10">
      <c r="A297" s="8" t="s">
        <v>608</v>
      </c>
      <c r="B297" s="18">
        <v>20269</v>
      </c>
      <c r="C297" s="18">
        <v>500</v>
      </c>
      <c r="D297" s="18">
        <v>1003</v>
      </c>
      <c r="E297" s="18">
        <v>86</v>
      </c>
      <c r="F297" s="18">
        <v>1363</v>
      </c>
      <c r="G297" s="18">
        <v>57</v>
      </c>
      <c r="H297" s="18">
        <v>9901</v>
      </c>
      <c r="I297" s="18">
        <v>3501</v>
      </c>
      <c r="J297" s="18">
        <v>649</v>
      </c>
    </row>
    <row r="298" spans="1:10">
      <c r="A298" s="8" t="s">
        <v>609</v>
      </c>
      <c r="B298" s="18">
        <v>27473</v>
      </c>
      <c r="C298" s="18">
        <v>1818</v>
      </c>
      <c r="D298" s="18">
        <v>538</v>
      </c>
      <c r="E298" s="18">
        <v>0</v>
      </c>
      <c r="F298" s="18">
        <v>3214</v>
      </c>
      <c r="G298" s="18">
        <v>8</v>
      </c>
      <c r="H298" s="18">
        <v>7870</v>
      </c>
      <c r="I298" s="18">
        <v>1696</v>
      </c>
      <c r="J298" s="18">
        <v>0</v>
      </c>
    </row>
    <row r="299" spans="1:10">
      <c r="A299" s="8" t="s">
        <v>610</v>
      </c>
      <c r="B299" s="18">
        <v>422349</v>
      </c>
      <c r="C299" s="18">
        <v>19654</v>
      </c>
      <c r="D299" s="18">
        <v>23957</v>
      </c>
      <c r="E299" s="18">
        <v>0</v>
      </c>
      <c r="F299" s="18">
        <v>30762</v>
      </c>
      <c r="G299" s="18">
        <v>3025</v>
      </c>
      <c r="H299" s="18">
        <v>62804</v>
      </c>
      <c r="I299" s="18">
        <v>27073</v>
      </c>
      <c r="J299" s="18">
        <v>0</v>
      </c>
    </row>
    <row r="300" spans="1:10">
      <c r="A300" s="8" t="s">
        <v>611</v>
      </c>
      <c r="B300" s="18">
        <v>5172</v>
      </c>
      <c r="C300" s="18">
        <v>6023</v>
      </c>
      <c r="D300" s="18">
        <v>45</v>
      </c>
      <c r="E300" s="18">
        <v>0</v>
      </c>
      <c r="F300" s="18">
        <v>908</v>
      </c>
      <c r="G300" s="18">
        <v>-1</v>
      </c>
      <c r="H300" s="18">
        <v>0</v>
      </c>
      <c r="I300" s="18">
        <v>0</v>
      </c>
      <c r="J300" s="18">
        <v>40</v>
      </c>
    </row>
    <row r="301" spans="1:10">
      <c r="A301" s="8" t="s">
        <v>612</v>
      </c>
      <c r="B301" s="18">
        <v>18310</v>
      </c>
      <c r="C301" s="18">
        <v>3540</v>
      </c>
      <c r="D301" s="18">
        <v>189</v>
      </c>
      <c r="E301" s="18">
        <v>0</v>
      </c>
      <c r="F301" s="18">
        <v>895</v>
      </c>
      <c r="G301" s="18">
        <v>0</v>
      </c>
      <c r="H301" s="18">
        <v>5919</v>
      </c>
      <c r="I301" s="18">
        <v>1862</v>
      </c>
      <c r="J301" s="18">
        <v>0</v>
      </c>
    </row>
    <row r="302" spans="1:10">
      <c r="A302" s="8" t="s">
        <v>613</v>
      </c>
      <c r="B302" s="18">
        <v>614272</v>
      </c>
      <c r="C302" s="18">
        <v>216301</v>
      </c>
      <c r="D302" s="18">
        <v>12917</v>
      </c>
      <c r="E302" s="18">
        <v>29285</v>
      </c>
      <c r="F302" s="18">
        <v>7079</v>
      </c>
      <c r="G302" s="18">
        <v>0</v>
      </c>
      <c r="H302" s="18">
        <v>120394</v>
      </c>
      <c r="I302" s="18">
        <v>54816</v>
      </c>
      <c r="J302" s="18">
        <v>229</v>
      </c>
    </row>
    <row r="303" spans="1:10">
      <c r="A303" s="8" t="s">
        <v>614</v>
      </c>
      <c r="B303" s="18">
        <v>47701</v>
      </c>
      <c r="C303" s="18">
        <v>7007</v>
      </c>
      <c r="D303" s="18">
        <v>329</v>
      </c>
      <c r="E303" s="18">
        <v>0</v>
      </c>
      <c r="F303" s="18">
        <v>2287</v>
      </c>
      <c r="G303" s="18">
        <v>275</v>
      </c>
      <c r="H303" s="18">
        <v>12421</v>
      </c>
      <c r="I303" s="18">
        <v>4238</v>
      </c>
      <c r="J303" s="18">
        <v>96</v>
      </c>
    </row>
    <row r="304" spans="1:10">
      <c r="A304" s="8" t="s">
        <v>615</v>
      </c>
      <c r="B304" s="18">
        <v>18674</v>
      </c>
      <c r="C304" s="18">
        <v>8844</v>
      </c>
      <c r="D304" s="18">
        <v>1808</v>
      </c>
      <c r="E304" s="18">
        <v>0</v>
      </c>
      <c r="F304" s="18">
        <v>504</v>
      </c>
      <c r="G304" s="18">
        <v>194</v>
      </c>
      <c r="H304" s="18">
        <v>0</v>
      </c>
      <c r="I304" s="18">
        <v>1778</v>
      </c>
      <c r="J304" s="18">
        <v>0</v>
      </c>
    </row>
    <row r="305" spans="1:10">
      <c r="A305" s="8" t="s">
        <v>616</v>
      </c>
      <c r="B305" s="18">
        <v>73361</v>
      </c>
      <c r="C305" s="18">
        <v>4176</v>
      </c>
      <c r="D305" s="18">
        <v>680</v>
      </c>
      <c r="E305" s="18">
        <v>0</v>
      </c>
      <c r="F305" s="18">
        <v>5532</v>
      </c>
      <c r="G305" s="18">
        <v>554</v>
      </c>
      <c r="H305" s="18">
        <v>23200</v>
      </c>
      <c r="I305" s="18">
        <v>5747</v>
      </c>
      <c r="J305" s="18">
        <v>5957</v>
      </c>
    </row>
    <row r="306" spans="1:10">
      <c r="A306" s="8" t="s">
        <v>617</v>
      </c>
      <c r="B306" s="18">
        <v>9774</v>
      </c>
      <c r="C306" s="18">
        <v>4420</v>
      </c>
      <c r="D306" s="18">
        <v>114</v>
      </c>
      <c r="E306" s="18">
        <v>0</v>
      </c>
      <c r="F306" s="18">
        <v>1068</v>
      </c>
      <c r="G306" s="18">
        <v>0</v>
      </c>
      <c r="H306" s="18">
        <v>0</v>
      </c>
      <c r="I306" s="18">
        <v>1492</v>
      </c>
      <c r="J306" s="18">
        <v>0</v>
      </c>
    </row>
    <row r="307" spans="1:10" ht="23.25" customHeight="1">
      <c r="A307" s="16" t="s">
        <v>618</v>
      </c>
      <c r="B307" s="18"/>
      <c r="C307" s="18"/>
      <c r="D307" s="18"/>
      <c r="E307" s="18"/>
      <c r="F307" s="18"/>
      <c r="G307" s="18"/>
      <c r="H307" s="18"/>
      <c r="I307" s="18"/>
      <c r="J307" s="18"/>
    </row>
    <row r="308" spans="1:10">
      <c r="A308" s="8" t="s">
        <v>619</v>
      </c>
      <c r="B308" s="18">
        <v>11941</v>
      </c>
      <c r="C308" s="18">
        <v>2660</v>
      </c>
      <c r="D308" s="18">
        <v>1585</v>
      </c>
      <c r="E308" s="18">
        <v>0</v>
      </c>
      <c r="F308" s="18">
        <v>367</v>
      </c>
      <c r="G308" s="18">
        <v>0</v>
      </c>
      <c r="H308" s="18">
        <v>4083</v>
      </c>
      <c r="I308" s="18">
        <v>1527</v>
      </c>
      <c r="J308" s="18">
        <v>0</v>
      </c>
    </row>
    <row r="309" spans="1:10">
      <c r="A309" s="8" t="s">
        <v>620</v>
      </c>
      <c r="B309" s="18">
        <v>29456</v>
      </c>
      <c r="C309" s="18">
        <v>1223</v>
      </c>
      <c r="D309" s="18">
        <v>1341</v>
      </c>
      <c r="E309" s="18">
        <v>0</v>
      </c>
      <c r="F309" s="18">
        <v>2189</v>
      </c>
      <c r="G309" s="18">
        <v>61</v>
      </c>
      <c r="H309" s="18">
        <v>7687</v>
      </c>
      <c r="I309" s="18">
        <v>2258</v>
      </c>
      <c r="J309" s="18">
        <v>0</v>
      </c>
    </row>
    <row r="310" spans="1:10">
      <c r="A310" s="8" t="s">
        <v>621</v>
      </c>
      <c r="B310" s="18">
        <v>153015</v>
      </c>
      <c r="C310" s="18">
        <v>12970</v>
      </c>
      <c r="D310" s="18">
        <v>8424</v>
      </c>
      <c r="E310" s="18">
        <v>0</v>
      </c>
      <c r="F310" s="18">
        <v>11582</v>
      </c>
      <c r="G310" s="18">
        <v>375</v>
      </c>
      <c r="H310" s="18">
        <v>27775</v>
      </c>
      <c r="I310" s="18">
        <v>28182</v>
      </c>
      <c r="J310" s="18">
        <v>6</v>
      </c>
    </row>
    <row r="311" spans="1:10">
      <c r="A311" s="8" t="s">
        <v>622</v>
      </c>
      <c r="B311" s="18">
        <v>76592</v>
      </c>
      <c r="C311" s="18">
        <v>12452</v>
      </c>
      <c r="D311" s="18">
        <v>5</v>
      </c>
      <c r="E311" s="18">
        <v>0</v>
      </c>
      <c r="F311" s="18">
        <v>5577</v>
      </c>
      <c r="G311" s="18">
        <v>3</v>
      </c>
      <c r="H311" s="18">
        <v>19534</v>
      </c>
      <c r="I311" s="18">
        <v>6680</v>
      </c>
      <c r="J311" s="18">
        <v>0</v>
      </c>
    </row>
    <row r="312" spans="1:10">
      <c r="A312" s="8" t="s">
        <v>623</v>
      </c>
      <c r="B312" s="18">
        <v>55528</v>
      </c>
      <c r="C312" s="18">
        <v>1691</v>
      </c>
      <c r="D312" s="18">
        <v>248</v>
      </c>
      <c r="E312" s="18">
        <v>0</v>
      </c>
      <c r="F312" s="18">
        <v>3063</v>
      </c>
      <c r="G312" s="18">
        <v>491</v>
      </c>
      <c r="H312" s="18">
        <v>19839</v>
      </c>
      <c r="I312" s="18">
        <v>7600</v>
      </c>
      <c r="J312" s="18">
        <v>0</v>
      </c>
    </row>
    <row r="313" spans="1:10">
      <c r="A313" s="8" t="s">
        <v>624</v>
      </c>
      <c r="B313" s="18">
        <v>13133</v>
      </c>
      <c r="C313" s="18">
        <v>263</v>
      </c>
      <c r="D313" s="18">
        <v>549</v>
      </c>
      <c r="E313" s="18">
        <v>0</v>
      </c>
      <c r="F313" s="18">
        <v>1620</v>
      </c>
      <c r="G313" s="18">
        <v>4</v>
      </c>
      <c r="H313" s="18">
        <v>1770</v>
      </c>
      <c r="I313" s="18">
        <v>968</v>
      </c>
      <c r="J313" s="18">
        <v>0</v>
      </c>
    </row>
    <row r="314" spans="1:10">
      <c r="A314" s="8" t="s">
        <v>625</v>
      </c>
      <c r="B314" s="18">
        <v>54075</v>
      </c>
      <c r="C314" s="18">
        <v>3304</v>
      </c>
      <c r="D314" s="18">
        <v>957</v>
      </c>
      <c r="E314" s="18">
        <v>0</v>
      </c>
      <c r="F314" s="18">
        <v>4661</v>
      </c>
      <c r="G314" s="18">
        <v>61</v>
      </c>
      <c r="H314" s="18">
        <v>13592</v>
      </c>
      <c r="I314" s="18">
        <v>9439</v>
      </c>
      <c r="J314" s="18">
        <v>0</v>
      </c>
    </row>
    <row r="315" spans="1:10">
      <c r="A315" s="8" t="s">
        <v>626</v>
      </c>
      <c r="B315" s="18">
        <v>79496</v>
      </c>
      <c r="C315" s="18">
        <v>11837</v>
      </c>
      <c r="D315" s="18">
        <v>5365</v>
      </c>
      <c r="E315" s="18">
        <v>0</v>
      </c>
      <c r="F315" s="18">
        <v>9401</v>
      </c>
      <c r="G315" s="18">
        <v>278</v>
      </c>
      <c r="H315" s="18">
        <v>22394</v>
      </c>
      <c r="I315" s="18">
        <v>9019</v>
      </c>
      <c r="J315" s="18">
        <v>0</v>
      </c>
    </row>
    <row r="316" spans="1:10">
      <c r="A316" s="8" t="s">
        <v>627</v>
      </c>
      <c r="B316" s="18">
        <v>300921</v>
      </c>
      <c r="C316" s="18">
        <v>60429</v>
      </c>
      <c r="D316" s="18">
        <v>18901</v>
      </c>
      <c r="E316" s="18">
        <v>0</v>
      </c>
      <c r="F316" s="18">
        <v>19309</v>
      </c>
      <c r="G316" s="18">
        <v>515</v>
      </c>
      <c r="H316" s="18">
        <v>39505</v>
      </c>
      <c r="I316" s="18">
        <v>41732</v>
      </c>
      <c r="J316" s="18">
        <v>320</v>
      </c>
    </row>
    <row r="317" spans="1:10">
      <c r="A317" s="8" t="s">
        <v>628</v>
      </c>
      <c r="B317" s="18">
        <v>27333</v>
      </c>
      <c r="C317" s="18">
        <v>5394</v>
      </c>
      <c r="D317" s="18">
        <v>391</v>
      </c>
      <c r="E317" s="18">
        <v>0</v>
      </c>
      <c r="F317" s="18">
        <v>1357</v>
      </c>
      <c r="G317" s="18">
        <v>222</v>
      </c>
      <c r="H317" s="18">
        <v>12518</v>
      </c>
      <c r="I317" s="18">
        <v>4252</v>
      </c>
      <c r="J317" s="18">
        <v>0</v>
      </c>
    </row>
    <row r="318" spans="1:10">
      <c r="A318" s="8" t="s">
        <v>629</v>
      </c>
      <c r="B318" s="18">
        <v>210286</v>
      </c>
      <c r="C318" s="18">
        <v>20277</v>
      </c>
      <c r="D318" s="18">
        <v>7455</v>
      </c>
      <c r="E318" s="18">
        <v>0</v>
      </c>
      <c r="F318" s="18">
        <v>18954</v>
      </c>
      <c r="G318" s="18">
        <v>2103</v>
      </c>
      <c r="H318" s="18">
        <v>99900</v>
      </c>
      <c r="I318" s="18">
        <v>32049</v>
      </c>
      <c r="J318" s="18">
        <v>0</v>
      </c>
    </row>
    <row r="319" spans="1:10">
      <c r="A319" s="8" t="s">
        <v>630</v>
      </c>
      <c r="B319" s="18">
        <v>50762</v>
      </c>
      <c r="C319" s="18">
        <v>15</v>
      </c>
      <c r="D319" s="18">
        <v>1329</v>
      </c>
      <c r="E319" s="18">
        <v>0</v>
      </c>
      <c r="F319" s="18">
        <v>4852</v>
      </c>
      <c r="G319" s="18">
        <v>529</v>
      </c>
      <c r="H319" s="18">
        <v>23425</v>
      </c>
      <c r="I319" s="18">
        <v>8964</v>
      </c>
      <c r="J319" s="18">
        <v>17</v>
      </c>
    </row>
    <row r="320" spans="1:10">
      <c r="A320" s="8" t="s">
        <v>631</v>
      </c>
      <c r="B320" s="18">
        <v>12955</v>
      </c>
      <c r="C320" s="18">
        <v>9</v>
      </c>
      <c r="D320" s="18">
        <v>850</v>
      </c>
      <c r="E320" s="18">
        <v>0</v>
      </c>
      <c r="F320" s="18">
        <v>1028</v>
      </c>
      <c r="G320" s="18">
        <v>1</v>
      </c>
      <c r="H320" s="18">
        <v>6309</v>
      </c>
      <c r="I320" s="18">
        <v>3328</v>
      </c>
      <c r="J320" s="18">
        <v>0</v>
      </c>
    </row>
    <row r="321" spans="1:10" ht="13.8" thickBot="1">
      <c r="A321" s="21" t="s">
        <v>632</v>
      </c>
      <c r="B321" s="21">
        <v>18343</v>
      </c>
      <c r="C321" s="21">
        <v>1271</v>
      </c>
      <c r="D321" s="21">
        <v>1557</v>
      </c>
      <c r="E321" s="21">
        <v>0</v>
      </c>
      <c r="F321" s="21">
        <v>1413</v>
      </c>
      <c r="G321" s="21">
        <v>1711</v>
      </c>
      <c r="H321" s="21">
        <v>0</v>
      </c>
      <c r="I321" s="21">
        <v>1915</v>
      </c>
      <c r="J321" s="21">
        <v>89</v>
      </c>
    </row>
    <row r="322" spans="1:10"/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rowBreaks count="6" manualBreakCount="6">
    <brk id="57" max="19" man="1"/>
    <brk id="94" max="19" man="1"/>
    <brk id="149" max="19" man="1"/>
    <brk id="206" max="19" man="1"/>
    <brk id="247" max="19" man="1"/>
    <brk id="291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7"/>
  <dimension ref="A1:H39"/>
  <sheetViews>
    <sheetView showGridLines="0" zoomScaleNormal="100" workbookViewId="0"/>
  </sheetViews>
  <sheetFormatPr defaultColWidth="0" defaultRowHeight="13.2" zeroHeight="1"/>
  <cols>
    <col min="1" max="1" width="25.5546875" style="8" customWidth="1"/>
    <col min="2" max="2" width="13.6640625" style="8" customWidth="1"/>
    <col min="3" max="3" width="11" style="8" customWidth="1"/>
    <col min="4" max="5" width="11.33203125" style="8" customWidth="1"/>
    <col min="6" max="6" width="16.5546875" style="8" customWidth="1"/>
    <col min="7" max="7" width="5" style="8" customWidth="1"/>
    <col min="8" max="16384" width="9.33203125" style="8" hidden="1"/>
  </cols>
  <sheetData>
    <row r="1" spans="1:6"/>
    <row r="2" spans="1:6" ht="15.6">
      <c r="A2" s="7" t="s">
        <v>655</v>
      </c>
    </row>
    <row r="3" spans="1:6" ht="15" customHeight="1">
      <c r="A3" s="8" t="s">
        <v>656</v>
      </c>
    </row>
    <row r="4" spans="1:6" ht="15" customHeight="1">
      <c r="A4" s="8" t="s">
        <v>151</v>
      </c>
    </row>
    <row r="5" spans="1:6" ht="15" customHeight="1">
      <c r="A5" s="8" t="s">
        <v>152</v>
      </c>
    </row>
    <row r="6" spans="1:6" ht="6" customHeight="1"/>
    <row r="7" spans="1:6" ht="15.75" customHeight="1">
      <c r="A7" s="38" t="s">
        <v>153</v>
      </c>
      <c r="B7" s="39" t="s">
        <v>154</v>
      </c>
      <c r="C7" s="39" t="s">
        <v>155</v>
      </c>
      <c r="D7" s="39" t="s">
        <v>156</v>
      </c>
      <c r="E7" s="39" t="s">
        <v>157</v>
      </c>
      <c r="F7" s="39" t="s">
        <v>158</v>
      </c>
    </row>
    <row r="8" spans="1:6" ht="15.75" customHeight="1">
      <c r="A8" s="40"/>
      <c r="B8" s="13" t="s">
        <v>159</v>
      </c>
      <c r="C8" s="13" t="s">
        <v>160</v>
      </c>
      <c r="D8" s="13" t="s">
        <v>161</v>
      </c>
      <c r="E8" s="13" t="s">
        <v>162</v>
      </c>
      <c r="F8" s="13" t="s">
        <v>163</v>
      </c>
    </row>
    <row r="9" spans="1:6" ht="15.75" customHeight="1">
      <c r="A9" s="40"/>
      <c r="B9" s="13" t="s">
        <v>164</v>
      </c>
      <c r="C9" s="13" t="s">
        <v>274</v>
      </c>
      <c r="D9" s="13" t="s">
        <v>165</v>
      </c>
      <c r="E9" s="13" t="s">
        <v>657</v>
      </c>
      <c r="F9" s="13" t="s">
        <v>166</v>
      </c>
    </row>
    <row r="10" spans="1:6" ht="15.75" customHeight="1">
      <c r="A10" s="41"/>
      <c r="B10" s="13"/>
      <c r="C10" s="13" t="s">
        <v>167</v>
      </c>
      <c r="D10" s="13" t="s">
        <v>168</v>
      </c>
      <c r="E10" s="13" t="s">
        <v>20</v>
      </c>
      <c r="F10" s="13" t="s">
        <v>164</v>
      </c>
    </row>
    <row r="11" spans="1:6" ht="15.75" customHeight="1">
      <c r="A11" s="42"/>
      <c r="B11" s="26"/>
      <c r="C11" s="43">
        <v>2025</v>
      </c>
      <c r="D11" s="26"/>
      <c r="E11" s="26"/>
      <c r="F11" s="26"/>
    </row>
    <row r="12" spans="1:6">
      <c r="A12" s="16" t="s">
        <v>169</v>
      </c>
      <c r="B12" s="18">
        <v>41613121</v>
      </c>
      <c r="C12" s="18"/>
      <c r="D12" s="18"/>
      <c r="E12" s="18"/>
      <c r="F12" s="18">
        <f>SUM(F13:F15)</f>
        <v>41613125.963999994</v>
      </c>
    </row>
    <row r="13" spans="1:6">
      <c r="A13" s="40" t="s">
        <v>170</v>
      </c>
      <c r="B13" s="9" t="s">
        <v>270</v>
      </c>
      <c r="C13" s="18">
        <v>29900</v>
      </c>
      <c r="D13" s="18">
        <v>100</v>
      </c>
      <c r="E13" s="18">
        <v>1350865</v>
      </c>
      <c r="F13" s="18">
        <v>40390863.5</v>
      </c>
    </row>
    <row r="14" spans="1:6">
      <c r="A14" s="40" t="s">
        <v>171</v>
      </c>
      <c r="B14" s="9" t="s">
        <v>270</v>
      </c>
      <c r="C14" s="18">
        <v>708</v>
      </c>
      <c r="D14" s="18">
        <v>125</v>
      </c>
      <c r="E14" s="18">
        <v>1688581</v>
      </c>
      <c r="F14" s="18">
        <v>1195515.348</v>
      </c>
    </row>
    <row r="15" spans="1:6">
      <c r="A15" s="40" t="s">
        <v>172</v>
      </c>
      <c r="B15" s="9" t="s">
        <v>270</v>
      </c>
      <c r="C15" s="18">
        <v>44</v>
      </c>
      <c r="D15" s="18">
        <v>45</v>
      </c>
      <c r="E15" s="18">
        <v>607889</v>
      </c>
      <c r="F15" s="18">
        <v>26747.116000000002</v>
      </c>
    </row>
    <row r="16" spans="1:6">
      <c r="A16" s="16" t="s">
        <v>173</v>
      </c>
      <c r="B16" s="9">
        <v>11501267</v>
      </c>
      <c r="C16" s="18">
        <v>46139</v>
      </c>
      <c r="D16" s="18">
        <v>100</v>
      </c>
      <c r="E16" s="18">
        <v>249274</v>
      </c>
      <c r="F16" s="18">
        <v>11501253.085999999</v>
      </c>
    </row>
    <row r="17" spans="1:6">
      <c r="A17" s="16" t="s">
        <v>174</v>
      </c>
      <c r="B17" s="9">
        <v>5878119</v>
      </c>
      <c r="C17" s="18"/>
      <c r="D17" s="18"/>
      <c r="E17" s="18"/>
      <c r="F17" s="18">
        <f>SUM(F18:F22)</f>
        <v>5878124.3629999999</v>
      </c>
    </row>
    <row r="18" spans="1:6">
      <c r="A18" s="40" t="s">
        <v>175</v>
      </c>
      <c r="B18" s="9" t="s">
        <v>270</v>
      </c>
      <c r="C18" s="18">
        <v>8311</v>
      </c>
      <c r="D18" s="18">
        <v>100</v>
      </c>
      <c r="E18" s="18">
        <v>379486</v>
      </c>
      <c r="F18" s="18">
        <v>3153908.1460000002</v>
      </c>
    </row>
    <row r="19" spans="1:6">
      <c r="A19" s="40" t="s">
        <v>176</v>
      </c>
      <c r="B19" s="9" t="s">
        <v>270</v>
      </c>
      <c r="C19" s="18">
        <v>5333</v>
      </c>
      <c r="D19" s="18">
        <v>55</v>
      </c>
      <c r="E19" s="18">
        <v>208717</v>
      </c>
      <c r="F19" s="18">
        <v>1113087.7609999999</v>
      </c>
    </row>
    <row r="20" spans="1:6">
      <c r="A20" s="40" t="s">
        <v>177</v>
      </c>
      <c r="B20" s="9" t="s">
        <v>270</v>
      </c>
      <c r="C20" s="18">
        <v>3855</v>
      </c>
      <c r="D20" s="18">
        <v>25</v>
      </c>
      <c r="E20" s="18">
        <v>94871</v>
      </c>
      <c r="F20" s="18">
        <v>365727.70500000002</v>
      </c>
    </row>
    <row r="21" spans="1:6">
      <c r="A21" s="40" t="s">
        <v>178</v>
      </c>
      <c r="B21" s="9" t="s">
        <v>270</v>
      </c>
      <c r="C21" s="18">
        <v>6354</v>
      </c>
      <c r="D21" s="18">
        <v>25</v>
      </c>
      <c r="E21" s="18">
        <v>94871</v>
      </c>
      <c r="F21" s="18">
        <v>602810.33400000003</v>
      </c>
    </row>
    <row r="22" spans="1:6">
      <c r="A22" s="40" t="s">
        <v>179</v>
      </c>
      <c r="B22" s="9" t="s">
        <v>270</v>
      </c>
      <c r="C22" s="18">
        <v>16933</v>
      </c>
      <c r="D22" s="18">
        <v>10</v>
      </c>
      <c r="E22" s="18">
        <v>37949</v>
      </c>
      <c r="F22" s="18">
        <v>642590.41700000002</v>
      </c>
    </row>
    <row r="23" spans="1:6">
      <c r="A23" s="16" t="s">
        <v>180</v>
      </c>
      <c r="B23" s="9">
        <v>8637648</v>
      </c>
      <c r="C23" s="18"/>
      <c r="D23" s="18"/>
      <c r="E23" s="18"/>
      <c r="F23" s="18">
        <f>SUM(F24:F25)</f>
        <v>8637649.3000000007</v>
      </c>
    </row>
    <row r="24" spans="1:6">
      <c r="A24" s="40" t="s">
        <v>181</v>
      </c>
      <c r="B24" s="9"/>
      <c r="C24" s="18">
        <v>4314</v>
      </c>
      <c r="D24" s="18">
        <v>100</v>
      </c>
      <c r="E24" s="18">
        <v>781900</v>
      </c>
      <c r="F24" s="18">
        <v>3373116.6</v>
      </c>
    </row>
    <row r="25" spans="1:6" ht="15.6">
      <c r="A25" s="40" t="s">
        <v>182</v>
      </c>
      <c r="B25" s="9"/>
      <c r="C25" s="18">
        <v>13466</v>
      </c>
      <c r="D25" s="18">
        <v>50</v>
      </c>
      <c r="E25" s="18">
        <v>390950</v>
      </c>
      <c r="F25" s="18">
        <v>5264532.7</v>
      </c>
    </row>
    <row r="26" spans="1:6" ht="18.75" customHeight="1">
      <c r="A26" s="44" t="s">
        <v>84</v>
      </c>
      <c r="B26" s="45">
        <f>B23+B17+B16+B12</f>
        <v>67630155</v>
      </c>
      <c r="C26" s="46"/>
      <c r="D26" s="46"/>
      <c r="E26" s="46"/>
      <c r="F26" s="46">
        <f>F12+F16+F17+F23</f>
        <v>67630152.713</v>
      </c>
    </row>
    <row r="27" spans="1:6" ht="21" customHeight="1">
      <c r="A27" s="47" t="s">
        <v>658</v>
      </c>
      <c r="B27" s="9"/>
      <c r="C27" s="9"/>
      <c r="D27" s="9"/>
      <c r="E27" s="9"/>
      <c r="F27" s="18"/>
    </row>
    <row r="28" spans="1:6">
      <c r="A28" s="47" t="s">
        <v>183</v>
      </c>
      <c r="B28" s="9"/>
      <c r="C28" s="9"/>
      <c r="D28" s="9"/>
      <c r="E28" s="9"/>
      <c r="F28" s="18"/>
    </row>
    <row r="29" spans="1:6">
      <c r="A29" s="47" t="s">
        <v>184</v>
      </c>
      <c r="B29" s="9"/>
      <c r="C29" s="9"/>
      <c r="D29" s="9"/>
      <c r="E29" s="9"/>
      <c r="F29" s="18"/>
    </row>
    <row r="30" spans="1:6"/>
    <row r="31" spans="1:6" ht="15.6">
      <c r="A31" s="7" t="s">
        <v>185</v>
      </c>
      <c r="B31" s="9"/>
      <c r="C31" s="9"/>
      <c r="D31" s="9"/>
      <c r="E31" s="9"/>
    </row>
    <row r="32" spans="1:6" ht="16.2">
      <c r="A32" s="48"/>
      <c r="B32" s="49" t="s">
        <v>273</v>
      </c>
      <c r="C32" s="117" t="s">
        <v>315</v>
      </c>
      <c r="D32" s="118"/>
      <c r="E32" s="49" t="s">
        <v>186</v>
      </c>
    </row>
    <row r="33" spans="1:8" ht="15.6">
      <c r="A33" s="50"/>
      <c r="B33" s="45" t="s">
        <v>659</v>
      </c>
      <c r="C33" s="51">
        <v>2026</v>
      </c>
      <c r="D33" s="51" t="s">
        <v>660</v>
      </c>
      <c r="E33" s="45" t="s">
        <v>661</v>
      </c>
    </row>
    <row r="34" spans="1:8" ht="18" customHeight="1">
      <c r="A34" s="8" t="s">
        <v>187</v>
      </c>
      <c r="B34" s="18">
        <v>85679187</v>
      </c>
    </row>
    <row r="35" spans="1:8">
      <c r="A35" s="8" t="s">
        <v>188</v>
      </c>
      <c r="B35" s="18">
        <v>13295473</v>
      </c>
    </row>
    <row r="36" spans="1:8">
      <c r="A36" s="15" t="s">
        <v>189</v>
      </c>
      <c r="B36" s="46">
        <f>B34-B35</f>
        <v>72383714</v>
      </c>
      <c r="C36" s="15">
        <v>1.012</v>
      </c>
      <c r="D36" s="15">
        <v>1.016</v>
      </c>
      <c r="E36" s="46">
        <v>74424355.665087998</v>
      </c>
    </row>
    <row r="37" spans="1:8" ht="19.5" customHeight="1">
      <c r="A37" s="47" t="s">
        <v>662</v>
      </c>
      <c r="B37" s="9"/>
      <c r="C37" s="9"/>
      <c r="D37" s="9"/>
      <c r="E37" s="9"/>
      <c r="F37" s="9"/>
      <c r="H37" s="18"/>
    </row>
    <row r="38" spans="1:8">
      <c r="A38" s="86" t="s">
        <v>321</v>
      </c>
      <c r="B38" s="52"/>
    </row>
    <row r="39" spans="1:8"/>
  </sheetData>
  <mergeCells count="1">
    <mergeCell ref="C32:D3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1"/>
  <dimension ref="A1:D51"/>
  <sheetViews>
    <sheetView showGridLines="0" zoomScaleNormal="100" workbookViewId="0"/>
  </sheetViews>
  <sheetFormatPr defaultColWidth="0" defaultRowHeight="15" customHeight="1" zeroHeight="1"/>
  <cols>
    <col min="1" max="1" width="3.6640625" style="53" customWidth="1"/>
    <col min="2" max="2" width="55.6640625" style="53" customWidth="1"/>
    <col min="3" max="3" width="20.33203125" style="54" customWidth="1"/>
    <col min="4" max="4" width="10.6640625" style="53" customWidth="1"/>
    <col min="5" max="16384" width="53.33203125" style="53" hidden="1"/>
  </cols>
  <sheetData>
    <row r="1" spans="2:4" ht="18" customHeight="1">
      <c r="B1" s="7" t="s">
        <v>642</v>
      </c>
    </row>
    <row r="2" spans="2:4" ht="12.75" customHeight="1">
      <c r="B2" s="8"/>
    </row>
    <row r="3" spans="2:4" ht="21" customHeight="1">
      <c r="B3" s="8"/>
      <c r="C3" s="55" t="s">
        <v>190</v>
      </c>
    </row>
    <row r="4" spans="2:4" ht="12.75" customHeight="1">
      <c r="B4" s="8"/>
      <c r="C4" s="56" t="s">
        <v>310</v>
      </c>
    </row>
    <row r="5" spans="2:4" ht="18" customHeight="1">
      <c r="B5" s="57" t="s">
        <v>663</v>
      </c>
      <c r="C5" s="18"/>
    </row>
    <row r="6" spans="2:4" ht="12.75" customHeight="1">
      <c r="B6" s="8" t="s">
        <v>191</v>
      </c>
      <c r="C6" s="18">
        <f>VLOOKUP($C$4,Data!$C$11:$AQ$300,2,0)</f>
        <v>574195</v>
      </c>
    </row>
    <row r="7" spans="2:4" ht="12.75" customHeight="1">
      <c r="B7" s="58" t="s">
        <v>192</v>
      </c>
      <c r="C7" s="18">
        <f>VLOOKUP($C$4,Data!$C$11:$AQ$300,3,0)</f>
        <v>64569</v>
      </c>
    </row>
    <row r="8" spans="2:4" s="7" customFormat="1" ht="12.75" customHeight="1">
      <c r="B8" s="16" t="s">
        <v>193</v>
      </c>
      <c r="C8" s="18">
        <f>VLOOKUP($C$4,Data!$C$11:$AQ$300,4,0)</f>
        <v>638764</v>
      </c>
    </row>
    <row r="9" spans="2:4" ht="24" customHeight="1">
      <c r="B9" s="57" t="s">
        <v>194</v>
      </c>
      <c r="C9" s="18"/>
      <c r="D9" s="8"/>
    </row>
    <row r="10" spans="2:4" ht="12.75" customHeight="1">
      <c r="B10" s="59" t="s">
        <v>664</v>
      </c>
      <c r="D10" s="8"/>
    </row>
    <row r="11" spans="2:4" ht="12.75" customHeight="1">
      <c r="B11" s="8" t="s">
        <v>259</v>
      </c>
      <c r="C11" s="18">
        <f>VLOOKUP($C$4,Data!$C$11:$AQ$300,5,0)</f>
        <v>309796</v>
      </c>
      <c r="D11" s="8"/>
    </row>
    <row r="12" spans="2:4" ht="12.75" customHeight="1">
      <c r="B12" s="8" t="s">
        <v>260</v>
      </c>
      <c r="C12" s="18">
        <f>VLOOKUP($C$4,Data!$C$11:$AQ$300,6,0)</f>
        <v>160027</v>
      </c>
      <c r="D12" s="8"/>
    </row>
    <row r="13" spans="2:4" ht="12.75" customHeight="1">
      <c r="B13" s="8" t="s">
        <v>261</v>
      </c>
      <c r="C13" s="18">
        <f>VLOOKUP($C$4,Data!$C$11:$AQ$300,7,0)</f>
        <v>11714</v>
      </c>
      <c r="D13" s="8"/>
    </row>
    <row r="14" spans="2:4" ht="12.75" customHeight="1">
      <c r="B14" s="8" t="s">
        <v>195</v>
      </c>
      <c r="C14" s="18">
        <f>VLOOKUP($C$4,Data!$C$11:$AQ$300,8,0)</f>
        <v>0</v>
      </c>
    </row>
    <row r="15" spans="2:4" ht="12.75" customHeight="1">
      <c r="B15" s="8" t="s">
        <v>196</v>
      </c>
      <c r="C15" s="18">
        <f>VLOOKUP($C$4,Data!$C$11:$AQ$300,9,0)</f>
        <v>24325</v>
      </c>
    </row>
    <row r="16" spans="2:4" ht="12.75" customHeight="1">
      <c r="B16" s="8" t="s">
        <v>262</v>
      </c>
      <c r="C16" s="18">
        <f>VLOOKUP($C$4,Data!$C$11:$AQ$300,10,0)</f>
        <v>95</v>
      </c>
    </row>
    <row r="17" spans="2:4" ht="12.75" customHeight="1">
      <c r="B17" s="8" t="s">
        <v>263</v>
      </c>
      <c r="C17" s="18">
        <f>VLOOKUP($C$4,Data!$C$11:$AQ$300,11,0)</f>
        <v>49797</v>
      </c>
    </row>
    <row r="18" spans="2:4" ht="12.75" customHeight="1">
      <c r="B18" s="8" t="s">
        <v>264</v>
      </c>
      <c r="C18" s="18">
        <f>VLOOKUP($C$4,Data!$C$11:$AQ$300,12,0)</f>
        <v>64569</v>
      </c>
    </row>
    <row r="19" spans="2:4" ht="12.75" customHeight="1">
      <c r="B19" s="8" t="s">
        <v>197</v>
      </c>
      <c r="C19" s="18">
        <f>VLOOKUP($C$4,Data!$C$11:$AQ$300,13,0)</f>
        <v>2177</v>
      </c>
    </row>
    <row r="20" spans="2:4" ht="21" customHeight="1">
      <c r="B20" s="59" t="s">
        <v>265</v>
      </c>
      <c r="C20" s="18"/>
    </row>
    <row r="21" spans="2:4" ht="12.75" customHeight="1">
      <c r="B21" s="8" t="s">
        <v>654</v>
      </c>
      <c r="C21" s="18">
        <f>VLOOKUP($C$4,Data!$C$11:$AQ$300,14,0)</f>
        <v>434457.91039999999</v>
      </c>
    </row>
    <row r="22" spans="2:4" ht="12.75" customHeight="1">
      <c r="B22" s="58" t="s">
        <v>198</v>
      </c>
      <c r="C22" s="18">
        <f>VLOOKUP($C$4,Data!$C$11:$AQ$300,15,0)</f>
        <v>166656.1</v>
      </c>
    </row>
    <row r="23" spans="2:4" ht="12.75" customHeight="1">
      <c r="B23" s="58" t="s">
        <v>199</v>
      </c>
      <c r="C23" s="18">
        <f>VLOOKUP($C$4,Data!$C$11:$AQ$300,16,0)</f>
        <v>-44258.65</v>
      </c>
    </row>
    <row r="24" spans="2:4" ht="12.75" customHeight="1">
      <c r="B24" s="58" t="s">
        <v>200</v>
      </c>
      <c r="C24" s="18">
        <f>VLOOKUP($C$4,Data!$C$11:$AQ$300,17,0)</f>
        <v>46418.16</v>
      </c>
    </row>
    <row r="25" spans="2:4" s="8" customFormat="1" ht="12.75" customHeight="1">
      <c r="B25" s="59" t="s">
        <v>201</v>
      </c>
      <c r="C25" s="18">
        <f>VLOOKUP($C$4,Data!$C$11:$AQ$300,18,0)</f>
        <v>603273.52040000004</v>
      </c>
    </row>
    <row r="26" spans="2:4" s="8" customFormat="1" ht="21" customHeight="1">
      <c r="B26" s="59" t="s">
        <v>266</v>
      </c>
      <c r="C26" s="18"/>
    </row>
    <row r="27" spans="2:4" s="8" customFormat="1" ht="12.75" customHeight="1">
      <c r="B27" s="8" t="s">
        <v>268</v>
      </c>
      <c r="C27" s="18">
        <f>VLOOKUP($C$4,Data!$C$11:$AQ$300,18,0)</f>
        <v>603273.52040000004</v>
      </c>
    </row>
    <row r="28" spans="2:4" ht="12.75" customHeight="1">
      <c r="B28" s="8" t="s">
        <v>269</v>
      </c>
      <c r="C28" s="18">
        <f>VLOOKUP($C$4,Data!$C$11:$AQ$300,19,0)</f>
        <v>638764</v>
      </c>
      <c r="D28" s="8"/>
    </row>
    <row r="29" spans="2:4" ht="12.75" customHeight="1">
      <c r="B29" s="8" t="s">
        <v>202</v>
      </c>
      <c r="C29" s="18">
        <f>VLOOKUP($C$4,Data!$C$11:$AQ$300,20,0)</f>
        <v>542949.68475000001</v>
      </c>
      <c r="D29" s="8"/>
    </row>
    <row r="30" spans="2:4" ht="12.75" customHeight="1">
      <c r="B30" s="8" t="s">
        <v>203</v>
      </c>
      <c r="C30" s="18">
        <f>VLOOKUP($C$4,Data!$C$11:$AQ$300,21,0)</f>
        <v>60323.835650000103</v>
      </c>
      <c r="D30" s="8"/>
    </row>
    <row r="31" spans="2:4" ht="12.75" customHeight="1">
      <c r="B31" s="8" t="s">
        <v>204</v>
      </c>
      <c r="C31" s="18">
        <f>VLOOKUP($C$4,Data!$C$11:$AQ$300,22,0)</f>
        <v>42226.684955000099</v>
      </c>
      <c r="D31" s="8"/>
    </row>
    <row r="32" spans="2:4" ht="12.75" customHeight="1">
      <c r="B32" s="8" t="s">
        <v>665</v>
      </c>
      <c r="C32" s="19">
        <f>VLOOKUP($C$4,Data!$C$11:$AQ$300,23,0)</f>
        <v>1.0660000000000001</v>
      </c>
      <c r="D32" s="8"/>
    </row>
    <row r="33" spans="2:4" ht="24" customHeight="1">
      <c r="B33" s="57" t="s">
        <v>267</v>
      </c>
      <c r="C33" s="18"/>
      <c r="D33" s="8"/>
    </row>
    <row r="34" spans="2:4" ht="12.75" customHeight="1">
      <c r="B34" s="8" t="s">
        <v>666</v>
      </c>
      <c r="C34" s="18">
        <f>VLOOKUP($C$4,Data!$C$11:$AQ$300,25,0)</f>
        <v>680923</v>
      </c>
      <c r="D34" s="8"/>
    </row>
    <row r="35" spans="2:4" ht="12.75" customHeight="1">
      <c r="B35" s="8" t="s">
        <v>667</v>
      </c>
      <c r="C35" s="18"/>
      <c r="D35" s="8"/>
    </row>
    <row r="36" spans="2:4" ht="12.75" customHeight="1">
      <c r="B36" s="40" t="s">
        <v>205</v>
      </c>
      <c r="C36" s="18">
        <f>VLOOKUP($C$4,Data!$C$11:$AQ$300,26,0)</f>
        <v>689615</v>
      </c>
      <c r="D36" s="8"/>
    </row>
    <row r="37" spans="2:4" ht="12.75" customHeight="1">
      <c r="B37" s="40" t="str">
        <f>"- kronor per invånare (riksmedelvärde: "&amp;ROUND('Tabell 1'!F8,0)&amp; ")"</f>
        <v>- kronor per invånare (riksmedelvärde: 7018)</v>
      </c>
      <c r="C37" s="18">
        <f>VLOOKUP($C$4,Data!$C$11:$AQ$300,27,0)</f>
        <v>7110</v>
      </c>
      <c r="D37" s="8"/>
    </row>
    <row r="38" spans="2:4" ht="12.75" customHeight="1">
      <c r="B38" s="8" t="s">
        <v>206</v>
      </c>
      <c r="C38" s="18">
        <f>VLOOKUP($C$4,Data!$C$11:$AQ$300,28,0)</f>
        <v>91</v>
      </c>
      <c r="D38" s="8"/>
    </row>
    <row r="39" spans="2:4" ht="18" customHeight="1">
      <c r="B39" s="16" t="s">
        <v>275</v>
      </c>
      <c r="C39" s="95">
        <f>VLOOKUP($C$4,Data!$C$11:$AQ$300,29,0)</f>
        <v>8872700</v>
      </c>
      <c r="D39" s="8"/>
    </row>
    <row r="40" spans="2:4" ht="12.75" customHeight="1">
      <c r="B40" s="8"/>
      <c r="D40" s="8"/>
    </row>
    <row r="41" spans="2:4" ht="12.75" customHeight="1">
      <c r="B41" s="8"/>
      <c r="C41" s="18"/>
      <c r="D41" s="8"/>
    </row>
    <row r="42" spans="2:4" s="60" customFormat="1" ht="8.25" customHeight="1" thickBot="1">
      <c r="B42" s="20"/>
      <c r="C42" s="21"/>
      <c r="D42" s="20"/>
    </row>
    <row r="48" spans="2:4" ht="15" customHeight="1"/>
    <row r="50" spans="2:2" hidden="1">
      <c r="B50" s="61"/>
    </row>
    <row r="51" spans="2:2" hidden="1">
      <c r="B51" s="61"/>
    </row>
  </sheetData>
  <conditionalFormatting sqref="C6:C8 C20 C41">
    <cfRule type="cellIs" dxfId="1" priority="1" stopIfTrue="1" operator="lessThan">
      <formula>0</formula>
    </cfRule>
  </conditionalFormatting>
  <conditionalFormatting sqref="C26:C38"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drawing r:id="rId2"/>
  <legacyDrawing r:id="rId3"/>
  <controls>
    <mc:AlternateContent xmlns:mc="http://schemas.openxmlformats.org/markup-compatibility/2006">
      <mc:Choice Requires="x14">
        <control shapeId="6145" r:id="rId4" name="ComboBox1">
          <controlPr defaultSize="0" autoLine="0" linkedCell="C4" listFillRange="Data!C11:C300" r:id="rId5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3</xdr:col>
                <xdr:colOff>342900</xdr:colOff>
                <xdr:row>4</xdr:row>
                <xdr:rowOff>60960</xdr:rowOff>
              </to>
            </anchor>
          </controlPr>
        </control>
      </mc:Choice>
      <mc:Fallback>
        <control shapeId="6145" r:id="rId4" name="ComboBox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A1:AG342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9.33203125" defaultRowHeight="13.2"/>
  <cols>
    <col min="1" max="1" width="9.33203125" style="69"/>
    <col min="2" max="2" width="5" style="8" bestFit="1" customWidth="1"/>
    <col min="3" max="3" width="14.6640625" style="8" bestFit="1" customWidth="1"/>
    <col min="4" max="4" width="9.33203125" style="8"/>
    <col min="5" max="5" width="9.44140625" style="8" bestFit="1" customWidth="1"/>
    <col min="6" max="7" width="9.33203125" style="8"/>
    <col min="8" max="8" width="11" style="8" bestFit="1" customWidth="1"/>
    <col min="9" max="9" width="10.33203125" style="8" bestFit="1" customWidth="1"/>
    <col min="10" max="10" width="9" style="8" bestFit="1" customWidth="1"/>
    <col min="11" max="12" width="7.5546875" style="8" bestFit="1" customWidth="1"/>
    <col min="13" max="14" width="9.44140625" style="8" bestFit="1" customWidth="1"/>
    <col min="15" max="15" width="8.44140625" style="8" bestFit="1" customWidth="1"/>
    <col min="16" max="16" width="9.6640625" style="8" bestFit="1" customWidth="1"/>
    <col min="17" max="17" width="11.33203125" style="8" customWidth="1"/>
    <col min="18" max="18" width="8.33203125" style="8" bestFit="1" customWidth="1"/>
    <col min="19" max="19" width="8.6640625" style="8" bestFit="1" customWidth="1"/>
    <col min="20" max="20" width="9.5546875" style="8" bestFit="1" customWidth="1"/>
    <col min="21" max="23" width="9.33203125" style="8"/>
    <col min="24" max="24" width="9.6640625" style="8" bestFit="1" customWidth="1"/>
    <col min="25" max="25" width="9.33203125" style="8"/>
    <col min="26" max="26" width="10.33203125" style="8" bestFit="1" customWidth="1"/>
    <col min="27" max="27" width="9.5546875" style="8" bestFit="1" customWidth="1"/>
    <col min="28" max="29" width="10.33203125" style="8" bestFit="1" customWidth="1"/>
    <col min="30" max="30" width="9" style="8" bestFit="1" customWidth="1"/>
    <col min="31" max="31" width="11.33203125" style="8" bestFit="1" customWidth="1"/>
    <col min="32" max="32" width="12.6640625" style="8" bestFit="1" customWidth="1"/>
    <col min="33" max="33" width="14.6640625" style="8" bestFit="1" customWidth="1"/>
    <col min="34" max="34" width="10" style="8" bestFit="1" customWidth="1"/>
    <col min="35" max="36" width="9.6640625" style="8" bestFit="1" customWidth="1"/>
    <col min="37" max="37" width="9" style="8" bestFit="1" customWidth="1"/>
    <col min="38" max="38" width="12" style="8" bestFit="1" customWidth="1"/>
    <col min="39" max="39" width="11.6640625" style="8" bestFit="1" customWidth="1"/>
    <col min="40" max="41" width="7.6640625" style="8" bestFit="1" customWidth="1"/>
    <col min="42" max="16384" width="9.33203125" style="8"/>
  </cols>
  <sheetData>
    <row r="1" spans="1:32" ht="14.4">
      <c r="C1" s="31" t="s">
        <v>207</v>
      </c>
      <c r="D1" s="13" t="s">
        <v>8</v>
      </c>
      <c r="E1" s="9" t="s">
        <v>208</v>
      </c>
      <c r="F1" s="9" t="s">
        <v>6</v>
      </c>
      <c r="G1" s="120" t="s">
        <v>253</v>
      </c>
      <c r="H1" s="121"/>
      <c r="I1" s="121"/>
      <c r="J1" s="121"/>
      <c r="K1" s="121"/>
      <c r="L1" s="121"/>
      <c r="M1" s="121"/>
      <c r="N1" s="121"/>
      <c r="O1" s="121"/>
      <c r="P1" s="122" t="s">
        <v>209</v>
      </c>
      <c r="Q1" s="123"/>
      <c r="R1" s="123"/>
      <c r="S1" s="123"/>
      <c r="T1" s="123"/>
      <c r="U1" s="9" t="s">
        <v>6</v>
      </c>
      <c r="V1" s="9" t="s">
        <v>79</v>
      </c>
      <c r="W1" s="9" t="s">
        <v>80</v>
      </c>
      <c r="X1" s="9" t="s">
        <v>80</v>
      </c>
      <c r="Y1" s="9" t="s">
        <v>7</v>
      </c>
      <c r="Z1" s="13" t="s">
        <v>320</v>
      </c>
      <c r="AA1" s="9" t="s">
        <v>8</v>
      </c>
      <c r="AB1" s="9" t="s">
        <v>8</v>
      </c>
      <c r="AC1" s="9" t="s">
        <v>8</v>
      </c>
      <c r="AD1" s="9" t="s">
        <v>10</v>
      </c>
      <c r="AE1" s="9" t="s">
        <v>10</v>
      </c>
      <c r="AF1" s="9"/>
    </row>
    <row r="2" spans="1:32">
      <c r="C2" s="31"/>
      <c r="D2" s="13" t="s">
        <v>13</v>
      </c>
      <c r="E2" s="9" t="s">
        <v>210</v>
      </c>
      <c r="F2" s="9" t="s">
        <v>11</v>
      </c>
      <c r="G2" s="9" t="s">
        <v>211</v>
      </c>
      <c r="H2" s="9" t="s">
        <v>212</v>
      </c>
      <c r="I2" s="117" t="s">
        <v>213</v>
      </c>
      <c r="J2" s="117"/>
      <c r="K2" s="117"/>
      <c r="L2" s="9" t="s">
        <v>120</v>
      </c>
      <c r="M2" s="9" t="s">
        <v>208</v>
      </c>
      <c r="N2" s="9" t="s">
        <v>208</v>
      </c>
      <c r="O2" s="9" t="s">
        <v>122</v>
      </c>
      <c r="P2" s="9" t="s">
        <v>81</v>
      </c>
      <c r="Q2" s="14" t="s">
        <v>214</v>
      </c>
      <c r="R2" s="14" t="s">
        <v>214</v>
      </c>
      <c r="S2" s="13" t="s">
        <v>215</v>
      </c>
      <c r="T2" s="9" t="s">
        <v>84</v>
      </c>
      <c r="U2" s="9" t="s">
        <v>11</v>
      </c>
      <c r="V2" s="9" t="s">
        <v>85</v>
      </c>
      <c r="W2" s="9" t="s">
        <v>86</v>
      </c>
      <c r="X2" s="9" t="s">
        <v>86</v>
      </c>
      <c r="Y2" s="9" t="s">
        <v>12</v>
      </c>
      <c r="Z2" s="14"/>
      <c r="AA2" s="9" t="s">
        <v>13</v>
      </c>
      <c r="AB2" s="9" t="s">
        <v>13</v>
      </c>
      <c r="AC2" s="9" t="s">
        <v>13</v>
      </c>
      <c r="AD2" s="9" t="s">
        <v>216</v>
      </c>
      <c r="AE2" s="9" t="s">
        <v>276</v>
      </c>
      <c r="AF2" s="9"/>
    </row>
    <row r="3" spans="1:32">
      <c r="C3" s="31"/>
      <c r="D3" s="13" t="s">
        <v>217</v>
      </c>
      <c r="E3" s="9" t="s">
        <v>164</v>
      </c>
      <c r="F3" s="9" t="s">
        <v>17</v>
      </c>
      <c r="G3" s="9" t="s">
        <v>123</v>
      </c>
      <c r="H3" s="9" t="s">
        <v>218</v>
      </c>
      <c r="I3" s="9" t="s">
        <v>219</v>
      </c>
      <c r="J3" s="124" t="s">
        <v>220</v>
      </c>
      <c r="K3" s="124"/>
      <c r="L3" s="9" t="s">
        <v>127</v>
      </c>
      <c r="M3" s="9" t="s">
        <v>221</v>
      </c>
      <c r="N3" s="9" t="s">
        <v>222</v>
      </c>
      <c r="O3" s="9" t="s">
        <v>130</v>
      </c>
      <c r="P3" s="9" t="s">
        <v>87</v>
      </c>
      <c r="Q3" s="13" t="s">
        <v>223</v>
      </c>
      <c r="R3" s="13" t="s">
        <v>224</v>
      </c>
      <c r="S3" s="13" t="s">
        <v>85</v>
      </c>
      <c r="T3" s="9" t="s">
        <v>225</v>
      </c>
      <c r="U3" s="9" t="s">
        <v>17</v>
      </c>
      <c r="V3" s="9" t="s">
        <v>91</v>
      </c>
      <c r="W3" s="9" t="s">
        <v>85</v>
      </c>
      <c r="X3" s="9" t="s">
        <v>85</v>
      </c>
      <c r="Y3" s="9" t="s">
        <v>18</v>
      </c>
      <c r="Z3" s="62"/>
      <c r="AA3" s="9" t="s">
        <v>226</v>
      </c>
      <c r="AB3" s="9" t="s">
        <v>227</v>
      </c>
      <c r="AC3" s="9" t="s">
        <v>227</v>
      </c>
      <c r="AD3" s="9" t="s">
        <v>15</v>
      </c>
      <c r="AE3" s="9" t="s">
        <v>20</v>
      </c>
      <c r="AF3" s="9"/>
    </row>
    <row r="4" spans="1:32">
      <c r="C4" s="31"/>
      <c r="D4" s="13" t="s">
        <v>228</v>
      </c>
      <c r="E4" s="9"/>
      <c r="F4" s="9" t="s">
        <v>229</v>
      </c>
      <c r="G4" s="9" t="s">
        <v>230</v>
      </c>
      <c r="H4" s="9" t="s">
        <v>231</v>
      </c>
      <c r="I4" s="9" t="s">
        <v>232</v>
      </c>
      <c r="J4" s="125" t="s">
        <v>233</v>
      </c>
      <c r="K4" s="125"/>
      <c r="L4" s="9"/>
      <c r="M4" s="13"/>
      <c r="N4" s="13"/>
      <c r="O4" s="9" t="s">
        <v>52</v>
      </c>
      <c r="P4" s="9" t="s">
        <v>96</v>
      </c>
      <c r="Q4" s="13" t="s">
        <v>52</v>
      </c>
      <c r="R4" s="13" t="s">
        <v>234</v>
      </c>
      <c r="S4" s="13" t="s">
        <v>13</v>
      </c>
      <c r="T4" s="9" t="s">
        <v>85</v>
      </c>
      <c r="U4" s="9" t="s">
        <v>229</v>
      </c>
      <c r="V4" s="23" t="s">
        <v>235</v>
      </c>
      <c r="W4" s="9" t="s">
        <v>91</v>
      </c>
      <c r="X4" s="9" t="s">
        <v>236</v>
      </c>
      <c r="Y4" s="9" t="s">
        <v>21</v>
      </c>
      <c r="Z4" s="13"/>
      <c r="AA4" s="9" t="s">
        <v>237</v>
      </c>
      <c r="AB4" s="9" t="s">
        <v>238</v>
      </c>
      <c r="AC4" s="9" t="s">
        <v>238</v>
      </c>
      <c r="AD4" s="9" t="s">
        <v>239</v>
      </c>
      <c r="AE4" s="9"/>
      <c r="AF4" s="9"/>
    </row>
    <row r="5" spans="1:32">
      <c r="C5" s="31"/>
      <c r="D5" s="13" t="s">
        <v>164</v>
      </c>
      <c r="E5" s="13"/>
      <c r="F5" s="9" t="s">
        <v>164</v>
      </c>
      <c r="G5" s="9" t="s">
        <v>240</v>
      </c>
      <c r="H5" s="9" t="s">
        <v>233</v>
      </c>
      <c r="I5" s="9" t="s">
        <v>136</v>
      </c>
      <c r="J5" s="9" t="s">
        <v>241</v>
      </c>
      <c r="K5" s="9" t="s">
        <v>242</v>
      </c>
      <c r="L5" s="9"/>
      <c r="M5" s="9"/>
      <c r="N5" s="9"/>
      <c r="O5" s="9" t="s">
        <v>139</v>
      </c>
      <c r="P5" s="9" t="s">
        <v>243</v>
      </c>
      <c r="Q5" s="13" t="s">
        <v>244</v>
      </c>
      <c r="R5" s="13" t="s">
        <v>245</v>
      </c>
      <c r="S5" s="13" t="s">
        <v>246</v>
      </c>
      <c r="T5" s="9" t="s">
        <v>91</v>
      </c>
      <c r="U5" s="9" t="s">
        <v>164</v>
      </c>
      <c r="V5" s="9"/>
      <c r="W5" s="13"/>
      <c r="X5" s="23" t="s">
        <v>247</v>
      </c>
      <c r="Y5" s="9"/>
      <c r="Z5" s="13"/>
      <c r="AA5" s="9" t="s">
        <v>164</v>
      </c>
      <c r="AB5" s="9" t="s">
        <v>164</v>
      </c>
      <c r="AC5" s="9" t="s">
        <v>248</v>
      </c>
      <c r="AD5" s="9" t="s">
        <v>248</v>
      </c>
      <c r="AF5" s="9"/>
    </row>
    <row r="6" spans="1:32">
      <c r="D6" s="13"/>
      <c r="E6" s="13"/>
      <c r="F6" s="9"/>
      <c r="G6" s="9" t="s">
        <v>249</v>
      </c>
      <c r="H6" s="9"/>
      <c r="I6" s="9" t="s">
        <v>91</v>
      </c>
      <c r="J6" s="9" t="s">
        <v>145</v>
      </c>
      <c r="K6" s="9" t="s">
        <v>145</v>
      </c>
      <c r="L6" s="9"/>
      <c r="M6" s="9"/>
      <c r="N6" s="9"/>
      <c r="O6" s="9" t="s">
        <v>143</v>
      </c>
      <c r="P6" s="13"/>
      <c r="Q6" s="13"/>
      <c r="R6" s="13" t="s">
        <v>135</v>
      </c>
      <c r="S6" s="13"/>
      <c r="T6" s="13"/>
      <c r="U6" s="13"/>
      <c r="V6" s="13"/>
      <c r="W6" s="13"/>
      <c r="X6" s="13"/>
      <c r="Y6" s="13"/>
      <c r="Z6" s="13"/>
      <c r="AA6" s="9"/>
      <c r="AB6" s="13"/>
      <c r="AC6" s="13"/>
      <c r="AD6" s="13"/>
      <c r="AE6" s="9"/>
      <c r="AF6" s="9"/>
    </row>
    <row r="7" spans="1:32">
      <c r="D7" s="13"/>
      <c r="E7" s="13"/>
      <c r="F7" s="9"/>
      <c r="G7" s="9" t="s">
        <v>250</v>
      </c>
      <c r="H7" s="9" t="s">
        <v>251</v>
      </c>
      <c r="I7" s="9"/>
      <c r="J7" s="9"/>
      <c r="K7" s="9"/>
      <c r="L7" s="9"/>
      <c r="M7" s="9"/>
      <c r="N7" s="9"/>
      <c r="O7" s="9" t="s">
        <v>146</v>
      </c>
      <c r="P7" s="9"/>
      <c r="Q7" s="13"/>
      <c r="R7" s="13" t="s">
        <v>140</v>
      </c>
      <c r="S7" s="13"/>
      <c r="T7" s="9"/>
      <c r="U7" s="9"/>
      <c r="V7" s="13"/>
      <c r="W7" s="13"/>
      <c r="X7" s="13"/>
      <c r="Y7" s="13"/>
      <c r="Z7" s="13"/>
      <c r="AA7" s="9"/>
      <c r="AB7" s="13"/>
      <c r="AC7" s="13"/>
      <c r="AD7" s="13"/>
      <c r="AE7" s="23"/>
      <c r="AF7" s="9"/>
    </row>
    <row r="8" spans="1:32">
      <c r="D8" s="13"/>
      <c r="E8" s="13"/>
      <c r="F8" s="9"/>
      <c r="G8" s="9" t="s">
        <v>252</v>
      </c>
      <c r="H8" s="13"/>
      <c r="I8" s="9"/>
      <c r="J8" s="9"/>
      <c r="K8" s="9"/>
      <c r="L8" s="9"/>
      <c r="M8" s="9"/>
      <c r="N8" s="9"/>
      <c r="O8" s="9" t="s">
        <v>147</v>
      </c>
      <c r="P8" s="9"/>
      <c r="Q8" s="13"/>
      <c r="R8" s="13"/>
      <c r="S8" s="13"/>
      <c r="T8" s="13"/>
      <c r="U8" s="13"/>
      <c r="V8" s="13"/>
      <c r="W8" s="13"/>
      <c r="X8" s="13"/>
      <c r="Y8" s="13"/>
      <c r="Z8" s="13"/>
      <c r="AA8" s="9"/>
      <c r="AB8" s="9"/>
      <c r="AC8" s="13"/>
      <c r="AD8" s="13"/>
      <c r="AE8" s="13"/>
      <c r="AF8" s="13"/>
    </row>
    <row r="9" spans="1:32">
      <c r="D9" s="13"/>
      <c r="E9" s="13"/>
      <c r="F9" s="13"/>
      <c r="G9" s="13"/>
      <c r="H9" s="9"/>
      <c r="I9" s="9"/>
      <c r="J9" s="9"/>
      <c r="K9" s="9"/>
      <c r="L9" s="9"/>
      <c r="M9" s="9"/>
      <c r="N9" s="9"/>
      <c r="O9" s="9"/>
      <c r="P9" s="9"/>
      <c r="Q9" s="63"/>
      <c r="R9" s="63"/>
      <c r="S9" s="63"/>
      <c r="T9" s="9"/>
      <c r="U9" s="9"/>
      <c r="V9" s="13"/>
      <c r="W9" s="13"/>
      <c r="X9" s="13"/>
      <c r="Y9" s="13"/>
      <c r="Z9" s="13"/>
      <c r="AA9" s="9"/>
      <c r="AB9" s="9"/>
      <c r="AC9" s="13"/>
      <c r="AD9" s="13"/>
      <c r="AE9" s="13"/>
      <c r="AF9" s="13"/>
    </row>
    <row r="10" spans="1:32">
      <c r="B10" s="15"/>
      <c r="C10" s="64">
        <v>1</v>
      </c>
      <c r="D10" s="65">
        <v>2</v>
      </c>
      <c r="E10" s="65">
        <v>3</v>
      </c>
      <c r="F10" s="65">
        <v>4</v>
      </c>
      <c r="G10" s="65">
        <v>5</v>
      </c>
      <c r="H10" s="65">
        <v>6</v>
      </c>
      <c r="I10" s="65">
        <v>7</v>
      </c>
      <c r="J10" s="65">
        <v>8</v>
      </c>
      <c r="K10" s="65">
        <v>9</v>
      </c>
      <c r="L10" s="65">
        <v>10</v>
      </c>
      <c r="M10" s="65">
        <v>11</v>
      </c>
      <c r="N10" s="65">
        <v>12</v>
      </c>
      <c r="O10" s="65">
        <v>13</v>
      </c>
      <c r="P10" s="65">
        <v>14</v>
      </c>
      <c r="Q10" s="65">
        <v>15</v>
      </c>
      <c r="R10" s="65">
        <v>16</v>
      </c>
      <c r="S10" s="65">
        <v>17</v>
      </c>
      <c r="T10" s="65">
        <v>18</v>
      </c>
      <c r="U10" s="65">
        <v>19</v>
      </c>
      <c r="V10" s="65">
        <v>20</v>
      </c>
      <c r="W10" s="65">
        <v>21</v>
      </c>
      <c r="X10" s="65">
        <v>22</v>
      </c>
      <c r="Y10" s="65">
        <v>23</v>
      </c>
      <c r="Z10" s="65"/>
      <c r="AA10" s="65">
        <v>25</v>
      </c>
      <c r="AB10" s="65">
        <v>26</v>
      </c>
      <c r="AC10" s="65">
        <v>27</v>
      </c>
      <c r="AD10" s="65">
        <v>28</v>
      </c>
      <c r="AE10" s="65">
        <v>29</v>
      </c>
      <c r="AF10" s="65"/>
    </row>
    <row r="11" spans="1:32">
      <c r="A11" s="8" t="s">
        <v>668</v>
      </c>
      <c r="B11" s="8" t="s">
        <v>669</v>
      </c>
      <c r="C11" s="8" t="s">
        <v>310</v>
      </c>
      <c r="D11" s="8">
        <v>574195</v>
      </c>
      <c r="E11" s="8">
        <v>64569</v>
      </c>
      <c r="F11" s="8">
        <v>638764</v>
      </c>
      <c r="G11" s="8">
        <v>309796</v>
      </c>
      <c r="H11" s="8">
        <v>160027</v>
      </c>
      <c r="I11" s="8">
        <v>11714</v>
      </c>
      <c r="J11" s="8">
        <v>0</v>
      </c>
      <c r="K11" s="8">
        <v>24325</v>
      </c>
      <c r="L11" s="8">
        <v>95</v>
      </c>
      <c r="M11" s="8">
        <v>49797</v>
      </c>
      <c r="N11" s="8">
        <v>64569</v>
      </c>
      <c r="O11" s="8">
        <v>2177</v>
      </c>
      <c r="P11" s="8">
        <v>434457.91039999999</v>
      </c>
      <c r="Q11" s="8">
        <v>166656.1</v>
      </c>
      <c r="R11" s="8">
        <v>-44258.65</v>
      </c>
      <c r="S11" s="8">
        <v>46418.16</v>
      </c>
      <c r="T11" s="8">
        <v>603273.52040000004</v>
      </c>
      <c r="U11" s="8">
        <v>638764</v>
      </c>
      <c r="V11" s="8">
        <v>542949.68475000001</v>
      </c>
      <c r="W11" s="8">
        <v>60323.835650000103</v>
      </c>
      <c r="X11" s="8">
        <v>42226.684955000099</v>
      </c>
      <c r="Y11" s="8">
        <v>1.0660000000000001</v>
      </c>
      <c r="AA11" s="8">
        <v>680923</v>
      </c>
      <c r="AB11" s="8">
        <v>689615</v>
      </c>
      <c r="AC11" s="8">
        <v>7110</v>
      </c>
      <c r="AD11" s="8">
        <v>91</v>
      </c>
      <c r="AE11" s="8">
        <v>8872700</v>
      </c>
      <c r="AF11" s="110"/>
    </row>
    <row r="12" spans="1:32">
      <c r="A12" s="8" t="s">
        <v>668</v>
      </c>
      <c r="B12" s="8" t="s">
        <v>670</v>
      </c>
      <c r="C12" s="8" t="s">
        <v>324</v>
      </c>
      <c r="D12" s="8">
        <v>135238</v>
      </c>
      <c r="E12" s="8">
        <v>6977</v>
      </c>
      <c r="F12" s="8">
        <v>142215</v>
      </c>
      <c r="G12" s="8">
        <v>31304</v>
      </c>
      <c r="H12" s="8">
        <v>138649</v>
      </c>
      <c r="I12" s="8">
        <v>36447</v>
      </c>
      <c r="J12" s="8">
        <v>0</v>
      </c>
      <c r="K12" s="8">
        <v>4022</v>
      </c>
      <c r="L12" s="8">
        <v>33278</v>
      </c>
      <c r="M12" s="8">
        <v>13699</v>
      </c>
      <c r="N12" s="8">
        <v>6977</v>
      </c>
      <c r="O12" s="8">
        <v>1920</v>
      </c>
      <c r="P12" s="8">
        <v>43900.729599999999</v>
      </c>
      <c r="Q12" s="8">
        <v>152250.29999999999</v>
      </c>
      <c r="R12" s="8">
        <v>-41562.449999999997</v>
      </c>
      <c r="S12" s="8">
        <v>3601.62</v>
      </c>
      <c r="T12" s="8">
        <v>158190.19959999999</v>
      </c>
      <c r="U12" s="8">
        <v>142215</v>
      </c>
      <c r="V12" s="8">
        <v>120882.98375</v>
      </c>
      <c r="W12" s="8">
        <v>37307.215850000001</v>
      </c>
      <c r="X12" s="8">
        <v>26115.051094999999</v>
      </c>
      <c r="Y12" s="8">
        <v>1.1839999999999999</v>
      </c>
      <c r="AA12" s="8">
        <v>168383</v>
      </c>
      <c r="AB12" s="8">
        <v>170532</v>
      </c>
      <c r="AC12" s="8">
        <v>5263</v>
      </c>
      <c r="AD12" s="8">
        <v>-1755</v>
      </c>
      <c r="AE12" s="8">
        <v>-56854319</v>
      </c>
    </row>
    <row r="13" spans="1:32">
      <c r="A13" s="8" t="s">
        <v>668</v>
      </c>
      <c r="B13" s="8" t="s">
        <v>671</v>
      </c>
      <c r="C13" s="8" t="s">
        <v>325</v>
      </c>
      <c r="D13" s="8">
        <v>200351</v>
      </c>
      <c r="E13" s="8">
        <v>7470</v>
      </c>
      <c r="F13" s="8">
        <v>207821</v>
      </c>
      <c r="G13" s="8">
        <v>62175</v>
      </c>
      <c r="H13" s="8">
        <v>96012</v>
      </c>
      <c r="I13" s="8">
        <v>6196</v>
      </c>
      <c r="J13" s="8">
        <v>0</v>
      </c>
      <c r="K13" s="8">
        <v>13903</v>
      </c>
      <c r="L13" s="8">
        <v>2497</v>
      </c>
      <c r="M13" s="8">
        <v>1732</v>
      </c>
      <c r="N13" s="8">
        <v>7470</v>
      </c>
      <c r="O13" s="8">
        <v>33</v>
      </c>
      <c r="P13" s="8">
        <v>87194.22</v>
      </c>
      <c r="Q13" s="8">
        <v>98694.35</v>
      </c>
      <c r="R13" s="8">
        <v>-3622.7</v>
      </c>
      <c r="S13" s="8">
        <v>6055.06</v>
      </c>
      <c r="T13" s="8">
        <v>188320.93</v>
      </c>
      <c r="U13" s="8">
        <v>207821</v>
      </c>
      <c r="V13" s="8">
        <v>176647.89335</v>
      </c>
      <c r="W13" s="8">
        <v>11673.03665</v>
      </c>
      <c r="X13" s="8">
        <v>8171.1256549999998</v>
      </c>
      <c r="Y13" s="8">
        <v>1.0389999999999999</v>
      </c>
      <c r="AA13" s="8">
        <v>215926</v>
      </c>
      <c r="AB13" s="8">
        <v>218683</v>
      </c>
      <c r="AC13" s="8">
        <v>7525</v>
      </c>
      <c r="AD13" s="8">
        <v>507</v>
      </c>
      <c r="AE13" s="8">
        <v>14729253</v>
      </c>
    </row>
    <row r="14" spans="1:32">
      <c r="A14" s="8" t="s">
        <v>668</v>
      </c>
      <c r="B14" s="8" t="s">
        <v>672</v>
      </c>
      <c r="C14" s="8" t="s">
        <v>326</v>
      </c>
      <c r="D14" s="8">
        <v>549915</v>
      </c>
      <c r="E14" s="8">
        <v>50931</v>
      </c>
      <c r="F14" s="8">
        <v>600846</v>
      </c>
      <c r="G14" s="8">
        <v>212937</v>
      </c>
      <c r="H14" s="8">
        <v>236140</v>
      </c>
      <c r="I14" s="8">
        <v>17837</v>
      </c>
      <c r="J14" s="8">
        <v>0</v>
      </c>
      <c r="K14" s="8">
        <v>7081</v>
      </c>
      <c r="L14" s="8">
        <v>0</v>
      </c>
      <c r="M14" s="8">
        <v>66567</v>
      </c>
      <c r="N14" s="8">
        <v>50931</v>
      </c>
      <c r="O14" s="8">
        <v>0</v>
      </c>
      <c r="P14" s="8">
        <v>298622.84879999998</v>
      </c>
      <c r="Q14" s="8">
        <v>221899.3</v>
      </c>
      <c r="R14" s="8">
        <v>-56581.95</v>
      </c>
      <c r="S14" s="8">
        <v>31974.959999999999</v>
      </c>
      <c r="T14" s="8">
        <v>495915.15879999998</v>
      </c>
      <c r="U14" s="8">
        <v>600846</v>
      </c>
      <c r="V14" s="8">
        <v>510718.98269999999</v>
      </c>
      <c r="W14" s="8">
        <v>-14803.823899999899</v>
      </c>
      <c r="X14" s="8">
        <v>-10362.676729999899</v>
      </c>
      <c r="Y14" s="8">
        <v>0.98299999999999998</v>
      </c>
      <c r="AA14" s="8">
        <v>590631</v>
      </c>
      <c r="AB14" s="8">
        <v>598171</v>
      </c>
      <c r="AC14" s="8">
        <v>5891</v>
      </c>
      <c r="AD14" s="8">
        <v>-1127</v>
      </c>
      <c r="AE14" s="8">
        <v>-114405369</v>
      </c>
    </row>
    <row r="15" spans="1:32">
      <c r="A15" s="8" t="s">
        <v>668</v>
      </c>
      <c r="B15" s="8" t="s">
        <v>673</v>
      </c>
      <c r="C15" s="8" t="s">
        <v>327</v>
      </c>
      <c r="D15" s="8">
        <v>578551</v>
      </c>
      <c r="E15" s="8">
        <v>51359</v>
      </c>
      <c r="F15" s="8">
        <v>629910</v>
      </c>
      <c r="G15" s="8">
        <v>241976</v>
      </c>
      <c r="H15" s="8">
        <v>209662</v>
      </c>
      <c r="I15" s="8">
        <v>265403</v>
      </c>
      <c r="J15" s="8">
        <v>0</v>
      </c>
      <c r="K15" s="8">
        <v>37239</v>
      </c>
      <c r="L15" s="8">
        <v>265203</v>
      </c>
      <c r="M15" s="8">
        <v>52498</v>
      </c>
      <c r="N15" s="8">
        <v>51359</v>
      </c>
      <c r="O15" s="8">
        <v>2992</v>
      </c>
      <c r="P15" s="8">
        <v>339347.14240000001</v>
      </c>
      <c r="Q15" s="8">
        <v>435458.4</v>
      </c>
      <c r="R15" s="8">
        <v>-272589.05</v>
      </c>
      <c r="S15" s="8">
        <v>34730.49</v>
      </c>
      <c r="T15" s="8">
        <v>536946.98239999998</v>
      </c>
      <c r="U15" s="8">
        <v>629910</v>
      </c>
      <c r="V15" s="8">
        <v>535423.43455000001</v>
      </c>
      <c r="W15" s="8">
        <v>1523.54785000009</v>
      </c>
      <c r="X15" s="8">
        <v>1066.48349500006</v>
      </c>
      <c r="Y15" s="8">
        <v>1.002</v>
      </c>
      <c r="AA15" s="8">
        <v>631170</v>
      </c>
      <c r="AB15" s="8">
        <v>639227</v>
      </c>
      <c r="AC15" s="8">
        <v>5564</v>
      </c>
      <c r="AD15" s="8">
        <v>-1454</v>
      </c>
      <c r="AE15" s="8">
        <v>-167055399</v>
      </c>
    </row>
    <row r="16" spans="1:32">
      <c r="A16" s="8" t="s">
        <v>668</v>
      </c>
      <c r="B16" s="8" t="s">
        <v>674</v>
      </c>
      <c r="C16" s="8" t="s">
        <v>328</v>
      </c>
      <c r="D16" s="8">
        <v>465227</v>
      </c>
      <c r="E16" s="8">
        <v>36294</v>
      </c>
      <c r="F16" s="8">
        <v>501521</v>
      </c>
      <c r="G16" s="8">
        <v>93198</v>
      </c>
      <c r="H16" s="8">
        <v>302930</v>
      </c>
      <c r="I16" s="8">
        <v>58319</v>
      </c>
      <c r="J16" s="8">
        <v>0</v>
      </c>
      <c r="K16" s="8">
        <v>8785</v>
      </c>
      <c r="L16" s="8">
        <v>47807</v>
      </c>
      <c r="M16" s="8">
        <v>0</v>
      </c>
      <c r="N16" s="8">
        <v>36294</v>
      </c>
      <c r="O16" s="8">
        <v>0</v>
      </c>
      <c r="P16" s="8">
        <v>130700.87519999999</v>
      </c>
      <c r="Q16" s="8">
        <v>314528.90000000002</v>
      </c>
      <c r="R16" s="8">
        <v>-40635.949999999997</v>
      </c>
      <c r="S16" s="8">
        <v>30849.9</v>
      </c>
      <c r="T16" s="8">
        <v>435443.72519999999</v>
      </c>
      <c r="U16" s="8">
        <v>501521</v>
      </c>
      <c r="V16" s="8">
        <v>426292.92989999999</v>
      </c>
      <c r="W16" s="8">
        <v>9150.7952999999998</v>
      </c>
      <c r="X16" s="8">
        <v>6405.5567099999998</v>
      </c>
      <c r="Y16" s="8">
        <v>1.0129999999999999</v>
      </c>
      <c r="AA16" s="8">
        <v>508041</v>
      </c>
      <c r="AB16" s="8">
        <v>514526</v>
      </c>
      <c r="AC16" s="8">
        <v>5692</v>
      </c>
      <c r="AD16" s="8">
        <v>-1326</v>
      </c>
      <c r="AE16" s="8">
        <v>-119896648</v>
      </c>
    </row>
    <row r="17" spans="1:31">
      <c r="A17" s="8" t="s">
        <v>668</v>
      </c>
      <c r="B17" s="8" t="s">
        <v>675</v>
      </c>
      <c r="C17" s="8" t="s">
        <v>329</v>
      </c>
      <c r="D17" s="8">
        <v>281362</v>
      </c>
      <c r="E17" s="8">
        <v>16058</v>
      </c>
      <c r="F17" s="8">
        <v>297420</v>
      </c>
      <c r="G17" s="8">
        <v>103970</v>
      </c>
      <c r="H17" s="8">
        <v>81223</v>
      </c>
      <c r="I17" s="8">
        <v>22208</v>
      </c>
      <c r="J17" s="8">
        <v>0</v>
      </c>
      <c r="K17" s="8">
        <v>0</v>
      </c>
      <c r="L17" s="8">
        <v>1265</v>
      </c>
      <c r="M17" s="8">
        <v>0</v>
      </c>
      <c r="N17" s="8">
        <v>16058</v>
      </c>
      <c r="O17" s="8">
        <v>2126</v>
      </c>
      <c r="P17" s="8">
        <v>145807.52799999999</v>
      </c>
      <c r="Q17" s="8">
        <v>87916.35</v>
      </c>
      <c r="R17" s="8">
        <v>-2882.35</v>
      </c>
      <c r="S17" s="8">
        <v>13649.3</v>
      </c>
      <c r="T17" s="8">
        <v>244490.82800000001</v>
      </c>
      <c r="U17" s="8">
        <v>297420</v>
      </c>
      <c r="V17" s="8">
        <v>252806.93455000001</v>
      </c>
      <c r="W17" s="8">
        <v>-8316.1065500000004</v>
      </c>
      <c r="X17" s="8">
        <v>-5821.2745850000001</v>
      </c>
      <c r="Y17" s="8">
        <v>0.98</v>
      </c>
      <c r="AA17" s="8">
        <v>291472</v>
      </c>
      <c r="AB17" s="8">
        <v>295192</v>
      </c>
      <c r="AC17" s="8">
        <v>6115</v>
      </c>
      <c r="AD17" s="8">
        <v>-903</v>
      </c>
      <c r="AE17" s="8">
        <v>-43606848</v>
      </c>
    </row>
    <row r="18" spans="1:31">
      <c r="A18" s="8" t="s">
        <v>668</v>
      </c>
      <c r="B18" s="8" t="s">
        <v>676</v>
      </c>
      <c r="C18" s="8" t="s">
        <v>330</v>
      </c>
      <c r="D18" s="8">
        <v>573571</v>
      </c>
      <c r="E18" s="8">
        <v>40085</v>
      </c>
      <c r="F18" s="8">
        <v>613656</v>
      </c>
      <c r="G18" s="8">
        <v>135292</v>
      </c>
      <c r="H18" s="8">
        <v>354439</v>
      </c>
      <c r="I18" s="8">
        <v>45589</v>
      </c>
      <c r="J18" s="8">
        <v>27829</v>
      </c>
      <c r="K18" s="8">
        <v>0</v>
      </c>
      <c r="L18" s="8">
        <v>17779</v>
      </c>
      <c r="M18" s="8">
        <v>31334</v>
      </c>
      <c r="N18" s="8">
        <v>40085</v>
      </c>
      <c r="O18" s="8">
        <v>9398</v>
      </c>
      <c r="P18" s="8">
        <v>189733.50080000001</v>
      </c>
      <c r="Q18" s="8">
        <v>363678.45</v>
      </c>
      <c r="R18" s="8">
        <v>-49734.35</v>
      </c>
      <c r="S18" s="8">
        <v>28745.47</v>
      </c>
      <c r="T18" s="8">
        <v>532423.07079999999</v>
      </c>
      <c r="U18" s="8">
        <v>613656</v>
      </c>
      <c r="V18" s="8">
        <v>521607.55070000002</v>
      </c>
      <c r="W18" s="8">
        <v>10815.5201</v>
      </c>
      <c r="X18" s="8">
        <v>7570.8640699999796</v>
      </c>
      <c r="Y18" s="8">
        <v>1.012</v>
      </c>
      <c r="AA18" s="8">
        <v>621020</v>
      </c>
      <c r="AB18" s="8">
        <v>628948</v>
      </c>
      <c r="AC18" s="8">
        <v>5523</v>
      </c>
      <c r="AD18" s="8">
        <v>-1495</v>
      </c>
      <c r="AE18" s="8">
        <v>-170211519</v>
      </c>
    </row>
    <row r="19" spans="1:31">
      <c r="A19" s="8" t="s">
        <v>668</v>
      </c>
      <c r="B19" s="8" t="s">
        <v>677</v>
      </c>
      <c r="C19" s="8" t="s">
        <v>331</v>
      </c>
      <c r="D19" s="8">
        <v>497976</v>
      </c>
      <c r="E19" s="8">
        <v>27545</v>
      </c>
      <c r="F19" s="8">
        <v>525521</v>
      </c>
      <c r="G19" s="8">
        <v>0</v>
      </c>
      <c r="H19" s="8">
        <v>437688</v>
      </c>
      <c r="I19" s="8">
        <v>0</v>
      </c>
      <c r="J19" s="8">
        <v>0</v>
      </c>
      <c r="K19" s="8">
        <v>108</v>
      </c>
      <c r="L19" s="8">
        <v>0</v>
      </c>
      <c r="M19" s="8">
        <v>0</v>
      </c>
      <c r="N19" s="8">
        <v>27545</v>
      </c>
      <c r="O19" s="8">
        <v>0</v>
      </c>
      <c r="P19" s="8">
        <v>0</v>
      </c>
      <c r="Q19" s="8">
        <v>372126.6</v>
      </c>
      <c r="R19" s="8">
        <v>0</v>
      </c>
      <c r="S19" s="8">
        <v>23413.25</v>
      </c>
      <c r="T19" s="8">
        <v>395539.85</v>
      </c>
      <c r="U19" s="8">
        <v>525521</v>
      </c>
      <c r="V19" s="8">
        <v>446692.83724999998</v>
      </c>
      <c r="W19" s="8">
        <v>-51152.987249999998</v>
      </c>
      <c r="X19" s="8">
        <v>-35807.091074999997</v>
      </c>
      <c r="Y19" s="8">
        <v>0.93200000000000005</v>
      </c>
      <c r="AA19" s="8">
        <v>489786</v>
      </c>
      <c r="AB19" s="8">
        <v>496038</v>
      </c>
      <c r="AC19" s="8">
        <v>7419</v>
      </c>
      <c r="AD19" s="8">
        <v>401</v>
      </c>
      <c r="AE19" s="8">
        <v>26821281</v>
      </c>
    </row>
    <row r="20" spans="1:31">
      <c r="A20" s="8" t="s">
        <v>668</v>
      </c>
      <c r="B20" s="8" t="s">
        <v>678</v>
      </c>
      <c r="C20" s="8" t="s">
        <v>332</v>
      </c>
      <c r="D20" s="8">
        <v>54597</v>
      </c>
      <c r="E20" s="8">
        <v>4965</v>
      </c>
      <c r="F20" s="8">
        <v>59562</v>
      </c>
      <c r="G20" s="8">
        <v>28177</v>
      </c>
      <c r="H20" s="8">
        <v>23942</v>
      </c>
      <c r="I20" s="8">
        <v>952</v>
      </c>
      <c r="J20" s="8">
        <v>0</v>
      </c>
      <c r="K20" s="8">
        <v>4622</v>
      </c>
      <c r="L20" s="8">
        <v>450</v>
      </c>
      <c r="M20" s="8">
        <v>0</v>
      </c>
      <c r="N20" s="8">
        <v>4965</v>
      </c>
      <c r="O20" s="8">
        <v>559</v>
      </c>
      <c r="P20" s="8">
        <v>39515.424800000001</v>
      </c>
      <c r="Q20" s="8">
        <v>25088.6</v>
      </c>
      <c r="R20" s="8">
        <v>-857.65</v>
      </c>
      <c r="S20" s="8">
        <v>4220.25</v>
      </c>
      <c r="T20" s="8">
        <v>67966.624800000005</v>
      </c>
      <c r="U20" s="8">
        <v>59562</v>
      </c>
      <c r="V20" s="8">
        <v>50627.746749999998</v>
      </c>
      <c r="W20" s="8">
        <v>17338.878049999999</v>
      </c>
      <c r="X20" s="8">
        <v>12137.214635</v>
      </c>
      <c r="Y20" s="8">
        <v>1.204</v>
      </c>
      <c r="AA20" s="8">
        <v>71713</v>
      </c>
      <c r="AB20" s="8">
        <v>72628</v>
      </c>
      <c r="AC20" s="8">
        <v>5885</v>
      </c>
      <c r="AD20" s="8">
        <v>-1133</v>
      </c>
      <c r="AE20" s="8">
        <v>-13989324</v>
      </c>
    </row>
    <row r="21" spans="1:31">
      <c r="A21" s="8" t="s">
        <v>668</v>
      </c>
      <c r="B21" s="8" t="s">
        <v>679</v>
      </c>
      <c r="C21" s="8" t="s">
        <v>333</v>
      </c>
      <c r="D21" s="8">
        <v>153770</v>
      </c>
      <c r="E21" s="8">
        <v>15012</v>
      </c>
      <c r="F21" s="8">
        <v>168782</v>
      </c>
      <c r="G21" s="8">
        <v>48703</v>
      </c>
      <c r="H21" s="8">
        <v>33150</v>
      </c>
      <c r="I21" s="8">
        <v>43081</v>
      </c>
      <c r="J21" s="8">
        <v>0</v>
      </c>
      <c r="K21" s="8">
        <v>8822</v>
      </c>
      <c r="L21" s="8">
        <v>36090</v>
      </c>
      <c r="M21" s="8">
        <v>0</v>
      </c>
      <c r="N21" s="8">
        <v>15012</v>
      </c>
      <c r="O21" s="8">
        <v>601</v>
      </c>
      <c r="P21" s="8">
        <v>68301.087199999994</v>
      </c>
      <c r="Q21" s="8">
        <v>72295.05</v>
      </c>
      <c r="R21" s="8">
        <v>-31187.35</v>
      </c>
      <c r="S21" s="8">
        <v>12760.2</v>
      </c>
      <c r="T21" s="8">
        <v>122168.9872</v>
      </c>
      <c r="U21" s="8">
        <v>168782</v>
      </c>
      <c r="V21" s="8">
        <v>143464.34385</v>
      </c>
      <c r="W21" s="8">
        <v>-21295.356650000002</v>
      </c>
      <c r="X21" s="8">
        <v>-14906.749655</v>
      </c>
      <c r="Y21" s="8">
        <v>0.91200000000000003</v>
      </c>
      <c r="AA21" s="8">
        <v>153929</v>
      </c>
      <c r="AB21" s="8">
        <v>155894</v>
      </c>
      <c r="AC21" s="8">
        <v>5117</v>
      </c>
      <c r="AD21" s="8">
        <v>-1901</v>
      </c>
      <c r="AE21" s="8">
        <v>-57933932</v>
      </c>
    </row>
    <row r="22" spans="1:31">
      <c r="A22" s="8" t="s">
        <v>668</v>
      </c>
      <c r="B22" s="8" t="s">
        <v>680</v>
      </c>
      <c r="C22" s="8" t="s">
        <v>334</v>
      </c>
      <c r="D22" s="8">
        <v>83374</v>
      </c>
      <c r="E22" s="8">
        <v>9634</v>
      </c>
      <c r="F22" s="8">
        <v>93008</v>
      </c>
      <c r="G22" s="8">
        <v>30674</v>
      </c>
      <c r="H22" s="8">
        <v>25941</v>
      </c>
      <c r="I22" s="8">
        <v>13659</v>
      </c>
      <c r="J22" s="8">
        <v>0</v>
      </c>
      <c r="K22" s="8">
        <v>4490</v>
      </c>
      <c r="L22" s="8">
        <v>14107</v>
      </c>
      <c r="M22" s="8">
        <v>876</v>
      </c>
      <c r="N22" s="8">
        <v>9634</v>
      </c>
      <c r="O22" s="8">
        <v>0</v>
      </c>
      <c r="P22" s="8">
        <v>43017.217600000004</v>
      </c>
      <c r="Q22" s="8">
        <v>37476.5</v>
      </c>
      <c r="R22" s="8">
        <v>-12735.55</v>
      </c>
      <c r="S22" s="8">
        <v>8039.98</v>
      </c>
      <c r="T22" s="8">
        <v>75798.147599999997</v>
      </c>
      <c r="U22" s="8">
        <v>93008</v>
      </c>
      <c r="V22" s="8">
        <v>79056.657200000001</v>
      </c>
      <c r="W22" s="8">
        <v>-3258.5095999999899</v>
      </c>
      <c r="X22" s="8">
        <v>-2280.9567199999901</v>
      </c>
      <c r="Y22" s="8">
        <v>0.97499999999999998</v>
      </c>
      <c r="AA22" s="8">
        <v>90683</v>
      </c>
      <c r="AB22" s="8">
        <v>91840</v>
      </c>
      <c r="AC22" s="8">
        <v>5295</v>
      </c>
      <c r="AD22" s="8">
        <v>-1723</v>
      </c>
      <c r="AE22" s="8">
        <v>-29888836</v>
      </c>
    </row>
    <row r="23" spans="1:31">
      <c r="A23" s="8" t="s">
        <v>668</v>
      </c>
      <c r="B23" s="8" t="s">
        <v>681</v>
      </c>
      <c r="C23" s="8" t="s">
        <v>335</v>
      </c>
      <c r="D23" s="8">
        <v>270386</v>
      </c>
      <c r="E23" s="8">
        <v>20153</v>
      </c>
      <c r="F23" s="8">
        <v>290539</v>
      </c>
      <c r="G23" s="8">
        <v>114376</v>
      </c>
      <c r="H23" s="8">
        <v>119241</v>
      </c>
      <c r="I23" s="8">
        <v>7304</v>
      </c>
      <c r="J23" s="8">
        <v>0</v>
      </c>
      <c r="K23" s="8">
        <v>24515</v>
      </c>
      <c r="L23" s="8">
        <v>6116</v>
      </c>
      <c r="M23" s="8">
        <v>19895</v>
      </c>
      <c r="N23" s="8">
        <v>20153</v>
      </c>
      <c r="O23" s="8">
        <v>622</v>
      </c>
      <c r="P23" s="8">
        <v>160400.90239999999</v>
      </c>
      <c r="Q23" s="8">
        <v>128401</v>
      </c>
      <c r="R23" s="8">
        <v>-22638.05</v>
      </c>
      <c r="S23" s="8">
        <v>13747.9</v>
      </c>
      <c r="T23" s="8">
        <v>279911.7524</v>
      </c>
      <c r="U23" s="8">
        <v>290539</v>
      </c>
      <c r="V23" s="8">
        <v>246958.21375</v>
      </c>
      <c r="W23" s="8">
        <v>32953.538650000097</v>
      </c>
      <c r="X23" s="8">
        <v>23067.477054999999</v>
      </c>
      <c r="Y23" s="8">
        <v>1.079</v>
      </c>
      <c r="AA23" s="8">
        <v>313492</v>
      </c>
      <c r="AB23" s="8">
        <v>317494</v>
      </c>
      <c r="AC23" s="8">
        <v>5944</v>
      </c>
      <c r="AD23" s="8">
        <v>-1074</v>
      </c>
      <c r="AE23" s="8">
        <v>-57378688</v>
      </c>
    </row>
    <row r="24" spans="1:31">
      <c r="A24" s="8" t="s">
        <v>668</v>
      </c>
      <c r="B24" s="8" t="s">
        <v>682</v>
      </c>
      <c r="C24" s="8" t="s">
        <v>336</v>
      </c>
      <c r="D24" s="8">
        <v>405270</v>
      </c>
      <c r="E24" s="8">
        <v>38114</v>
      </c>
      <c r="F24" s="8">
        <v>443384</v>
      </c>
      <c r="G24" s="8">
        <v>15701</v>
      </c>
      <c r="H24" s="8">
        <v>355314</v>
      </c>
      <c r="I24" s="8">
        <v>5093</v>
      </c>
      <c r="J24" s="8">
        <v>0</v>
      </c>
      <c r="K24" s="8">
        <v>3777</v>
      </c>
      <c r="L24" s="8">
        <v>0</v>
      </c>
      <c r="M24" s="8">
        <v>0</v>
      </c>
      <c r="N24" s="8">
        <v>38114</v>
      </c>
      <c r="O24" s="8">
        <v>0</v>
      </c>
      <c r="P24" s="8">
        <v>22019.082399999999</v>
      </c>
      <c r="Q24" s="8">
        <v>309556.40000000002</v>
      </c>
      <c r="R24" s="8">
        <v>0</v>
      </c>
      <c r="S24" s="8">
        <v>32396.9</v>
      </c>
      <c r="T24" s="8">
        <v>363972.3824</v>
      </c>
      <c r="U24" s="8">
        <v>443384</v>
      </c>
      <c r="V24" s="8">
        <v>376876.80715000001</v>
      </c>
      <c r="W24" s="8">
        <v>-12904.42475</v>
      </c>
      <c r="X24" s="8">
        <v>-9033.0973250000006</v>
      </c>
      <c r="Y24" s="8">
        <v>0.98</v>
      </c>
      <c r="AA24" s="8">
        <v>434517</v>
      </c>
      <c r="AB24" s="8">
        <v>440064</v>
      </c>
      <c r="AC24" s="8">
        <v>5630</v>
      </c>
      <c r="AD24" s="8">
        <v>-1388</v>
      </c>
      <c r="AE24" s="8">
        <v>-108457659</v>
      </c>
    </row>
    <row r="25" spans="1:31">
      <c r="A25" s="8" t="s">
        <v>668</v>
      </c>
      <c r="B25" s="8" t="s">
        <v>683</v>
      </c>
      <c r="C25" s="8" t="s">
        <v>337</v>
      </c>
      <c r="D25" s="8">
        <v>288249</v>
      </c>
      <c r="E25" s="8">
        <v>25519</v>
      </c>
      <c r="F25" s="8">
        <v>313768</v>
      </c>
      <c r="G25" s="8">
        <v>61737</v>
      </c>
      <c r="H25" s="8">
        <v>191045</v>
      </c>
      <c r="I25" s="8">
        <v>2758</v>
      </c>
      <c r="J25" s="8">
        <v>0</v>
      </c>
      <c r="K25" s="8">
        <v>8311</v>
      </c>
      <c r="L25" s="8">
        <v>0</v>
      </c>
      <c r="M25" s="8">
        <v>20792</v>
      </c>
      <c r="N25" s="8">
        <v>25519</v>
      </c>
      <c r="O25" s="8">
        <v>1050</v>
      </c>
      <c r="P25" s="8">
        <v>86579.968800000002</v>
      </c>
      <c r="Q25" s="8">
        <v>171796.9</v>
      </c>
      <c r="R25" s="8">
        <v>-18565.7</v>
      </c>
      <c r="S25" s="8">
        <v>18156.509999999998</v>
      </c>
      <c r="T25" s="8">
        <v>257967.67879999999</v>
      </c>
      <c r="U25" s="8">
        <v>313768</v>
      </c>
      <c r="V25" s="8">
        <v>266702.58919999999</v>
      </c>
      <c r="W25" s="8">
        <v>-8734.9103999999897</v>
      </c>
      <c r="X25" s="8">
        <v>-6114.4372799999901</v>
      </c>
      <c r="Y25" s="8">
        <v>0.98099999999999998</v>
      </c>
      <c r="AA25" s="8">
        <v>307806</v>
      </c>
      <c r="AB25" s="8">
        <v>311736</v>
      </c>
      <c r="AC25" s="8">
        <v>3605</v>
      </c>
      <c r="AD25" s="8">
        <v>-3413</v>
      </c>
      <c r="AE25" s="8">
        <v>-295078241</v>
      </c>
    </row>
    <row r="26" spans="1:31">
      <c r="A26" s="8" t="s">
        <v>668</v>
      </c>
      <c r="B26" s="8" t="s">
        <v>684</v>
      </c>
      <c r="C26" s="8" t="s">
        <v>338</v>
      </c>
      <c r="D26" s="8">
        <v>4580489</v>
      </c>
      <c r="E26" s="8">
        <v>377918</v>
      </c>
      <c r="F26" s="8">
        <v>4958407</v>
      </c>
      <c r="G26" s="8">
        <v>1290049</v>
      </c>
      <c r="H26" s="8">
        <v>2638135</v>
      </c>
      <c r="I26" s="8">
        <v>339758</v>
      </c>
      <c r="J26" s="8">
        <v>0</v>
      </c>
      <c r="K26" s="8">
        <v>156028</v>
      </c>
      <c r="L26" s="8">
        <v>310346</v>
      </c>
      <c r="M26" s="8">
        <v>138877</v>
      </c>
      <c r="N26" s="8">
        <v>377918</v>
      </c>
      <c r="O26" s="8">
        <v>15171</v>
      </c>
      <c r="P26" s="8">
        <v>1809164.7176000001</v>
      </c>
      <c r="Q26" s="8">
        <v>2663832.85</v>
      </c>
      <c r="R26" s="8">
        <v>-394734.9</v>
      </c>
      <c r="S26" s="8">
        <v>297621.21000000002</v>
      </c>
      <c r="T26" s="8">
        <v>4375883.8776000002</v>
      </c>
      <c r="U26" s="8">
        <v>4958407</v>
      </c>
      <c r="V26" s="8">
        <v>4214646.0562500004</v>
      </c>
      <c r="W26" s="8">
        <v>161237.82135000199</v>
      </c>
      <c r="X26" s="8">
        <v>112866.474945001</v>
      </c>
      <c r="Y26" s="8">
        <v>1.0229999999999999</v>
      </c>
      <c r="AA26" s="8">
        <v>5072450</v>
      </c>
      <c r="AB26" s="8">
        <v>5137204</v>
      </c>
      <c r="AC26" s="8">
        <v>5139</v>
      </c>
      <c r="AD26" s="8">
        <v>-1879</v>
      </c>
      <c r="AE26" s="8">
        <v>-1878897892</v>
      </c>
    </row>
    <row r="27" spans="1:31">
      <c r="A27" s="8" t="s">
        <v>668</v>
      </c>
      <c r="B27" s="8" t="s">
        <v>685</v>
      </c>
      <c r="C27" s="8" t="s">
        <v>339</v>
      </c>
      <c r="D27" s="8">
        <v>192341</v>
      </c>
      <c r="E27" s="8">
        <v>19504</v>
      </c>
      <c r="F27" s="8">
        <v>211845</v>
      </c>
      <c r="G27" s="8">
        <v>83930</v>
      </c>
      <c r="H27" s="8">
        <v>73036</v>
      </c>
      <c r="I27" s="8">
        <v>6738</v>
      </c>
      <c r="J27" s="8">
        <v>0</v>
      </c>
      <c r="K27" s="8">
        <v>12160</v>
      </c>
      <c r="L27" s="8">
        <v>84</v>
      </c>
      <c r="M27" s="8">
        <v>11652</v>
      </c>
      <c r="N27" s="8">
        <v>19504</v>
      </c>
      <c r="O27" s="8">
        <v>12</v>
      </c>
      <c r="P27" s="8">
        <v>117703.432</v>
      </c>
      <c r="Q27" s="8">
        <v>78143.899999999994</v>
      </c>
      <c r="R27" s="8">
        <v>-9985.7999999999993</v>
      </c>
      <c r="S27" s="8">
        <v>14597.56</v>
      </c>
      <c r="T27" s="8">
        <v>200459.092</v>
      </c>
      <c r="U27" s="8">
        <v>211845</v>
      </c>
      <c r="V27" s="8">
        <v>180068.17180000001</v>
      </c>
      <c r="W27" s="8">
        <v>20390.9202</v>
      </c>
      <c r="X27" s="8">
        <v>14273.64414</v>
      </c>
      <c r="Y27" s="8">
        <v>1.0669999999999999</v>
      </c>
      <c r="AA27" s="8">
        <v>226039</v>
      </c>
      <c r="AB27" s="8">
        <v>228924</v>
      </c>
      <c r="AC27" s="8">
        <v>4002</v>
      </c>
      <c r="AD27" s="8">
        <v>-3016</v>
      </c>
      <c r="AE27" s="8">
        <v>-172483700</v>
      </c>
    </row>
    <row r="28" spans="1:31">
      <c r="A28" s="8" t="s">
        <v>668</v>
      </c>
      <c r="B28" s="8" t="s">
        <v>686</v>
      </c>
      <c r="C28" s="8" t="s">
        <v>340</v>
      </c>
      <c r="D28" s="8">
        <v>833041</v>
      </c>
      <c r="E28" s="8">
        <v>60047</v>
      </c>
      <c r="F28" s="8">
        <v>893088</v>
      </c>
      <c r="G28" s="8">
        <v>226795</v>
      </c>
      <c r="H28" s="8">
        <v>459055</v>
      </c>
      <c r="I28" s="8">
        <v>269173</v>
      </c>
      <c r="J28" s="8">
        <v>0</v>
      </c>
      <c r="K28" s="8">
        <v>22482</v>
      </c>
      <c r="L28" s="8">
        <v>273661</v>
      </c>
      <c r="M28" s="8">
        <v>34620</v>
      </c>
      <c r="N28" s="8">
        <v>60047</v>
      </c>
      <c r="O28" s="8">
        <v>1346</v>
      </c>
      <c r="P28" s="8">
        <v>318057.30800000002</v>
      </c>
      <c r="Q28" s="8">
        <v>638103.5</v>
      </c>
      <c r="R28" s="8">
        <v>-263182.95</v>
      </c>
      <c r="S28" s="8">
        <v>45154.55</v>
      </c>
      <c r="T28" s="8">
        <v>738132.40800000005</v>
      </c>
      <c r="U28" s="8">
        <v>893088</v>
      </c>
      <c r="V28" s="8">
        <v>759125.10005000001</v>
      </c>
      <c r="W28" s="8">
        <v>-20992.692050000001</v>
      </c>
      <c r="X28" s="8">
        <v>-14694.884435</v>
      </c>
      <c r="Y28" s="8">
        <v>0.98399999999999999</v>
      </c>
      <c r="AA28" s="8">
        <v>878799</v>
      </c>
      <c r="AB28" s="8">
        <v>890017</v>
      </c>
      <c r="AC28" s="8">
        <v>8659</v>
      </c>
      <c r="AD28" s="8">
        <v>1641</v>
      </c>
      <c r="AE28" s="8">
        <v>168682138</v>
      </c>
    </row>
    <row r="29" spans="1:31">
      <c r="A29" s="8" t="s">
        <v>668</v>
      </c>
      <c r="B29" s="8" t="s">
        <v>687</v>
      </c>
      <c r="C29" s="8" t="s">
        <v>341</v>
      </c>
      <c r="D29" s="8">
        <v>321959</v>
      </c>
      <c r="E29" s="8">
        <v>25256</v>
      </c>
      <c r="F29" s="8">
        <v>347215</v>
      </c>
      <c r="G29" s="8">
        <v>97824</v>
      </c>
      <c r="H29" s="8">
        <v>90919</v>
      </c>
      <c r="I29" s="8">
        <v>11563</v>
      </c>
      <c r="J29" s="8">
        <v>0</v>
      </c>
      <c r="K29" s="8">
        <v>14633</v>
      </c>
      <c r="L29" s="8">
        <v>6124</v>
      </c>
      <c r="M29" s="8">
        <v>0</v>
      </c>
      <c r="N29" s="8">
        <v>25256</v>
      </c>
      <c r="O29" s="8">
        <v>0</v>
      </c>
      <c r="P29" s="8">
        <v>137188.37760000001</v>
      </c>
      <c r="Q29" s="8">
        <v>99547.75</v>
      </c>
      <c r="R29" s="8">
        <v>-5205.3999999999996</v>
      </c>
      <c r="S29" s="8">
        <v>21467.599999999999</v>
      </c>
      <c r="T29" s="8">
        <v>252998.32759999999</v>
      </c>
      <c r="U29" s="8">
        <v>347215</v>
      </c>
      <c r="V29" s="8">
        <v>295132.83925000002</v>
      </c>
      <c r="W29" s="8">
        <v>-42134.511649999899</v>
      </c>
      <c r="X29" s="8">
        <v>-29494.158155000001</v>
      </c>
      <c r="Y29" s="8">
        <v>0.91500000000000004</v>
      </c>
      <c r="AA29" s="8">
        <v>317702</v>
      </c>
      <c r="AB29" s="8">
        <v>321757</v>
      </c>
      <c r="AC29" s="8">
        <v>6473</v>
      </c>
      <c r="AD29" s="8">
        <v>-546</v>
      </c>
      <c r="AE29" s="8">
        <v>-27119708</v>
      </c>
    </row>
    <row r="30" spans="1:31">
      <c r="A30" s="8" t="s">
        <v>668</v>
      </c>
      <c r="B30" s="8" t="s">
        <v>688</v>
      </c>
      <c r="C30" s="8" t="s">
        <v>342</v>
      </c>
      <c r="D30" s="8">
        <v>415125</v>
      </c>
      <c r="E30" s="8">
        <v>29711</v>
      </c>
      <c r="F30" s="8">
        <v>444836</v>
      </c>
      <c r="G30" s="8">
        <v>134244</v>
      </c>
      <c r="H30" s="8">
        <v>178382</v>
      </c>
      <c r="I30" s="8">
        <v>215172</v>
      </c>
      <c r="J30" s="8">
        <v>0</v>
      </c>
      <c r="K30" s="8">
        <v>4161</v>
      </c>
      <c r="L30" s="8">
        <v>199944</v>
      </c>
      <c r="M30" s="8">
        <v>0</v>
      </c>
      <c r="N30" s="8">
        <v>29711</v>
      </c>
      <c r="O30" s="8">
        <v>10167</v>
      </c>
      <c r="P30" s="8">
        <v>188263.7856</v>
      </c>
      <c r="Q30" s="8">
        <v>338057.75</v>
      </c>
      <c r="R30" s="8">
        <v>-178594.35</v>
      </c>
      <c r="S30" s="8">
        <v>25254.35</v>
      </c>
      <c r="T30" s="8">
        <v>372981.5356</v>
      </c>
      <c r="U30" s="8">
        <v>444836</v>
      </c>
      <c r="V30" s="8">
        <v>378110.70114999998</v>
      </c>
      <c r="W30" s="8">
        <v>-5129.1655499999197</v>
      </c>
      <c r="X30" s="8">
        <v>-3590.4158849999399</v>
      </c>
      <c r="Y30" s="8">
        <v>0.99199999999999999</v>
      </c>
      <c r="AA30" s="8">
        <v>441277</v>
      </c>
      <c r="AB30" s="8">
        <v>446911</v>
      </c>
      <c r="AC30" s="8">
        <v>5690</v>
      </c>
      <c r="AD30" s="8">
        <v>-1328</v>
      </c>
      <c r="AE30" s="8">
        <v>-104340759</v>
      </c>
    </row>
    <row r="31" spans="1:31">
      <c r="A31" s="8" t="s">
        <v>668</v>
      </c>
      <c r="B31" s="8" t="s">
        <v>689</v>
      </c>
      <c r="C31" s="8" t="s">
        <v>343</v>
      </c>
      <c r="D31" s="8">
        <v>319349</v>
      </c>
      <c r="E31" s="8">
        <v>25604</v>
      </c>
      <c r="F31" s="8">
        <v>344953</v>
      </c>
      <c r="G31" s="8">
        <v>115562</v>
      </c>
      <c r="H31" s="8">
        <v>140885</v>
      </c>
      <c r="I31" s="8">
        <v>153014</v>
      </c>
      <c r="J31" s="8">
        <v>0</v>
      </c>
      <c r="K31" s="8">
        <v>21024</v>
      </c>
      <c r="L31" s="8">
        <v>141616</v>
      </c>
      <c r="M31" s="8">
        <v>18514</v>
      </c>
      <c r="N31" s="8">
        <v>25604</v>
      </c>
      <c r="O31" s="8">
        <v>853</v>
      </c>
      <c r="P31" s="8">
        <v>162064.1488</v>
      </c>
      <c r="Q31" s="8">
        <v>267684.55</v>
      </c>
      <c r="R31" s="8">
        <v>-136835.54999999999</v>
      </c>
      <c r="S31" s="8">
        <v>18616.02</v>
      </c>
      <c r="T31" s="8">
        <v>311529.16879999998</v>
      </c>
      <c r="U31" s="8">
        <v>344953</v>
      </c>
      <c r="V31" s="8">
        <v>293210.4461</v>
      </c>
      <c r="W31" s="8">
        <v>18318.722699999998</v>
      </c>
      <c r="X31" s="8">
        <v>12823.105890000001</v>
      </c>
      <c r="Y31" s="8">
        <v>1.0369999999999999</v>
      </c>
      <c r="AA31" s="8">
        <v>357717</v>
      </c>
      <c r="AB31" s="8">
        <v>362283</v>
      </c>
      <c r="AC31" s="8">
        <v>7159</v>
      </c>
      <c r="AD31" s="8">
        <v>141</v>
      </c>
      <c r="AE31" s="8">
        <v>7110788</v>
      </c>
    </row>
    <row r="32" spans="1:31">
      <c r="A32" s="8" t="s">
        <v>668</v>
      </c>
      <c r="B32" s="8" t="s">
        <v>690</v>
      </c>
      <c r="C32" s="8" t="s">
        <v>344</v>
      </c>
      <c r="D32" s="8">
        <v>168959</v>
      </c>
      <c r="E32" s="8">
        <v>17997</v>
      </c>
      <c r="F32" s="8">
        <v>186956</v>
      </c>
      <c r="G32" s="8">
        <v>66920</v>
      </c>
      <c r="H32" s="8">
        <v>32951</v>
      </c>
      <c r="I32" s="8">
        <v>101181</v>
      </c>
      <c r="J32" s="8">
        <v>0</v>
      </c>
      <c r="K32" s="8">
        <v>8446</v>
      </c>
      <c r="L32" s="8">
        <v>90729</v>
      </c>
      <c r="M32" s="8">
        <v>0</v>
      </c>
      <c r="N32" s="8">
        <v>17997</v>
      </c>
      <c r="O32" s="8">
        <v>0</v>
      </c>
      <c r="P32" s="8">
        <v>93848.607999999993</v>
      </c>
      <c r="Q32" s="8">
        <v>121191.3</v>
      </c>
      <c r="R32" s="8">
        <v>-77119.649999999994</v>
      </c>
      <c r="S32" s="8">
        <v>15297.45</v>
      </c>
      <c r="T32" s="8">
        <v>153217.70800000001</v>
      </c>
      <c r="U32" s="8">
        <v>186956</v>
      </c>
      <c r="V32" s="8">
        <v>158912.53284999999</v>
      </c>
      <c r="W32" s="8">
        <v>-5694.82484999998</v>
      </c>
      <c r="X32" s="8">
        <v>-3986.37739499998</v>
      </c>
      <c r="Y32" s="8">
        <v>0.97899999999999998</v>
      </c>
      <c r="AA32" s="8">
        <v>183030</v>
      </c>
      <c r="AB32" s="8">
        <v>185366</v>
      </c>
      <c r="AC32" s="8">
        <v>5536</v>
      </c>
      <c r="AD32" s="8">
        <v>-1482</v>
      </c>
      <c r="AE32" s="8">
        <v>-49620991</v>
      </c>
    </row>
    <row r="33" spans="1:31">
      <c r="A33" s="8" t="s">
        <v>668</v>
      </c>
      <c r="B33" s="8" t="s">
        <v>691</v>
      </c>
      <c r="C33" s="8" t="s">
        <v>345</v>
      </c>
      <c r="D33" s="8">
        <v>215258</v>
      </c>
      <c r="E33" s="8">
        <v>13960</v>
      </c>
      <c r="F33" s="8">
        <v>229218</v>
      </c>
      <c r="G33" s="8">
        <v>60371</v>
      </c>
      <c r="H33" s="8">
        <v>107704</v>
      </c>
      <c r="I33" s="8">
        <v>10996</v>
      </c>
      <c r="J33" s="8">
        <v>0</v>
      </c>
      <c r="K33" s="8">
        <v>8380</v>
      </c>
      <c r="L33" s="8">
        <v>566</v>
      </c>
      <c r="M33" s="8">
        <v>0</v>
      </c>
      <c r="N33" s="8">
        <v>13960</v>
      </c>
      <c r="O33" s="8">
        <v>0</v>
      </c>
      <c r="P33" s="8">
        <v>84664.290399999998</v>
      </c>
      <c r="Q33" s="8">
        <v>108018</v>
      </c>
      <c r="R33" s="8">
        <v>-481.1</v>
      </c>
      <c r="S33" s="8">
        <v>11866</v>
      </c>
      <c r="T33" s="8">
        <v>204067.19039999999</v>
      </c>
      <c r="U33" s="8">
        <v>229218</v>
      </c>
      <c r="V33" s="8">
        <v>194835.18100000001</v>
      </c>
      <c r="W33" s="8">
        <v>9232.0094000000099</v>
      </c>
      <c r="X33" s="8">
        <v>6462.4065800000099</v>
      </c>
      <c r="Y33" s="8">
        <v>1.028</v>
      </c>
      <c r="AA33" s="8">
        <v>235636</v>
      </c>
      <c r="AB33" s="8">
        <v>238644</v>
      </c>
      <c r="AC33" s="8">
        <v>6746</v>
      </c>
      <c r="AD33" s="8">
        <v>-272</v>
      </c>
      <c r="AE33" s="8">
        <v>-9621588</v>
      </c>
    </row>
    <row r="34" spans="1:31">
      <c r="A34" s="8" t="s">
        <v>668</v>
      </c>
      <c r="B34" s="8" t="s">
        <v>692</v>
      </c>
      <c r="C34" s="8" t="s">
        <v>346</v>
      </c>
      <c r="D34" s="8">
        <v>47376</v>
      </c>
      <c r="E34" s="8">
        <v>2342</v>
      </c>
      <c r="F34" s="8">
        <v>49718</v>
      </c>
      <c r="G34" s="8">
        <v>2195</v>
      </c>
      <c r="H34" s="8">
        <v>37681</v>
      </c>
      <c r="I34" s="8">
        <v>0</v>
      </c>
      <c r="J34" s="8">
        <v>0</v>
      </c>
      <c r="K34" s="8">
        <v>942</v>
      </c>
      <c r="L34" s="8">
        <v>0</v>
      </c>
      <c r="M34" s="8">
        <v>0</v>
      </c>
      <c r="N34" s="8">
        <v>2342</v>
      </c>
      <c r="O34" s="8">
        <v>0</v>
      </c>
      <c r="P34" s="8">
        <v>3078.268</v>
      </c>
      <c r="Q34" s="8">
        <v>32829.550000000003</v>
      </c>
      <c r="R34" s="8">
        <v>0</v>
      </c>
      <c r="S34" s="8">
        <v>1990.7</v>
      </c>
      <c r="T34" s="8">
        <v>37898.517999999996</v>
      </c>
      <c r="U34" s="8">
        <v>49718</v>
      </c>
      <c r="V34" s="8">
        <v>42260.429199999999</v>
      </c>
      <c r="W34" s="8">
        <v>-4361.9111999999996</v>
      </c>
      <c r="X34" s="8">
        <v>-3053.3378400000001</v>
      </c>
      <c r="Y34" s="8">
        <v>0.93899999999999995</v>
      </c>
      <c r="AA34" s="8">
        <v>46685</v>
      </c>
      <c r="AB34" s="8">
        <v>47281</v>
      </c>
      <c r="AC34" s="8">
        <v>4052</v>
      </c>
      <c r="AD34" s="8">
        <v>-2966</v>
      </c>
      <c r="AE34" s="8">
        <v>-34605979</v>
      </c>
    </row>
    <row r="35" spans="1:31">
      <c r="A35" s="8" t="s">
        <v>668</v>
      </c>
      <c r="B35" s="8" t="s">
        <v>693</v>
      </c>
      <c r="C35" s="8" t="s">
        <v>347</v>
      </c>
      <c r="D35" s="8">
        <v>246081</v>
      </c>
      <c r="E35" s="8">
        <v>19269</v>
      </c>
      <c r="F35" s="8">
        <v>265350</v>
      </c>
      <c r="G35" s="8">
        <v>102329</v>
      </c>
      <c r="H35" s="8">
        <v>93514</v>
      </c>
      <c r="I35" s="8">
        <v>10266</v>
      </c>
      <c r="J35" s="8">
        <v>0</v>
      </c>
      <c r="K35" s="8">
        <v>15498</v>
      </c>
      <c r="L35" s="8">
        <v>5247</v>
      </c>
      <c r="M35" s="8">
        <v>34095</v>
      </c>
      <c r="N35" s="8">
        <v>19269</v>
      </c>
      <c r="O35" s="8">
        <v>586</v>
      </c>
      <c r="P35" s="8">
        <v>143506.18960000001</v>
      </c>
      <c r="Q35" s="8">
        <v>101386.3</v>
      </c>
      <c r="R35" s="8">
        <v>-33938.800000000003</v>
      </c>
      <c r="S35" s="8">
        <v>10582.5</v>
      </c>
      <c r="T35" s="8">
        <v>221536.18960000001</v>
      </c>
      <c r="U35" s="8">
        <v>265350</v>
      </c>
      <c r="V35" s="8">
        <v>225547.65385</v>
      </c>
      <c r="W35" s="8">
        <v>-4011.46424999993</v>
      </c>
      <c r="X35" s="8">
        <v>-2808.0249749999498</v>
      </c>
      <c r="Y35" s="8">
        <v>0.98899999999999999</v>
      </c>
      <c r="AA35" s="8">
        <v>262431</v>
      </c>
      <c r="AB35" s="8">
        <v>265781</v>
      </c>
      <c r="AC35" s="8">
        <v>5718</v>
      </c>
      <c r="AD35" s="8">
        <v>-1301</v>
      </c>
      <c r="AE35" s="8">
        <v>-60455346</v>
      </c>
    </row>
    <row r="36" spans="1:31">
      <c r="A36" s="8" t="s">
        <v>668</v>
      </c>
      <c r="B36" s="8" t="s">
        <v>694</v>
      </c>
      <c r="C36" s="8" t="s">
        <v>348</v>
      </c>
      <c r="D36" s="8">
        <v>289870</v>
      </c>
      <c r="E36" s="8">
        <v>19899</v>
      </c>
      <c r="F36" s="8">
        <v>309769</v>
      </c>
      <c r="G36" s="8">
        <v>113501</v>
      </c>
      <c r="H36" s="8">
        <v>98611</v>
      </c>
      <c r="I36" s="8">
        <v>132196</v>
      </c>
      <c r="J36" s="8">
        <v>0</v>
      </c>
      <c r="K36" s="8">
        <v>6146</v>
      </c>
      <c r="L36" s="8">
        <v>123613</v>
      </c>
      <c r="M36" s="8">
        <v>15421</v>
      </c>
      <c r="N36" s="8">
        <v>19899</v>
      </c>
      <c r="O36" s="8">
        <v>12042</v>
      </c>
      <c r="P36" s="8">
        <v>159173.80239999999</v>
      </c>
      <c r="Q36" s="8">
        <v>201410.05</v>
      </c>
      <c r="R36" s="8">
        <v>-128414.6</v>
      </c>
      <c r="S36" s="8">
        <v>14292.58</v>
      </c>
      <c r="T36" s="8">
        <v>246461.83240000001</v>
      </c>
      <c r="U36" s="8">
        <v>309769</v>
      </c>
      <c r="V36" s="8">
        <v>263303.52419999999</v>
      </c>
      <c r="W36" s="8">
        <v>-16841.691800000001</v>
      </c>
      <c r="X36" s="8">
        <v>-11789.18426</v>
      </c>
      <c r="Y36" s="8">
        <v>0.96199999999999997</v>
      </c>
      <c r="AA36" s="8">
        <v>297998</v>
      </c>
      <c r="AB36" s="8">
        <v>301802</v>
      </c>
      <c r="AC36" s="8">
        <v>6054</v>
      </c>
      <c r="AD36" s="8">
        <v>-964</v>
      </c>
      <c r="AE36" s="8">
        <v>-48072002</v>
      </c>
    </row>
    <row r="37" spans="1:31">
      <c r="A37" s="8" t="s">
        <v>695</v>
      </c>
      <c r="B37" s="8" t="s">
        <v>696</v>
      </c>
      <c r="C37" s="8" t="s">
        <v>350</v>
      </c>
      <c r="D37" s="8">
        <v>305211</v>
      </c>
      <c r="E37" s="8">
        <v>19873</v>
      </c>
      <c r="F37" s="8">
        <v>325084</v>
      </c>
      <c r="G37" s="8">
        <v>171966</v>
      </c>
      <c r="H37" s="8">
        <v>75411</v>
      </c>
      <c r="I37" s="8">
        <v>2295</v>
      </c>
      <c r="J37" s="8">
        <v>0</v>
      </c>
      <c r="K37" s="8">
        <v>16525</v>
      </c>
      <c r="L37" s="8">
        <v>6</v>
      </c>
      <c r="M37" s="8">
        <v>10473</v>
      </c>
      <c r="N37" s="8">
        <v>19873</v>
      </c>
      <c r="O37" s="8">
        <v>2110</v>
      </c>
      <c r="P37" s="8">
        <v>241165.11840000001</v>
      </c>
      <c r="Q37" s="8">
        <v>80096.350000000006</v>
      </c>
      <c r="R37" s="8">
        <v>-10700.65</v>
      </c>
      <c r="S37" s="8">
        <v>15111.64</v>
      </c>
      <c r="T37" s="8">
        <v>325672.4584</v>
      </c>
      <c r="U37" s="8">
        <v>325084</v>
      </c>
      <c r="V37" s="8">
        <v>276321.46629999997</v>
      </c>
      <c r="W37" s="8">
        <v>49350.992100000003</v>
      </c>
      <c r="X37" s="8">
        <v>34545.694470000002</v>
      </c>
      <c r="Y37" s="8">
        <v>1.1060000000000001</v>
      </c>
      <c r="AA37" s="8">
        <v>359543</v>
      </c>
      <c r="AB37" s="8">
        <v>364133</v>
      </c>
      <c r="AC37" s="8">
        <v>7460</v>
      </c>
      <c r="AD37" s="8">
        <v>442</v>
      </c>
      <c r="AE37" s="8">
        <v>21557853</v>
      </c>
    </row>
    <row r="38" spans="1:31">
      <c r="A38" s="8" t="s">
        <v>695</v>
      </c>
      <c r="B38" s="8" t="s">
        <v>697</v>
      </c>
      <c r="C38" s="8" t="s">
        <v>351</v>
      </c>
      <c r="D38" s="8">
        <v>94811</v>
      </c>
      <c r="E38" s="8">
        <v>7414</v>
      </c>
      <c r="F38" s="8">
        <v>102225</v>
      </c>
      <c r="G38" s="8">
        <v>33511</v>
      </c>
      <c r="H38" s="8">
        <v>17799</v>
      </c>
      <c r="I38" s="8">
        <v>423</v>
      </c>
      <c r="J38" s="8">
        <v>0</v>
      </c>
      <c r="K38" s="8">
        <v>3587</v>
      </c>
      <c r="L38" s="8">
        <v>878</v>
      </c>
      <c r="M38" s="8">
        <v>0</v>
      </c>
      <c r="N38" s="8">
        <v>7414</v>
      </c>
      <c r="O38" s="8">
        <v>860</v>
      </c>
      <c r="P38" s="8">
        <v>46995.826399999998</v>
      </c>
      <c r="Q38" s="8">
        <v>18537.650000000001</v>
      </c>
      <c r="R38" s="8">
        <v>-1477.3</v>
      </c>
      <c r="S38" s="8">
        <v>6301.9</v>
      </c>
      <c r="T38" s="8">
        <v>70358.076400000005</v>
      </c>
      <c r="U38" s="8">
        <v>102225</v>
      </c>
      <c r="V38" s="8">
        <v>86891.166700000002</v>
      </c>
      <c r="W38" s="8">
        <v>-16533.0903</v>
      </c>
      <c r="X38" s="8">
        <v>-11573.163210000001</v>
      </c>
      <c r="Y38" s="8">
        <v>0.88700000000000001</v>
      </c>
      <c r="AA38" s="8">
        <v>90673</v>
      </c>
      <c r="AB38" s="8">
        <v>91831</v>
      </c>
      <c r="AC38" s="8">
        <v>6442</v>
      </c>
      <c r="AD38" s="8">
        <v>-577</v>
      </c>
      <c r="AE38" s="8">
        <v>-8219163</v>
      </c>
    </row>
    <row r="39" spans="1:31">
      <c r="A39" s="8" t="s">
        <v>695</v>
      </c>
      <c r="B39" s="8" t="s">
        <v>698</v>
      </c>
      <c r="C39" s="8" t="s">
        <v>352</v>
      </c>
      <c r="D39" s="8">
        <v>125560</v>
      </c>
      <c r="E39" s="8">
        <v>6604</v>
      </c>
      <c r="F39" s="8">
        <v>132164</v>
      </c>
      <c r="G39" s="8">
        <v>82112</v>
      </c>
      <c r="H39" s="8">
        <v>13703</v>
      </c>
      <c r="I39" s="8">
        <v>8947</v>
      </c>
      <c r="J39" s="8">
        <v>0</v>
      </c>
      <c r="K39" s="8">
        <v>7701</v>
      </c>
      <c r="L39" s="8">
        <v>7731</v>
      </c>
      <c r="M39" s="8">
        <v>18785</v>
      </c>
      <c r="N39" s="8">
        <v>6604</v>
      </c>
      <c r="O39" s="8">
        <v>0</v>
      </c>
      <c r="P39" s="8">
        <v>115153.8688</v>
      </c>
      <c r="Q39" s="8">
        <v>25798.35</v>
      </c>
      <c r="R39" s="8">
        <v>-22538.6</v>
      </c>
      <c r="S39" s="8">
        <v>2419.9499999999998</v>
      </c>
      <c r="T39" s="8">
        <v>120833.56879999999</v>
      </c>
      <c r="U39" s="8">
        <v>132164</v>
      </c>
      <c r="V39" s="8">
        <v>112339.4</v>
      </c>
      <c r="W39" s="8">
        <v>8494.1687999999995</v>
      </c>
      <c r="X39" s="8">
        <v>5945.9181600000002</v>
      </c>
      <c r="Y39" s="8">
        <v>1.0449999999999999</v>
      </c>
      <c r="AA39" s="8">
        <v>138111</v>
      </c>
      <c r="AB39" s="8">
        <v>139874</v>
      </c>
      <c r="AC39" s="8">
        <v>6021</v>
      </c>
      <c r="AD39" s="8">
        <v>-997</v>
      </c>
      <c r="AE39" s="8">
        <v>-23163221</v>
      </c>
    </row>
    <row r="40" spans="1:31">
      <c r="A40" s="8" t="s">
        <v>695</v>
      </c>
      <c r="B40" s="8" t="s">
        <v>699</v>
      </c>
      <c r="C40" s="8" t="s">
        <v>353</v>
      </c>
      <c r="D40" s="8">
        <v>86712</v>
      </c>
      <c r="E40" s="8">
        <v>5454</v>
      </c>
      <c r="F40" s="8">
        <v>92166</v>
      </c>
      <c r="G40" s="8">
        <v>22893</v>
      </c>
      <c r="H40" s="8">
        <v>69364</v>
      </c>
      <c r="I40" s="8">
        <v>2187</v>
      </c>
      <c r="J40" s="8">
        <v>0</v>
      </c>
      <c r="K40" s="8">
        <v>2879</v>
      </c>
      <c r="L40" s="8">
        <v>6</v>
      </c>
      <c r="M40" s="8">
        <v>7964</v>
      </c>
      <c r="N40" s="8">
        <v>5454</v>
      </c>
      <c r="O40" s="8">
        <v>559</v>
      </c>
      <c r="P40" s="8">
        <v>32105.143199999999</v>
      </c>
      <c r="Q40" s="8">
        <v>63265.5</v>
      </c>
      <c r="R40" s="8">
        <v>-7249.65</v>
      </c>
      <c r="S40" s="8">
        <v>3282.02</v>
      </c>
      <c r="T40" s="8">
        <v>91403.013200000001</v>
      </c>
      <c r="U40" s="8">
        <v>92166</v>
      </c>
      <c r="V40" s="8">
        <v>78341.376250000001</v>
      </c>
      <c r="W40" s="8">
        <v>13061.63695</v>
      </c>
      <c r="X40" s="8">
        <v>9143.1458650000095</v>
      </c>
      <c r="Y40" s="8">
        <v>1.099</v>
      </c>
      <c r="AA40" s="8">
        <v>101291</v>
      </c>
      <c r="AB40" s="8">
        <v>102584</v>
      </c>
      <c r="AC40" s="8">
        <v>4698</v>
      </c>
      <c r="AD40" s="8">
        <v>-2320</v>
      </c>
      <c r="AE40" s="8">
        <v>-50649551</v>
      </c>
    </row>
    <row r="41" spans="1:31">
      <c r="A41" s="8" t="s">
        <v>695</v>
      </c>
      <c r="B41" s="8" t="s">
        <v>700</v>
      </c>
      <c r="C41" s="8" t="s">
        <v>354</v>
      </c>
      <c r="D41" s="8">
        <v>151765</v>
      </c>
      <c r="E41" s="8">
        <v>9719</v>
      </c>
      <c r="F41" s="8">
        <v>161484</v>
      </c>
      <c r="G41" s="8">
        <v>91635</v>
      </c>
      <c r="H41" s="8">
        <v>9946</v>
      </c>
      <c r="I41" s="8">
        <v>1641</v>
      </c>
      <c r="J41" s="8">
        <v>0</v>
      </c>
      <c r="K41" s="8">
        <v>7138</v>
      </c>
      <c r="L41" s="8">
        <v>3182</v>
      </c>
      <c r="M41" s="8">
        <v>9607</v>
      </c>
      <c r="N41" s="8">
        <v>9719</v>
      </c>
      <c r="O41" s="8">
        <v>0</v>
      </c>
      <c r="P41" s="8">
        <v>128508.924</v>
      </c>
      <c r="Q41" s="8">
        <v>15916.25</v>
      </c>
      <c r="R41" s="8">
        <v>-10870.65</v>
      </c>
      <c r="S41" s="8">
        <v>6627.96</v>
      </c>
      <c r="T41" s="8">
        <v>140182.484</v>
      </c>
      <c r="U41" s="8">
        <v>161484</v>
      </c>
      <c r="V41" s="8">
        <v>137261.2402</v>
      </c>
      <c r="W41" s="8">
        <v>2921.2438000000002</v>
      </c>
      <c r="X41" s="8">
        <v>2044.87066</v>
      </c>
      <c r="Y41" s="8">
        <v>1.0129999999999999</v>
      </c>
      <c r="AA41" s="8">
        <v>163583</v>
      </c>
      <c r="AB41" s="8">
        <v>165671</v>
      </c>
      <c r="AC41" s="8">
        <v>7884</v>
      </c>
      <c r="AD41" s="8">
        <v>866</v>
      </c>
      <c r="AE41" s="8">
        <v>18199829</v>
      </c>
    </row>
    <row r="42" spans="1:31">
      <c r="A42" s="8" t="s">
        <v>695</v>
      </c>
      <c r="B42" s="8" t="s">
        <v>701</v>
      </c>
      <c r="C42" s="8" t="s">
        <v>355</v>
      </c>
      <c r="D42" s="8">
        <v>1540207</v>
      </c>
      <c r="E42" s="8">
        <v>104926</v>
      </c>
      <c r="F42" s="8">
        <v>1645133</v>
      </c>
      <c r="G42" s="8">
        <v>675002</v>
      </c>
      <c r="H42" s="8">
        <v>472179</v>
      </c>
      <c r="I42" s="8">
        <v>909119</v>
      </c>
      <c r="J42" s="8">
        <v>29071</v>
      </c>
      <c r="K42" s="8">
        <v>17828</v>
      </c>
      <c r="L42" s="8">
        <v>885268</v>
      </c>
      <c r="M42" s="8">
        <v>78187</v>
      </c>
      <c r="N42" s="8">
        <v>104926</v>
      </c>
      <c r="O42" s="8">
        <v>1927</v>
      </c>
      <c r="P42" s="8">
        <v>946622.80480000004</v>
      </c>
      <c r="Q42" s="8">
        <v>1213967.45</v>
      </c>
      <c r="R42" s="8">
        <v>-820574.7</v>
      </c>
      <c r="S42" s="8">
        <v>75895.31</v>
      </c>
      <c r="T42" s="8">
        <v>1415910.8648000001</v>
      </c>
      <c r="U42" s="8">
        <v>1645133</v>
      </c>
      <c r="V42" s="8">
        <v>1398362.9038</v>
      </c>
      <c r="W42" s="8">
        <v>17547.9610000004</v>
      </c>
      <c r="X42" s="8">
        <v>12283.572700000301</v>
      </c>
      <c r="Y42" s="8">
        <v>1.0069999999999999</v>
      </c>
      <c r="AA42" s="8">
        <v>1656649</v>
      </c>
      <c r="AB42" s="8">
        <v>1677797</v>
      </c>
      <c r="AC42" s="8">
        <v>6714</v>
      </c>
      <c r="AD42" s="8">
        <v>-304</v>
      </c>
      <c r="AE42" s="8">
        <v>-76000326</v>
      </c>
    </row>
    <row r="43" spans="1:31">
      <c r="A43" s="8" t="s">
        <v>695</v>
      </c>
      <c r="B43" s="8" t="s">
        <v>702</v>
      </c>
      <c r="C43" s="8" t="s">
        <v>356</v>
      </c>
      <c r="D43" s="8">
        <v>42417</v>
      </c>
      <c r="E43" s="8">
        <v>5723</v>
      </c>
      <c r="F43" s="8">
        <v>48140</v>
      </c>
      <c r="G43" s="8">
        <v>34823</v>
      </c>
      <c r="H43" s="8">
        <v>6519</v>
      </c>
      <c r="I43" s="8">
        <v>96</v>
      </c>
      <c r="J43" s="8">
        <v>0</v>
      </c>
      <c r="K43" s="8">
        <v>4189</v>
      </c>
      <c r="L43" s="8">
        <v>0</v>
      </c>
      <c r="M43" s="8">
        <v>19958</v>
      </c>
      <c r="N43" s="8">
        <v>5723</v>
      </c>
      <c r="O43" s="8">
        <v>0</v>
      </c>
      <c r="P43" s="8">
        <v>48835.775199999996</v>
      </c>
      <c r="Q43" s="8">
        <v>9183.4</v>
      </c>
      <c r="R43" s="8">
        <v>-16964.3</v>
      </c>
      <c r="S43" s="8">
        <v>1471.69</v>
      </c>
      <c r="T43" s="8">
        <v>42526.565199999997</v>
      </c>
      <c r="U43" s="8">
        <v>48140</v>
      </c>
      <c r="V43" s="8">
        <v>40919.092649999999</v>
      </c>
      <c r="W43" s="8">
        <v>1607.47255000001</v>
      </c>
      <c r="X43" s="8">
        <v>1125.23078500001</v>
      </c>
      <c r="Y43" s="8">
        <v>1.0229999999999999</v>
      </c>
      <c r="AA43" s="8">
        <v>49247</v>
      </c>
      <c r="AB43" s="8">
        <v>49876</v>
      </c>
      <c r="AC43" s="8">
        <v>5204</v>
      </c>
      <c r="AD43" s="8">
        <v>-1815</v>
      </c>
      <c r="AE43" s="8">
        <v>-17392566</v>
      </c>
    </row>
    <row r="44" spans="1:31">
      <c r="A44" s="8" t="s">
        <v>695</v>
      </c>
      <c r="B44" s="8" t="s">
        <v>703</v>
      </c>
      <c r="C44" s="8" t="s">
        <v>357</v>
      </c>
      <c r="D44" s="8">
        <v>143968</v>
      </c>
      <c r="E44" s="8">
        <v>6063</v>
      </c>
      <c r="F44" s="8">
        <v>150031</v>
      </c>
      <c r="G44" s="8">
        <v>73664</v>
      </c>
      <c r="H44" s="8">
        <v>24239</v>
      </c>
      <c r="I44" s="8">
        <v>65621</v>
      </c>
      <c r="J44" s="8">
        <v>0</v>
      </c>
      <c r="K44" s="8">
        <v>9124</v>
      </c>
      <c r="L44" s="8">
        <v>66372</v>
      </c>
      <c r="M44" s="8">
        <v>17719</v>
      </c>
      <c r="N44" s="8">
        <v>6063</v>
      </c>
      <c r="O44" s="8">
        <v>400</v>
      </c>
      <c r="P44" s="8">
        <v>103306.3936</v>
      </c>
      <c r="Q44" s="8">
        <v>84136.4</v>
      </c>
      <c r="R44" s="8">
        <v>-71817.350000000006</v>
      </c>
      <c r="S44" s="8">
        <v>2141.3200000000002</v>
      </c>
      <c r="T44" s="8">
        <v>117766.76360000001</v>
      </c>
      <c r="U44" s="8">
        <v>150031</v>
      </c>
      <c r="V44" s="8">
        <v>127526.70699999999</v>
      </c>
      <c r="W44" s="8">
        <v>-9759.9433999999892</v>
      </c>
      <c r="X44" s="8">
        <v>-6831.9603799999904</v>
      </c>
      <c r="Y44" s="8">
        <v>0.95399999999999996</v>
      </c>
      <c r="AA44" s="8">
        <v>143130</v>
      </c>
      <c r="AB44" s="8">
        <v>144957</v>
      </c>
      <c r="AC44" s="8">
        <v>6545</v>
      </c>
      <c r="AD44" s="8">
        <v>-473</v>
      </c>
      <c r="AE44" s="8">
        <v>-10486967</v>
      </c>
    </row>
    <row r="45" spans="1:31">
      <c r="A45" s="8" t="s">
        <v>704</v>
      </c>
      <c r="B45" s="8" t="s">
        <v>705</v>
      </c>
      <c r="C45" s="8" t="s">
        <v>359</v>
      </c>
      <c r="D45" s="8">
        <v>668340</v>
      </c>
      <c r="E45" s="8">
        <v>74283</v>
      </c>
      <c r="F45" s="8">
        <v>742623</v>
      </c>
      <c r="G45" s="8">
        <v>438111</v>
      </c>
      <c r="H45" s="8">
        <v>58700</v>
      </c>
      <c r="I45" s="8">
        <v>22617</v>
      </c>
      <c r="J45" s="8">
        <v>0</v>
      </c>
      <c r="K45" s="8">
        <v>45296</v>
      </c>
      <c r="L45" s="8">
        <v>7436</v>
      </c>
      <c r="M45" s="8">
        <v>126117</v>
      </c>
      <c r="N45" s="8">
        <v>74283</v>
      </c>
      <c r="O45" s="8">
        <v>242</v>
      </c>
      <c r="P45" s="8">
        <v>614406.86640000006</v>
      </c>
      <c r="Q45" s="8">
        <v>107621.05</v>
      </c>
      <c r="R45" s="8">
        <v>-113725.75</v>
      </c>
      <c r="S45" s="8">
        <v>41700.660000000003</v>
      </c>
      <c r="T45" s="8">
        <v>650002.82640000002</v>
      </c>
      <c r="U45" s="8">
        <v>742623</v>
      </c>
      <c r="V45" s="8">
        <v>631229.26694999996</v>
      </c>
      <c r="W45" s="8">
        <v>18773.559450000201</v>
      </c>
      <c r="X45" s="8">
        <v>13141.491615000101</v>
      </c>
      <c r="Y45" s="8">
        <v>1.018</v>
      </c>
      <c r="AA45" s="8">
        <v>755990</v>
      </c>
      <c r="AB45" s="8">
        <v>765641</v>
      </c>
      <c r="AC45" s="8">
        <v>7176</v>
      </c>
      <c r="AD45" s="8">
        <v>158</v>
      </c>
      <c r="AE45" s="8">
        <v>16871547</v>
      </c>
    </row>
    <row r="46" spans="1:31">
      <c r="A46" s="8" t="s">
        <v>704</v>
      </c>
      <c r="B46" s="8" t="s">
        <v>706</v>
      </c>
      <c r="C46" s="8" t="s">
        <v>360</v>
      </c>
      <c r="D46" s="8">
        <v>109829</v>
      </c>
      <c r="E46" s="8">
        <v>6862</v>
      </c>
      <c r="F46" s="8">
        <v>116691</v>
      </c>
      <c r="G46" s="8">
        <v>75696</v>
      </c>
      <c r="H46" s="8">
        <v>14849</v>
      </c>
      <c r="I46" s="8">
        <v>587</v>
      </c>
      <c r="J46" s="8">
        <v>0</v>
      </c>
      <c r="K46" s="8">
        <v>11276</v>
      </c>
      <c r="L46" s="8">
        <v>426</v>
      </c>
      <c r="M46" s="8">
        <v>16919</v>
      </c>
      <c r="N46" s="8">
        <v>6862</v>
      </c>
      <c r="O46" s="8">
        <v>125</v>
      </c>
      <c r="P46" s="8">
        <v>106156.0704</v>
      </c>
      <c r="Q46" s="8">
        <v>22705.200000000001</v>
      </c>
      <c r="R46" s="8">
        <v>-14849.5</v>
      </c>
      <c r="S46" s="8">
        <v>2956.47</v>
      </c>
      <c r="T46" s="8">
        <v>116968.2404</v>
      </c>
      <c r="U46" s="8">
        <v>116691</v>
      </c>
      <c r="V46" s="8">
        <v>99187.113700000002</v>
      </c>
      <c r="W46" s="8">
        <v>17781.126700000001</v>
      </c>
      <c r="X46" s="8">
        <v>12446.788689999999</v>
      </c>
      <c r="Y46" s="8">
        <v>1.107</v>
      </c>
      <c r="AA46" s="8">
        <v>129177</v>
      </c>
      <c r="AB46" s="8">
        <v>130826</v>
      </c>
      <c r="AC46" s="8">
        <v>8700</v>
      </c>
      <c r="AD46" s="8">
        <v>1682</v>
      </c>
      <c r="AE46" s="8">
        <v>25287335</v>
      </c>
    </row>
    <row r="47" spans="1:31">
      <c r="A47" s="8" t="s">
        <v>704</v>
      </c>
      <c r="B47" s="8" t="s">
        <v>707</v>
      </c>
      <c r="C47" s="8" t="s">
        <v>361</v>
      </c>
      <c r="D47" s="8">
        <v>96468</v>
      </c>
      <c r="E47" s="8">
        <v>2931</v>
      </c>
      <c r="F47" s="8">
        <v>99399</v>
      </c>
      <c r="G47" s="8">
        <v>33035</v>
      </c>
      <c r="H47" s="8">
        <v>28696</v>
      </c>
      <c r="I47" s="8">
        <v>4728</v>
      </c>
      <c r="J47" s="8">
        <v>0</v>
      </c>
      <c r="K47" s="8">
        <v>6219</v>
      </c>
      <c r="L47" s="8">
        <v>6684</v>
      </c>
      <c r="M47" s="8">
        <v>3401</v>
      </c>
      <c r="N47" s="8">
        <v>2931</v>
      </c>
      <c r="O47" s="8">
        <v>753</v>
      </c>
      <c r="P47" s="8">
        <v>46328.284</v>
      </c>
      <c r="Q47" s="8">
        <v>33696.550000000003</v>
      </c>
      <c r="R47" s="8">
        <v>-9212.2999999999993</v>
      </c>
      <c r="S47" s="8">
        <v>1913.18</v>
      </c>
      <c r="T47" s="8">
        <v>72725.714000000007</v>
      </c>
      <c r="U47" s="8">
        <v>99399</v>
      </c>
      <c r="V47" s="8">
        <v>84489.201849999998</v>
      </c>
      <c r="W47" s="8">
        <v>-11763.48785</v>
      </c>
      <c r="X47" s="8">
        <v>-8234.4414949999991</v>
      </c>
      <c r="Y47" s="8">
        <v>0.91700000000000004</v>
      </c>
      <c r="AA47" s="8">
        <v>91149</v>
      </c>
      <c r="AB47" s="8">
        <v>92313</v>
      </c>
      <c r="AC47" s="8">
        <v>8162</v>
      </c>
      <c r="AD47" s="8">
        <v>1144</v>
      </c>
      <c r="AE47" s="8">
        <v>12937706</v>
      </c>
    </row>
    <row r="48" spans="1:31">
      <c r="A48" s="8" t="s">
        <v>704</v>
      </c>
      <c r="B48" s="8" t="s">
        <v>708</v>
      </c>
      <c r="C48" s="8" t="s">
        <v>362</v>
      </c>
      <c r="D48" s="8">
        <v>353450</v>
      </c>
      <c r="E48" s="8">
        <v>24690</v>
      </c>
      <c r="F48" s="8">
        <v>378140</v>
      </c>
      <c r="G48" s="8">
        <v>170442</v>
      </c>
      <c r="H48" s="8">
        <v>42005</v>
      </c>
      <c r="I48" s="8">
        <v>3315</v>
      </c>
      <c r="J48" s="8">
        <v>0</v>
      </c>
      <c r="K48" s="8">
        <v>13477</v>
      </c>
      <c r="L48" s="8">
        <v>5564</v>
      </c>
      <c r="M48" s="8">
        <v>20276</v>
      </c>
      <c r="N48" s="8">
        <v>24690</v>
      </c>
      <c r="O48" s="8">
        <v>484</v>
      </c>
      <c r="P48" s="8">
        <v>239027.86079999999</v>
      </c>
      <c r="Q48" s="8">
        <v>49977.45</v>
      </c>
      <c r="R48" s="8">
        <v>-22375.4</v>
      </c>
      <c r="S48" s="8">
        <v>17539.580000000002</v>
      </c>
      <c r="T48" s="8">
        <v>284169.49080000003</v>
      </c>
      <c r="U48" s="8">
        <v>378140</v>
      </c>
      <c r="V48" s="8">
        <v>321418.92349999998</v>
      </c>
      <c r="W48" s="8">
        <v>-37249.432699999903</v>
      </c>
      <c r="X48" s="8">
        <v>-26074.602889999998</v>
      </c>
      <c r="Y48" s="8">
        <v>0.93100000000000005</v>
      </c>
      <c r="AA48" s="8">
        <v>352048</v>
      </c>
      <c r="AB48" s="8">
        <v>356542</v>
      </c>
      <c r="AC48" s="8">
        <v>10503</v>
      </c>
      <c r="AD48" s="8">
        <v>3485</v>
      </c>
      <c r="AE48" s="8">
        <v>118298649</v>
      </c>
    </row>
    <row r="49" spans="1:31">
      <c r="A49" s="8" t="s">
        <v>704</v>
      </c>
      <c r="B49" s="8" t="s">
        <v>709</v>
      </c>
      <c r="C49" s="8" t="s">
        <v>363</v>
      </c>
      <c r="D49" s="8">
        <v>434141</v>
      </c>
      <c r="E49" s="8">
        <v>24257</v>
      </c>
      <c r="F49" s="8">
        <v>458398</v>
      </c>
      <c r="G49" s="8">
        <v>198907</v>
      </c>
      <c r="H49" s="8">
        <v>129769</v>
      </c>
      <c r="I49" s="8">
        <v>7975</v>
      </c>
      <c r="J49" s="8">
        <v>0</v>
      </c>
      <c r="K49" s="8">
        <v>16183</v>
      </c>
      <c r="L49" s="8">
        <v>1366</v>
      </c>
      <c r="M49" s="8">
        <v>23342</v>
      </c>
      <c r="N49" s="8">
        <v>24257</v>
      </c>
      <c r="O49" s="8">
        <v>0</v>
      </c>
      <c r="P49" s="8">
        <v>278947.17680000002</v>
      </c>
      <c r="Q49" s="8">
        <v>130837.95</v>
      </c>
      <c r="R49" s="8">
        <v>-21001.8</v>
      </c>
      <c r="S49" s="8">
        <v>16650.310000000001</v>
      </c>
      <c r="T49" s="8">
        <v>405433.63679999998</v>
      </c>
      <c r="U49" s="8">
        <v>458398</v>
      </c>
      <c r="V49" s="8">
        <v>389638.41729999997</v>
      </c>
      <c r="W49" s="8">
        <v>15795.219500000099</v>
      </c>
      <c r="X49" s="8">
        <v>11056.65365</v>
      </c>
      <c r="Y49" s="8">
        <v>1.024</v>
      </c>
      <c r="AA49" s="8">
        <v>469400</v>
      </c>
      <c r="AB49" s="8">
        <v>475392</v>
      </c>
      <c r="AC49" s="8">
        <v>8160</v>
      </c>
      <c r="AD49" s="8">
        <v>1142</v>
      </c>
      <c r="AE49" s="8">
        <v>66544949</v>
      </c>
    </row>
    <row r="50" spans="1:31">
      <c r="A50" s="8" t="s">
        <v>704</v>
      </c>
      <c r="B50" s="8" t="s">
        <v>710</v>
      </c>
      <c r="C50" s="8" t="s">
        <v>364</v>
      </c>
      <c r="D50" s="8">
        <v>73568</v>
      </c>
      <c r="E50" s="8">
        <v>4998</v>
      </c>
      <c r="F50" s="8">
        <v>78566</v>
      </c>
      <c r="G50" s="8">
        <v>28020</v>
      </c>
      <c r="H50" s="8">
        <v>12433</v>
      </c>
      <c r="I50" s="8">
        <v>220</v>
      </c>
      <c r="J50" s="8">
        <v>519</v>
      </c>
      <c r="K50" s="8">
        <v>3664</v>
      </c>
      <c r="L50" s="8">
        <v>340</v>
      </c>
      <c r="M50" s="8">
        <v>0</v>
      </c>
      <c r="N50" s="8">
        <v>4998</v>
      </c>
      <c r="O50" s="8">
        <v>0</v>
      </c>
      <c r="P50" s="8">
        <v>39295.248</v>
      </c>
      <c r="Q50" s="8">
        <v>14310.6</v>
      </c>
      <c r="R50" s="8">
        <v>-289</v>
      </c>
      <c r="S50" s="8">
        <v>4248.3</v>
      </c>
      <c r="T50" s="8">
        <v>57565.148000000001</v>
      </c>
      <c r="U50" s="8">
        <v>78566</v>
      </c>
      <c r="V50" s="8">
        <v>66781.3465</v>
      </c>
      <c r="W50" s="8">
        <v>-9216.1985000000004</v>
      </c>
      <c r="X50" s="8">
        <v>-6451.3389500000003</v>
      </c>
      <c r="Y50" s="8">
        <v>0.91800000000000004</v>
      </c>
      <c r="AA50" s="8">
        <v>72124</v>
      </c>
      <c r="AB50" s="8">
        <v>73045</v>
      </c>
      <c r="AC50" s="8">
        <v>6106</v>
      </c>
      <c r="AD50" s="8">
        <v>-912</v>
      </c>
      <c r="AE50" s="8">
        <v>-10906054</v>
      </c>
    </row>
    <row r="51" spans="1:31">
      <c r="A51" s="8" t="s">
        <v>704</v>
      </c>
      <c r="B51" s="8" t="s">
        <v>711</v>
      </c>
      <c r="C51" s="8" t="s">
        <v>365</v>
      </c>
      <c r="D51" s="8">
        <v>199492</v>
      </c>
      <c r="E51" s="8">
        <v>12078</v>
      </c>
      <c r="F51" s="8">
        <v>211570</v>
      </c>
      <c r="G51" s="8">
        <v>82677</v>
      </c>
      <c r="H51" s="8">
        <v>48984</v>
      </c>
      <c r="I51" s="8">
        <v>36121</v>
      </c>
      <c r="J51" s="8">
        <v>0</v>
      </c>
      <c r="K51" s="8">
        <v>14184</v>
      </c>
      <c r="L51" s="8">
        <v>4577</v>
      </c>
      <c r="M51" s="8">
        <v>12136</v>
      </c>
      <c r="N51" s="8">
        <v>12078</v>
      </c>
      <c r="O51" s="8">
        <v>44</v>
      </c>
      <c r="P51" s="8">
        <v>115946.2248</v>
      </c>
      <c r="Q51" s="8">
        <v>84395.65</v>
      </c>
      <c r="R51" s="8">
        <v>-14243.45</v>
      </c>
      <c r="S51" s="8">
        <v>8203.18</v>
      </c>
      <c r="T51" s="8">
        <v>194301.6048</v>
      </c>
      <c r="U51" s="8">
        <v>211570</v>
      </c>
      <c r="V51" s="8">
        <v>179834.092</v>
      </c>
      <c r="W51" s="8">
        <v>14467.5128</v>
      </c>
      <c r="X51" s="8">
        <v>10127.258959999999</v>
      </c>
      <c r="Y51" s="8">
        <v>1.048</v>
      </c>
      <c r="AA51" s="8">
        <v>221725</v>
      </c>
      <c r="AB51" s="8">
        <v>224555</v>
      </c>
      <c r="AC51" s="8">
        <v>5699</v>
      </c>
      <c r="AD51" s="8">
        <v>-1319</v>
      </c>
      <c r="AE51" s="8">
        <v>-51958163</v>
      </c>
    </row>
    <row r="52" spans="1:31">
      <c r="A52" s="8" t="s">
        <v>704</v>
      </c>
      <c r="B52" s="8" t="s">
        <v>712</v>
      </c>
      <c r="C52" s="8" t="s">
        <v>366</v>
      </c>
      <c r="D52" s="8">
        <v>66959</v>
      </c>
      <c r="E52" s="8">
        <v>5397</v>
      </c>
      <c r="F52" s="8">
        <v>72356</v>
      </c>
      <c r="G52" s="8">
        <v>19062</v>
      </c>
      <c r="H52" s="8">
        <v>45752</v>
      </c>
      <c r="I52" s="8">
        <v>273</v>
      </c>
      <c r="J52" s="8">
        <v>0</v>
      </c>
      <c r="K52" s="8">
        <v>2124</v>
      </c>
      <c r="L52" s="8">
        <v>5</v>
      </c>
      <c r="M52" s="8">
        <v>0</v>
      </c>
      <c r="N52" s="8">
        <v>5397</v>
      </c>
      <c r="O52" s="8">
        <v>185</v>
      </c>
      <c r="P52" s="8">
        <v>26732.5488</v>
      </c>
      <c r="Q52" s="8">
        <v>40926.65</v>
      </c>
      <c r="R52" s="8">
        <v>-161.5</v>
      </c>
      <c r="S52" s="8">
        <v>4587.45</v>
      </c>
      <c r="T52" s="8">
        <v>72085.148799999995</v>
      </c>
      <c r="U52" s="8">
        <v>72356</v>
      </c>
      <c r="V52" s="8">
        <v>61502.688399999999</v>
      </c>
      <c r="W52" s="8">
        <v>10582.4604</v>
      </c>
      <c r="X52" s="8">
        <v>7407.72227999999</v>
      </c>
      <c r="Y52" s="8">
        <v>1.1020000000000001</v>
      </c>
      <c r="AA52" s="8">
        <v>79736</v>
      </c>
      <c r="AB52" s="8">
        <v>80754</v>
      </c>
      <c r="AC52" s="8">
        <v>5422</v>
      </c>
      <c r="AD52" s="8">
        <v>-1596</v>
      </c>
      <c r="AE52" s="8">
        <v>-23766379</v>
      </c>
    </row>
    <row r="53" spans="1:31">
      <c r="A53" s="8" t="s">
        <v>704</v>
      </c>
      <c r="B53" s="8" t="s">
        <v>713</v>
      </c>
      <c r="C53" s="8" t="s">
        <v>367</v>
      </c>
      <c r="D53" s="8">
        <v>69548</v>
      </c>
      <c r="E53" s="8">
        <v>6142</v>
      </c>
      <c r="F53" s="8">
        <v>75690</v>
      </c>
      <c r="G53" s="8">
        <v>38507</v>
      </c>
      <c r="H53" s="8">
        <v>6564</v>
      </c>
      <c r="I53" s="8">
        <v>819</v>
      </c>
      <c r="J53" s="8">
        <v>0</v>
      </c>
      <c r="K53" s="8">
        <v>5013</v>
      </c>
      <c r="L53" s="8">
        <v>446</v>
      </c>
      <c r="M53" s="8">
        <v>11177</v>
      </c>
      <c r="N53" s="8">
        <v>6142</v>
      </c>
      <c r="O53" s="8">
        <v>3</v>
      </c>
      <c r="P53" s="8">
        <v>54002.216800000002</v>
      </c>
      <c r="Q53" s="8">
        <v>10536.6</v>
      </c>
      <c r="R53" s="8">
        <v>-9882.1</v>
      </c>
      <c r="S53" s="8">
        <v>3320.61</v>
      </c>
      <c r="T53" s="8">
        <v>57977.326800000003</v>
      </c>
      <c r="U53" s="8">
        <v>75690</v>
      </c>
      <c r="V53" s="8">
        <v>64336.818749999999</v>
      </c>
      <c r="W53" s="8">
        <v>-6359.4919499999996</v>
      </c>
      <c r="X53" s="8">
        <v>-4451.6443650000001</v>
      </c>
      <c r="Y53" s="8">
        <v>0.94099999999999995</v>
      </c>
      <c r="AA53" s="8">
        <v>71225</v>
      </c>
      <c r="AB53" s="8">
        <v>72134</v>
      </c>
      <c r="AC53" s="8">
        <v>8357</v>
      </c>
      <c r="AD53" s="8">
        <v>1338</v>
      </c>
      <c r="AE53" s="8">
        <v>11553558</v>
      </c>
    </row>
    <row r="54" spans="1:31">
      <c r="A54" s="8" t="s">
        <v>714</v>
      </c>
      <c r="B54" s="8" t="s">
        <v>715</v>
      </c>
      <c r="C54" s="8" t="s">
        <v>369</v>
      </c>
      <c r="D54" s="8">
        <v>32774</v>
      </c>
      <c r="E54" s="8">
        <v>1436</v>
      </c>
      <c r="F54" s="8">
        <v>34210</v>
      </c>
      <c r="G54" s="8">
        <v>22692</v>
      </c>
      <c r="H54" s="8">
        <v>447</v>
      </c>
      <c r="I54" s="8">
        <v>1412</v>
      </c>
      <c r="J54" s="8">
        <v>0</v>
      </c>
      <c r="K54" s="8">
        <v>1273</v>
      </c>
      <c r="L54" s="8">
        <v>644</v>
      </c>
      <c r="M54" s="8">
        <v>3010</v>
      </c>
      <c r="N54" s="8">
        <v>1436</v>
      </c>
      <c r="O54" s="8">
        <v>685</v>
      </c>
      <c r="P54" s="8">
        <v>31823.2608</v>
      </c>
      <c r="Q54" s="8">
        <v>2662.2</v>
      </c>
      <c r="R54" s="8">
        <v>-3688.15</v>
      </c>
      <c r="S54" s="8">
        <v>708.9</v>
      </c>
      <c r="T54" s="8">
        <v>31506.210800000001</v>
      </c>
      <c r="U54" s="8">
        <v>34210</v>
      </c>
      <c r="V54" s="8">
        <v>29078.3946</v>
      </c>
      <c r="W54" s="8">
        <v>2427.8162000000002</v>
      </c>
      <c r="X54" s="8">
        <v>1699.4713400000001</v>
      </c>
      <c r="Y54" s="8">
        <v>1.05</v>
      </c>
      <c r="AA54" s="8">
        <v>35920</v>
      </c>
      <c r="AB54" s="8">
        <v>36379</v>
      </c>
      <c r="AC54" s="8">
        <v>6669</v>
      </c>
      <c r="AD54" s="8">
        <v>-349</v>
      </c>
      <c r="AE54" s="8">
        <v>-1904866</v>
      </c>
    </row>
    <row r="55" spans="1:31">
      <c r="A55" s="8" t="s">
        <v>714</v>
      </c>
      <c r="B55" s="8" t="s">
        <v>716</v>
      </c>
      <c r="C55" s="8" t="s">
        <v>370</v>
      </c>
      <c r="D55" s="8">
        <v>176157</v>
      </c>
      <c r="E55" s="8">
        <v>9447</v>
      </c>
      <c r="F55" s="8">
        <v>185604</v>
      </c>
      <c r="G55" s="8">
        <v>82905</v>
      </c>
      <c r="H55" s="8">
        <v>21121</v>
      </c>
      <c r="I55" s="8">
        <v>2940</v>
      </c>
      <c r="J55" s="8">
        <v>0</v>
      </c>
      <c r="K55" s="8">
        <v>7002</v>
      </c>
      <c r="L55" s="8">
        <v>1347</v>
      </c>
      <c r="M55" s="8">
        <v>0</v>
      </c>
      <c r="N55" s="8">
        <v>9447</v>
      </c>
      <c r="O55" s="8">
        <v>84</v>
      </c>
      <c r="P55" s="8">
        <v>116265.97199999999</v>
      </c>
      <c r="Q55" s="8">
        <v>26403.55</v>
      </c>
      <c r="R55" s="8">
        <v>-1216.3499999999999</v>
      </c>
      <c r="S55" s="8">
        <v>8029.95</v>
      </c>
      <c r="T55" s="8">
        <v>149483.122</v>
      </c>
      <c r="U55" s="8">
        <v>185604</v>
      </c>
      <c r="V55" s="8">
        <v>157763.00135000001</v>
      </c>
      <c r="W55" s="8">
        <v>-8279.8793499999701</v>
      </c>
      <c r="X55" s="8">
        <v>-5795.9155449999798</v>
      </c>
      <c r="Y55" s="8">
        <v>0.96899999999999997</v>
      </c>
      <c r="AA55" s="8">
        <v>179850</v>
      </c>
      <c r="AB55" s="8">
        <v>182146</v>
      </c>
      <c r="AC55" s="8">
        <v>8484</v>
      </c>
      <c r="AD55" s="8">
        <v>1466</v>
      </c>
      <c r="AE55" s="8">
        <v>31473947</v>
      </c>
    </row>
    <row r="56" spans="1:31">
      <c r="A56" s="8" t="s">
        <v>714</v>
      </c>
      <c r="B56" s="8" t="s">
        <v>717</v>
      </c>
      <c r="C56" s="8" t="s">
        <v>371</v>
      </c>
      <c r="D56" s="8">
        <v>66646</v>
      </c>
      <c r="E56" s="8">
        <v>818</v>
      </c>
      <c r="F56" s="8">
        <v>67464</v>
      </c>
      <c r="G56" s="8">
        <v>40698</v>
      </c>
      <c r="H56" s="8">
        <v>2850</v>
      </c>
      <c r="I56" s="8">
        <v>710</v>
      </c>
      <c r="J56" s="8">
        <v>0</v>
      </c>
      <c r="K56" s="8">
        <v>5067</v>
      </c>
      <c r="L56" s="8">
        <v>203</v>
      </c>
      <c r="M56" s="8">
        <v>8072</v>
      </c>
      <c r="N56" s="8">
        <v>818</v>
      </c>
      <c r="O56" s="8">
        <v>668</v>
      </c>
      <c r="P56" s="8">
        <v>57074.875200000002</v>
      </c>
      <c r="Q56" s="8">
        <v>7332.95</v>
      </c>
      <c r="R56" s="8">
        <v>-7601.55</v>
      </c>
      <c r="S56" s="8">
        <v>-676.94</v>
      </c>
      <c r="T56" s="8">
        <v>56129.335200000001</v>
      </c>
      <c r="U56" s="8">
        <v>67464</v>
      </c>
      <c r="V56" s="8">
        <v>57344.211300000003</v>
      </c>
      <c r="W56" s="8">
        <v>-1214.87610000001</v>
      </c>
      <c r="X56" s="8">
        <v>-850.41327000000604</v>
      </c>
      <c r="Y56" s="8">
        <v>0.98699999999999999</v>
      </c>
      <c r="AA56" s="8">
        <v>66587</v>
      </c>
      <c r="AB56" s="8">
        <v>67437</v>
      </c>
      <c r="AC56" s="8">
        <v>6808</v>
      </c>
      <c r="AD56" s="8">
        <v>-210</v>
      </c>
      <c r="AE56" s="8">
        <v>-2084612</v>
      </c>
    </row>
    <row r="57" spans="1:31">
      <c r="A57" s="8" t="s">
        <v>714</v>
      </c>
      <c r="B57" s="8" t="s">
        <v>718</v>
      </c>
      <c r="C57" s="8" t="s">
        <v>372</v>
      </c>
      <c r="D57" s="8">
        <v>1111221</v>
      </c>
      <c r="E57" s="8">
        <v>71598</v>
      </c>
      <c r="F57" s="8">
        <v>1182819</v>
      </c>
      <c r="G57" s="8">
        <v>319515</v>
      </c>
      <c r="H57" s="8">
        <v>354649</v>
      </c>
      <c r="I57" s="8">
        <v>122703</v>
      </c>
      <c r="J57" s="8">
        <v>0</v>
      </c>
      <c r="K57" s="8">
        <v>11282</v>
      </c>
      <c r="L57" s="8">
        <v>110980</v>
      </c>
      <c r="M57" s="8">
        <v>3288</v>
      </c>
      <c r="N57" s="8">
        <v>71598</v>
      </c>
      <c r="O57" s="8">
        <v>9913</v>
      </c>
      <c r="P57" s="8">
        <v>448087.83600000001</v>
      </c>
      <c r="Q57" s="8">
        <v>415338.9</v>
      </c>
      <c r="R57" s="8">
        <v>-105553.85</v>
      </c>
      <c r="S57" s="8">
        <v>60299.34</v>
      </c>
      <c r="T57" s="8">
        <v>818172.22600000002</v>
      </c>
      <c r="U57" s="8">
        <v>1182819</v>
      </c>
      <c r="V57" s="8">
        <v>1005396.4271</v>
      </c>
      <c r="W57" s="8">
        <v>-187224.20110000001</v>
      </c>
      <c r="X57" s="8">
        <v>-131056.94077</v>
      </c>
      <c r="Y57" s="8">
        <v>0.88900000000000001</v>
      </c>
      <c r="AA57" s="8">
        <v>1051526</v>
      </c>
      <c r="AB57" s="8">
        <v>1064950</v>
      </c>
      <c r="AC57" s="8">
        <v>6309</v>
      </c>
      <c r="AD57" s="8">
        <v>-709</v>
      </c>
      <c r="AE57" s="8">
        <v>-119664836</v>
      </c>
    </row>
    <row r="58" spans="1:31">
      <c r="A58" s="8" t="s">
        <v>714</v>
      </c>
      <c r="B58" s="8" t="s">
        <v>719</v>
      </c>
      <c r="C58" s="8" t="s">
        <v>373</v>
      </c>
      <c r="D58" s="8">
        <v>201841</v>
      </c>
      <c r="E58" s="8">
        <v>10685</v>
      </c>
      <c r="F58" s="8">
        <v>212526</v>
      </c>
      <c r="G58" s="8">
        <v>85947</v>
      </c>
      <c r="H58" s="8">
        <v>46128</v>
      </c>
      <c r="I58" s="8">
        <v>3639</v>
      </c>
      <c r="J58" s="8">
        <v>0</v>
      </c>
      <c r="K58" s="8">
        <v>4680</v>
      </c>
      <c r="L58" s="8">
        <v>336</v>
      </c>
      <c r="M58" s="8">
        <v>3104</v>
      </c>
      <c r="N58" s="8">
        <v>10685</v>
      </c>
      <c r="O58" s="8">
        <v>0</v>
      </c>
      <c r="P58" s="8">
        <v>120532.07279999999</v>
      </c>
      <c r="Q58" s="8">
        <v>46279.95</v>
      </c>
      <c r="R58" s="8">
        <v>-2924</v>
      </c>
      <c r="S58" s="8">
        <v>8554.57</v>
      </c>
      <c r="T58" s="8">
        <v>172442.59280000001</v>
      </c>
      <c r="U58" s="8">
        <v>212526</v>
      </c>
      <c r="V58" s="8">
        <v>180647.06344999999</v>
      </c>
      <c r="W58" s="8">
        <v>-8204.4706499999702</v>
      </c>
      <c r="X58" s="8">
        <v>-5743.1294549999802</v>
      </c>
      <c r="Y58" s="8">
        <v>0.97299999999999998</v>
      </c>
      <c r="AA58" s="8">
        <v>206788</v>
      </c>
      <c r="AB58" s="8">
        <v>209428</v>
      </c>
      <c r="AC58" s="8">
        <v>7259</v>
      </c>
      <c r="AD58" s="8">
        <v>241</v>
      </c>
      <c r="AE58" s="8">
        <v>6941066</v>
      </c>
    </row>
    <row r="59" spans="1:31">
      <c r="A59" s="8" t="s">
        <v>714</v>
      </c>
      <c r="B59" s="8" t="s">
        <v>720</v>
      </c>
      <c r="C59" s="8" t="s">
        <v>374</v>
      </c>
      <c r="D59" s="8">
        <v>327327</v>
      </c>
      <c r="E59" s="8">
        <v>29209</v>
      </c>
      <c r="F59" s="8">
        <v>356536</v>
      </c>
      <c r="G59" s="8">
        <v>172222</v>
      </c>
      <c r="H59" s="8">
        <v>51981</v>
      </c>
      <c r="I59" s="8">
        <v>6353</v>
      </c>
      <c r="J59" s="8">
        <v>0</v>
      </c>
      <c r="K59" s="8">
        <v>13212</v>
      </c>
      <c r="L59" s="8">
        <v>4428</v>
      </c>
      <c r="M59" s="8">
        <v>21947</v>
      </c>
      <c r="N59" s="8">
        <v>29209</v>
      </c>
      <c r="O59" s="8">
        <v>1319</v>
      </c>
      <c r="P59" s="8">
        <v>241524.13279999999</v>
      </c>
      <c r="Q59" s="8">
        <v>60814.1</v>
      </c>
      <c r="R59" s="8">
        <v>-23539.9</v>
      </c>
      <c r="S59" s="8">
        <v>21096.66</v>
      </c>
      <c r="T59" s="8">
        <v>299894.99280000001</v>
      </c>
      <c r="U59" s="8">
        <v>356536</v>
      </c>
      <c r="V59" s="8">
        <v>303055.89240000001</v>
      </c>
      <c r="W59" s="8">
        <v>-3160.8996000000002</v>
      </c>
      <c r="X59" s="8">
        <v>-2212.6297199999999</v>
      </c>
      <c r="Y59" s="8">
        <v>0.99399999999999999</v>
      </c>
      <c r="AA59" s="8">
        <v>354397</v>
      </c>
      <c r="AB59" s="8">
        <v>358921</v>
      </c>
      <c r="AC59" s="8">
        <v>8332</v>
      </c>
      <c r="AD59" s="8">
        <v>1314</v>
      </c>
      <c r="AE59" s="8">
        <v>56602170</v>
      </c>
    </row>
    <row r="60" spans="1:31">
      <c r="A60" s="8" t="s">
        <v>714</v>
      </c>
      <c r="B60" s="8" t="s">
        <v>721</v>
      </c>
      <c r="C60" s="8" t="s">
        <v>375</v>
      </c>
      <c r="D60" s="8">
        <v>1180114</v>
      </c>
      <c r="E60" s="8">
        <v>68512</v>
      </c>
      <c r="F60" s="8">
        <v>1248626</v>
      </c>
      <c r="G60" s="8">
        <v>545559</v>
      </c>
      <c r="H60" s="8">
        <v>166717</v>
      </c>
      <c r="I60" s="8">
        <v>45401</v>
      </c>
      <c r="J60" s="8">
        <v>0</v>
      </c>
      <c r="K60" s="8">
        <v>15006</v>
      </c>
      <c r="L60" s="8">
        <v>8855</v>
      </c>
      <c r="M60" s="8">
        <v>29984</v>
      </c>
      <c r="N60" s="8">
        <v>68512</v>
      </c>
      <c r="O60" s="8">
        <v>156</v>
      </c>
      <c r="P60" s="8">
        <v>765091.94160000002</v>
      </c>
      <c r="Q60" s="8">
        <v>193055.4</v>
      </c>
      <c r="R60" s="8">
        <v>-33145.75</v>
      </c>
      <c r="S60" s="8">
        <v>53137.919999999998</v>
      </c>
      <c r="T60" s="8">
        <v>978139.51159999997</v>
      </c>
      <c r="U60" s="8">
        <v>1248626</v>
      </c>
      <c r="V60" s="8">
        <v>1061332.1017</v>
      </c>
      <c r="W60" s="8">
        <v>-83192.590099999899</v>
      </c>
      <c r="X60" s="8">
        <v>-58234.813069999902</v>
      </c>
      <c r="Y60" s="8">
        <v>0.95299999999999996</v>
      </c>
      <c r="AA60" s="8">
        <v>1189941</v>
      </c>
      <c r="AB60" s="8">
        <v>1205131</v>
      </c>
      <c r="AC60" s="8">
        <v>8317</v>
      </c>
      <c r="AD60" s="8">
        <v>1299</v>
      </c>
      <c r="AE60" s="8">
        <v>188192968</v>
      </c>
    </row>
    <row r="61" spans="1:31">
      <c r="A61" s="8" t="s">
        <v>714</v>
      </c>
      <c r="B61" s="8" t="s">
        <v>722</v>
      </c>
      <c r="C61" s="8" t="s">
        <v>376</v>
      </c>
      <c r="D61" s="8">
        <v>130294</v>
      </c>
      <c r="E61" s="8">
        <v>8332</v>
      </c>
      <c r="F61" s="8">
        <v>138626</v>
      </c>
      <c r="G61" s="8">
        <v>56351</v>
      </c>
      <c r="H61" s="8">
        <v>29273</v>
      </c>
      <c r="I61" s="8">
        <v>1178</v>
      </c>
      <c r="J61" s="8">
        <v>0</v>
      </c>
      <c r="K61" s="8">
        <v>8973</v>
      </c>
      <c r="L61" s="8">
        <v>12</v>
      </c>
      <c r="M61" s="8">
        <v>4303</v>
      </c>
      <c r="N61" s="8">
        <v>8332</v>
      </c>
      <c r="O61" s="8">
        <v>827</v>
      </c>
      <c r="P61" s="8">
        <v>79026.642399999997</v>
      </c>
      <c r="Q61" s="8">
        <v>33510.400000000001</v>
      </c>
      <c r="R61" s="8">
        <v>-4370.7</v>
      </c>
      <c r="S61" s="8">
        <v>6350.69</v>
      </c>
      <c r="T61" s="8">
        <v>114517.0324</v>
      </c>
      <c r="U61" s="8">
        <v>138626</v>
      </c>
      <c r="V61" s="8">
        <v>117831.84585</v>
      </c>
      <c r="W61" s="8">
        <v>-3314.8134499999901</v>
      </c>
      <c r="X61" s="8">
        <v>-2320.3694149999901</v>
      </c>
      <c r="Y61" s="8">
        <v>0.98299999999999998</v>
      </c>
      <c r="AA61" s="8">
        <v>136269</v>
      </c>
      <c r="AB61" s="8">
        <v>138009</v>
      </c>
      <c r="AC61" s="8">
        <v>9389</v>
      </c>
      <c r="AD61" s="8">
        <v>2371</v>
      </c>
      <c r="AE61" s="8">
        <v>34849449</v>
      </c>
    </row>
    <row r="62" spans="1:31">
      <c r="A62" s="8" t="s">
        <v>714</v>
      </c>
      <c r="B62" s="8" t="s">
        <v>723</v>
      </c>
      <c r="C62" s="8" t="s">
        <v>377</v>
      </c>
      <c r="D62" s="8">
        <v>38076</v>
      </c>
      <c r="E62" s="8">
        <v>5923</v>
      </c>
      <c r="F62" s="8">
        <v>43999</v>
      </c>
      <c r="G62" s="8">
        <v>43827</v>
      </c>
      <c r="H62" s="8">
        <v>15067</v>
      </c>
      <c r="I62" s="8">
        <v>3957</v>
      </c>
      <c r="J62" s="8">
        <v>0</v>
      </c>
      <c r="K62" s="8">
        <v>5381</v>
      </c>
      <c r="L62" s="8">
        <v>3355</v>
      </c>
      <c r="M62" s="8">
        <v>30914</v>
      </c>
      <c r="N62" s="8">
        <v>5923</v>
      </c>
      <c r="O62" s="8">
        <v>6698</v>
      </c>
      <c r="P62" s="8">
        <v>61462.984799999998</v>
      </c>
      <c r="Q62" s="8">
        <v>20744.25</v>
      </c>
      <c r="R62" s="8">
        <v>-34821.949999999997</v>
      </c>
      <c r="S62" s="8">
        <v>-220.83</v>
      </c>
      <c r="T62" s="8">
        <v>47164.4548</v>
      </c>
      <c r="U62" s="8">
        <v>43999</v>
      </c>
      <c r="V62" s="8">
        <v>37399.537600000003</v>
      </c>
      <c r="W62" s="8">
        <v>9764.9172000000108</v>
      </c>
      <c r="X62" s="8">
        <v>6835.4420400000099</v>
      </c>
      <c r="Y62" s="8">
        <v>1.155</v>
      </c>
      <c r="AA62" s="8">
        <v>50819</v>
      </c>
      <c r="AB62" s="8">
        <v>51468</v>
      </c>
      <c r="AC62" s="8">
        <v>6888</v>
      </c>
      <c r="AD62" s="8">
        <v>-130</v>
      </c>
      <c r="AE62" s="8">
        <v>-971194</v>
      </c>
    </row>
    <row r="63" spans="1:31">
      <c r="A63" s="8" t="s">
        <v>714</v>
      </c>
      <c r="B63" s="8" t="s">
        <v>724</v>
      </c>
      <c r="C63" s="8" t="s">
        <v>378</v>
      </c>
      <c r="D63" s="8">
        <v>59897</v>
      </c>
      <c r="E63" s="8">
        <v>2865</v>
      </c>
      <c r="F63" s="8">
        <v>62762</v>
      </c>
      <c r="G63" s="8">
        <v>34113</v>
      </c>
      <c r="H63" s="8">
        <v>6350</v>
      </c>
      <c r="I63" s="8">
        <v>200</v>
      </c>
      <c r="J63" s="8">
        <v>0</v>
      </c>
      <c r="K63" s="8">
        <v>3645</v>
      </c>
      <c r="L63" s="8">
        <v>2</v>
      </c>
      <c r="M63" s="8">
        <v>3280</v>
      </c>
      <c r="N63" s="8">
        <v>2865</v>
      </c>
      <c r="O63" s="8">
        <v>0</v>
      </c>
      <c r="P63" s="8">
        <v>47840.071199999998</v>
      </c>
      <c r="Q63" s="8">
        <v>8665.75</v>
      </c>
      <c r="R63" s="8">
        <v>-2789.7</v>
      </c>
      <c r="S63" s="8">
        <v>1877.65</v>
      </c>
      <c r="T63" s="8">
        <v>55593.771200000003</v>
      </c>
      <c r="U63" s="8">
        <v>62762</v>
      </c>
      <c r="V63" s="8">
        <v>53347.275000000001</v>
      </c>
      <c r="W63" s="8">
        <v>2246.49620000001</v>
      </c>
      <c r="X63" s="8">
        <v>1572.5473400000101</v>
      </c>
      <c r="Y63" s="8">
        <v>1.0249999999999999</v>
      </c>
      <c r="AA63" s="8">
        <v>64331</v>
      </c>
      <c r="AB63" s="8">
        <v>65152</v>
      </c>
      <c r="AC63" s="8">
        <v>8648</v>
      </c>
      <c r="AD63" s="8">
        <v>1630</v>
      </c>
      <c r="AE63" s="8">
        <v>12277328</v>
      </c>
    </row>
    <row r="64" spans="1:31">
      <c r="A64" s="8" t="s">
        <v>714</v>
      </c>
      <c r="B64" s="8" t="s">
        <v>725</v>
      </c>
      <c r="C64" s="8" t="s">
        <v>379</v>
      </c>
      <c r="D64" s="8">
        <v>12477</v>
      </c>
      <c r="E64" s="8">
        <v>793</v>
      </c>
      <c r="F64" s="8">
        <v>13270</v>
      </c>
      <c r="G64" s="8">
        <v>1710</v>
      </c>
      <c r="H64" s="8">
        <v>11612</v>
      </c>
      <c r="I64" s="8">
        <v>3</v>
      </c>
      <c r="J64" s="8">
        <v>0</v>
      </c>
      <c r="K64" s="8">
        <v>242</v>
      </c>
      <c r="L64" s="8">
        <v>0</v>
      </c>
      <c r="M64" s="8">
        <v>0</v>
      </c>
      <c r="N64" s="8">
        <v>793</v>
      </c>
      <c r="O64" s="8">
        <v>23</v>
      </c>
      <c r="P64" s="8">
        <v>2398.1039999999998</v>
      </c>
      <c r="Q64" s="8">
        <v>10078.450000000001</v>
      </c>
      <c r="R64" s="8">
        <v>-19.55</v>
      </c>
      <c r="S64" s="8">
        <v>674.05</v>
      </c>
      <c r="T64" s="8">
        <v>13131.054</v>
      </c>
      <c r="U64" s="8">
        <v>13270</v>
      </c>
      <c r="V64" s="8">
        <v>11279.567999999999</v>
      </c>
      <c r="W64" s="8">
        <v>1851.4860000000001</v>
      </c>
      <c r="X64" s="8">
        <v>1296.0401999999999</v>
      </c>
      <c r="Y64" s="8">
        <v>1.0980000000000001</v>
      </c>
      <c r="AA64" s="8">
        <v>14571</v>
      </c>
      <c r="AB64" s="8">
        <v>14757</v>
      </c>
      <c r="AC64" s="8">
        <v>4099</v>
      </c>
      <c r="AD64" s="8">
        <v>-2919</v>
      </c>
      <c r="AE64" s="8">
        <v>-10508641</v>
      </c>
    </row>
    <row r="65" spans="1:31">
      <c r="A65" s="8" t="s">
        <v>714</v>
      </c>
      <c r="B65" s="8" t="s">
        <v>726</v>
      </c>
      <c r="C65" s="8" t="s">
        <v>380</v>
      </c>
      <c r="D65" s="8">
        <v>89428</v>
      </c>
      <c r="E65" s="8">
        <v>2955</v>
      </c>
      <c r="F65" s="8">
        <v>92383</v>
      </c>
      <c r="G65" s="8">
        <v>42104</v>
      </c>
      <c r="H65" s="8">
        <v>7024</v>
      </c>
      <c r="I65" s="8">
        <v>519</v>
      </c>
      <c r="J65" s="8">
        <v>0</v>
      </c>
      <c r="K65" s="8">
        <v>3320</v>
      </c>
      <c r="L65" s="8">
        <v>88</v>
      </c>
      <c r="M65" s="8">
        <v>9521</v>
      </c>
      <c r="N65" s="8">
        <v>2955</v>
      </c>
      <c r="O65" s="8">
        <v>0</v>
      </c>
      <c r="P65" s="8">
        <v>59046.649599999997</v>
      </c>
      <c r="Q65" s="8">
        <v>9233.5499999999993</v>
      </c>
      <c r="R65" s="8">
        <v>-8167.65</v>
      </c>
      <c r="S65" s="8">
        <v>893.18</v>
      </c>
      <c r="T65" s="8">
        <v>61005.729599999999</v>
      </c>
      <c r="U65" s="8">
        <v>92383</v>
      </c>
      <c r="V65" s="8">
        <v>78525.906149999995</v>
      </c>
      <c r="W65" s="8">
        <v>-17520.17655</v>
      </c>
      <c r="X65" s="8">
        <v>-12264.123584999999</v>
      </c>
      <c r="Y65" s="8">
        <v>0.86699999999999999</v>
      </c>
      <c r="AA65" s="8">
        <v>80096</v>
      </c>
      <c r="AB65" s="8">
        <v>81119</v>
      </c>
      <c r="AC65" s="8">
        <v>7080</v>
      </c>
      <c r="AD65" s="8">
        <v>62</v>
      </c>
      <c r="AE65" s="8">
        <v>705418</v>
      </c>
    </row>
    <row r="66" spans="1:31">
      <c r="A66" s="8" t="s">
        <v>714</v>
      </c>
      <c r="B66" s="8" t="s">
        <v>727</v>
      </c>
      <c r="C66" s="8" t="s">
        <v>381</v>
      </c>
      <c r="D66" s="8">
        <v>34632</v>
      </c>
      <c r="E66" s="8">
        <v>1521</v>
      </c>
      <c r="F66" s="8">
        <v>36153</v>
      </c>
      <c r="G66" s="8">
        <v>17449</v>
      </c>
      <c r="H66" s="8">
        <v>10459</v>
      </c>
      <c r="I66" s="8">
        <v>98</v>
      </c>
      <c r="J66" s="8">
        <v>1704</v>
      </c>
      <c r="K66" s="8">
        <v>0</v>
      </c>
      <c r="L66" s="8">
        <v>33</v>
      </c>
      <c r="M66" s="8">
        <v>3501</v>
      </c>
      <c r="N66" s="8">
        <v>1521</v>
      </c>
      <c r="O66" s="8">
        <v>0</v>
      </c>
      <c r="P66" s="8">
        <v>24470.477599999998</v>
      </c>
      <c r="Q66" s="8">
        <v>10421.85</v>
      </c>
      <c r="R66" s="8">
        <v>-3003.9</v>
      </c>
      <c r="S66" s="8">
        <v>697.68</v>
      </c>
      <c r="T66" s="8">
        <v>32586.107599999999</v>
      </c>
      <c r="U66" s="8">
        <v>36153</v>
      </c>
      <c r="V66" s="8">
        <v>30729.864699999998</v>
      </c>
      <c r="W66" s="8">
        <v>1856.2429</v>
      </c>
      <c r="X66" s="8">
        <v>1299.37003</v>
      </c>
      <c r="Y66" s="8">
        <v>1.036</v>
      </c>
      <c r="AA66" s="8">
        <v>37454</v>
      </c>
      <c r="AB66" s="8">
        <v>37932</v>
      </c>
      <c r="AC66" s="8">
        <v>7263</v>
      </c>
      <c r="AD66" s="8">
        <v>244</v>
      </c>
      <c r="AE66" s="8">
        <v>1276829</v>
      </c>
    </row>
    <row r="67" spans="1:31">
      <c r="A67" s="8" t="s">
        <v>728</v>
      </c>
      <c r="B67" s="8" t="s">
        <v>729</v>
      </c>
      <c r="C67" s="8" t="s">
        <v>383</v>
      </c>
      <c r="D67" s="8">
        <v>49489</v>
      </c>
      <c r="E67" s="8">
        <v>3910</v>
      </c>
      <c r="F67" s="8">
        <v>53399</v>
      </c>
      <c r="G67" s="8">
        <v>19481</v>
      </c>
      <c r="H67" s="8">
        <v>10709</v>
      </c>
      <c r="I67" s="8">
        <v>701</v>
      </c>
      <c r="J67" s="8">
        <v>0</v>
      </c>
      <c r="K67" s="8">
        <v>1821</v>
      </c>
      <c r="L67" s="8">
        <v>0</v>
      </c>
      <c r="M67" s="8">
        <v>3300</v>
      </c>
      <c r="N67" s="8">
        <v>3910</v>
      </c>
      <c r="O67" s="8">
        <v>0</v>
      </c>
      <c r="P67" s="8">
        <v>27320.154399999999</v>
      </c>
      <c r="Q67" s="8">
        <v>11246.35</v>
      </c>
      <c r="R67" s="8">
        <v>-2805</v>
      </c>
      <c r="S67" s="8">
        <v>2762.5</v>
      </c>
      <c r="T67" s="8">
        <v>38524.004399999998</v>
      </c>
      <c r="U67" s="8">
        <v>53399</v>
      </c>
      <c r="V67" s="8">
        <v>45388.81</v>
      </c>
      <c r="W67" s="8">
        <v>-6864.8055999999897</v>
      </c>
      <c r="X67" s="8">
        <v>-4805.3639199999898</v>
      </c>
      <c r="Y67" s="8">
        <v>0.91</v>
      </c>
      <c r="AA67" s="8">
        <v>48593</v>
      </c>
      <c r="AB67" s="8">
        <v>49213</v>
      </c>
      <c r="AC67" s="8">
        <v>7175</v>
      </c>
      <c r="AD67" s="8">
        <v>157</v>
      </c>
      <c r="AE67" s="8">
        <v>1075836</v>
      </c>
    </row>
    <row r="68" spans="1:31">
      <c r="A68" s="8" t="s">
        <v>728</v>
      </c>
      <c r="B68" s="8" t="s">
        <v>730</v>
      </c>
      <c r="C68" s="8" t="s">
        <v>384</v>
      </c>
      <c r="D68" s="8">
        <v>156515</v>
      </c>
      <c r="E68" s="8">
        <v>15880</v>
      </c>
      <c r="F68" s="8">
        <v>172395</v>
      </c>
      <c r="G68" s="8">
        <v>135946</v>
      </c>
      <c r="H68" s="8">
        <v>19185</v>
      </c>
      <c r="I68" s="8">
        <v>1635</v>
      </c>
      <c r="J68" s="8">
        <v>0</v>
      </c>
      <c r="K68" s="8">
        <v>8704</v>
      </c>
      <c r="L68" s="8">
        <v>728</v>
      </c>
      <c r="M68" s="8">
        <v>78779</v>
      </c>
      <c r="N68" s="8">
        <v>15880</v>
      </c>
      <c r="O68" s="8">
        <v>3441</v>
      </c>
      <c r="P68" s="8">
        <v>190650.6704</v>
      </c>
      <c r="Q68" s="8">
        <v>25095.4</v>
      </c>
      <c r="R68" s="8">
        <v>-70505.8</v>
      </c>
      <c r="S68" s="8">
        <v>105.57</v>
      </c>
      <c r="T68" s="8">
        <v>145345.84039999999</v>
      </c>
      <c r="U68" s="8">
        <v>172395</v>
      </c>
      <c r="V68" s="8">
        <v>146535.43040000001</v>
      </c>
      <c r="W68" s="8">
        <v>-1189.5900000000299</v>
      </c>
      <c r="X68" s="8">
        <v>-832.71300000001804</v>
      </c>
      <c r="Y68" s="8">
        <v>0.995</v>
      </c>
      <c r="AA68" s="8">
        <v>171533</v>
      </c>
      <c r="AB68" s="8">
        <v>173722</v>
      </c>
      <c r="AC68" s="8">
        <v>9844</v>
      </c>
      <c r="AD68" s="8">
        <v>2826</v>
      </c>
      <c r="AE68" s="8">
        <v>49873814</v>
      </c>
    </row>
    <row r="69" spans="1:31">
      <c r="A69" s="8" t="s">
        <v>728</v>
      </c>
      <c r="B69" s="8" t="s">
        <v>731</v>
      </c>
      <c r="C69" s="8" t="s">
        <v>385</v>
      </c>
      <c r="D69" s="8">
        <v>190301</v>
      </c>
      <c r="E69" s="8">
        <v>8373</v>
      </c>
      <c r="F69" s="8">
        <v>198674</v>
      </c>
      <c r="G69" s="8">
        <v>80371</v>
      </c>
      <c r="H69" s="8">
        <v>91827</v>
      </c>
      <c r="I69" s="8">
        <v>5895</v>
      </c>
      <c r="J69" s="8">
        <v>0</v>
      </c>
      <c r="K69" s="8">
        <v>9064</v>
      </c>
      <c r="L69" s="8">
        <v>95</v>
      </c>
      <c r="M69" s="8">
        <v>13453</v>
      </c>
      <c r="N69" s="8">
        <v>8373</v>
      </c>
      <c r="O69" s="8">
        <v>34</v>
      </c>
      <c r="P69" s="8">
        <v>112712.2904</v>
      </c>
      <c r="Q69" s="8">
        <v>90768.1</v>
      </c>
      <c r="R69" s="8">
        <v>-11544.7</v>
      </c>
      <c r="S69" s="8">
        <v>4830.04</v>
      </c>
      <c r="T69" s="8">
        <v>196765.7304</v>
      </c>
      <c r="U69" s="8">
        <v>198674</v>
      </c>
      <c r="V69" s="8">
        <v>168872.90085000001</v>
      </c>
      <c r="W69" s="8">
        <v>27892.829549999999</v>
      </c>
      <c r="X69" s="8">
        <v>19524.980684999999</v>
      </c>
      <c r="Y69" s="8">
        <v>1.0980000000000001</v>
      </c>
      <c r="AA69" s="8">
        <v>218144</v>
      </c>
      <c r="AB69" s="8">
        <v>220929</v>
      </c>
      <c r="AC69" s="8">
        <v>7728</v>
      </c>
      <c r="AD69" s="8">
        <v>710</v>
      </c>
      <c r="AE69" s="8">
        <v>20288096</v>
      </c>
    </row>
    <row r="70" spans="1:31">
      <c r="A70" s="8" t="s">
        <v>728</v>
      </c>
      <c r="B70" s="8" t="s">
        <v>732</v>
      </c>
      <c r="C70" s="8" t="s">
        <v>386</v>
      </c>
      <c r="D70" s="8">
        <v>62114</v>
      </c>
      <c r="E70" s="8">
        <v>2568.413</v>
      </c>
      <c r="F70" s="8">
        <v>64683</v>
      </c>
      <c r="U70" s="8">
        <v>64683</v>
      </c>
      <c r="V70" s="8">
        <v>54980.398699999998</v>
      </c>
      <c r="AA70" s="8">
        <v>70569</v>
      </c>
      <c r="AB70" s="8">
        <v>71470</v>
      </c>
      <c r="AC70" s="8">
        <v>7936</v>
      </c>
      <c r="AD70" s="8">
        <v>918</v>
      </c>
      <c r="AE70" s="8">
        <v>8264731</v>
      </c>
    </row>
    <row r="71" spans="1:31">
      <c r="A71" s="8" t="s">
        <v>728</v>
      </c>
      <c r="B71" s="8" t="s">
        <v>733</v>
      </c>
      <c r="C71" s="8" t="s">
        <v>387</v>
      </c>
      <c r="D71" s="8">
        <v>51881</v>
      </c>
      <c r="E71" s="8">
        <v>2306</v>
      </c>
      <c r="F71" s="8">
        <v>54187</v>
      </c>
      <c r="G71" s="8">
        <v>35792</v>
      </c>
      <c r="H71" s="8">
        <v>9126</v>
      </c>
      <c r="I71" s="8">
        <v>2529</v>
      </c>
      <c r="J71" s="8">
        <v>0</v>
      </c>
      <c r="K71" s="8">
        <v>2576</v>
      </c>
      <c r="L71" s="8">
        <v>22</v>
      </c>
      <c r="M71" s="8">
        <v>1638</v>
      </c>
      <c r="N71" s="8">
        <v>2306</v>
      </c>
      <c r="O71" s="8">
        <v>226</v>
      </c>
      <c r="P71" s="8">
        <v>50194.700799999999</v>
      </c>
      <c r="Q71" s="8">
        <v>12096.35</v>
      </c>
      <c r="R71" s="8">
        <v>-1603.1</v>
      </c>
      <c r="S71" s="8">
        <v>1681.64</v>
      </c>
      <c r="T71" s="8">
        <v>62369.590799999998</v>
      </c>
      <c r="U71" s="8">
        <v>54187</v>
      </c>
      <c r="V71" s="8">
        <v>46059.257700000002</v>
      </c>
      <c r="W71" s="8">
        <v>16310.3331</v>
      </c>
      <c r="X71" s="8">
        <v>11417.23317</v>
      </c>
      <c r="Y71" s="8">
        <v>1.2110000000000001</v>
      </c>
      <c r="AA71" s="8">
        <v>65621</v>
      </c>
      <c r="AB71" s="8">
        <v>66459</v>
      </c>
      <c r="AC71" s="8">
        <v>4931</v>
      </c>
      <c r="AD71" s="8">
        <v>-2088</v>
      </c>
      <c r="AE71" s="8">
        <v>-28138498</v>
      </c>
    </row>
    <row r="72" spans="1:31">
      <c r="A72" s="8" t="s">
        <v>728</v>
      </c>
      <c r="B72" s="8" t="s">
        <v>734</v>
      </c>
      <c r="C72" s="8" t="s">
        <v>388</v>
      </c>
      <c r="D72" s="8">
        <v>916067</v>
      </c>
      <c r="E72" s="8">
        <v>49113</v>
      </c>
      <c r="F72" s="8">
        <v>965180</v>
      </c>
      <c r="G72" s="8">
        <v>621902</v>
      </c>
      <c r="H72" s="8">
        <v>169613</v>
      </c>
      <c r="I72" s="8">
        <v>37477</v>
      </c>
      <c r="J72" s="8">
        <v>0</v>
      </c>
      <c r="K72" s="8">
        <v>23142</v>
      </c>
      <c r="L72" s="8">
        <v>4105</v>
      </c>
      <c r="M72" s="8">
        <v>82867</v>
      </c>
      <c r="N72" s="8">
        <v>49113</v>
      </c>
      <c r="O72" s="8">
        <v>2</v>
      </c>
      <c r="P72" s="8">
        <v>872155.36479999998</v>
      </c>
      <c r="Q72" s="8">
        <v>195697.2</v>
      </c>
      <c r="R72" s="8">
        <v>-73927.899999999994</v>
      </c>
      <c r="S72" s="8">
        <v>27658.66</v>
      </c>
      <c r="T72" s="8">
        <v>1021583.3247999999</v>
      </c>
      <c r="U72" s="8">
        <v>965180</v>
      </c>
      <c r="V72" s="8">
        <v>820403.15300000005</v>
      </c>
      <c r="W72" s="8">
        <v>201180.17180000001</v>
      </c>
      <c r="X72" s="8">
        <v>140826.12026</v>
      </c>
      <c r="Y72" s="8">
        <v>1.1459999999999999</v>
      </c>
      <c r="AA72" s="8">
        <v>1106096</v>
      </c>
      <c r="AB72" s="8">
        <v>1120217</v>
      </c>
      <c r="AC72" s="8">
        <v>7554</v>
      </c>
      <c r="AD72" s="8">
        <v>536</v>
      </c>
      <c r="AE72" s="8">
        <v>79431015</v>
      </c>
    </row>
    <row r="73" spans="1:31">
      <c r="A73" s="8" t="s">
        <v>728</v>
      </c>
      <c r="B73" s="8" t="s">
        <v>735</v>
      </c>
      <c r="C73" s="8" t="s">
        <v>389</v>
      </c>
      <c r="D73" s="8">
        <v>26326</v>
      </c>
      <c r="E73" s="8">
        <v>2205</v>
      </c>
      <c r="F73" s="8">
        <v>28531</v>
      </c>
      <c r="G73" s="8">
        <v>19272</v>
      </c>
      <c r="H73" s="8">
        <v>20593</v>
      </c>
      <c r="I73" s="8">
        <v>371</v>
      </c>
      <c r="J73" s="8">
        <v>0</v>
      </c>
      <c r="K73" s="8">
        <v>1967</v>
      </c>
      <c r="L73" s="8">
        <v>35</v>
      </c>
      <c r="M73" s="8">
        <v>2298</v>
      </c>
      <c r="N73" s="8">
        <v>2205</v>
      </c>
      <c r="O73" s="8">
        <v>49</v>
      </c>
      <c r="P73" s="8">
        <v>27027.052800000001</v>
      </c>
      <c r="Q73" s="8">
        <v>19491.349999999999</v>
      </c>
      <c r="R73" s="8">
        <v>-2024.7</v>
      </c>
      <c r="S73" s="8">
        <v>1483.59</v>
      </c>
      <c r="T73" s="8">
        <v>45977.292800000003</v>
      </c>
      <c r="U73" s="8">
        <v>28531</v>
      </c>
      <c r="V73" s="8">
        <v>24251.425650000001</v>
      </c>
      <c r="W73" s="8">
        <v>21725.867149999998</v>
      </c>
      <c r="X73" s="8">
        <v>15208.107005</v>
      </c>
      <c r="Y73" s="8">
        <v>1.5329999999999999</v>
      </c>
      <c r="AA73" s="8">
        <v>43738</v>
      </c>
      <c r="AB73" s="8">
        <v>44297</v>
      </c>
      <c r="AC73" s="8">
        <v>5822</v>
      </c>
      <c r="AD73" s="8">
        <v>-1197</v>
      </c>
      <c r="AE73" s="8">
        <v>-9104283</v>
      </c>
    </row>
    <row r="74" spans="1:31">
      <c r="A74" s="8" t="s">
        <v>728</v>
      </c>
      <c r="B74" s="8" t="s">
        <v>736</v>
      </c>
      <c r="C74" s="8" t="s">
        <v>390</v>
      </c>
      <c r="D74" s="8">
        <v>261316</v>
      </c>
      <c r="E74" s="8">
        <v>21253</v>
      </c>
      <c r="F74" s="8">
        <v>282569</v>
      </c>
      <c r="G74" s="8">
        <v>179961</v>
      </c>
      <c r="H74" s="8">
        <v>28035</v>
      </c>
      <c r="I74" s="8">
        <v>4696</v>
      </c>
      <c r="J74" s="8">
        <v>220</v>
      </c>
      <c r="K74" s="8">
        <v>10196</v>
      </c>
      <c r="L74" s="8">
        <v>1207</v>
      </c>
      <c r="M74" s="8">
        <v>49457</v>
      </c>
      <c r="N74" s="8">
        <v>21253</v>
      </c>
      <c r="O74" s="8">
        <v>49</v>
      </c>
      <c r="P74" s="8">
        <v>252377.3064</v>
      </c>
      <c r="Q74" s="8">
        <v>36674.949999999997</v>
      </c>
      <c r="R74" s="8">
        <v>-43106.05</v>
      </c>
      <c r="S74" s="8">
        <v>9657.36</v>
      </c>
      <c r="T74" s="8">
        <v>255603.56640000001</v>
      </c>
      <c r="U74" s="8">
        <v>282569</v>
      </c>
      <c r="V74" s="8">
        <v>240183.50125</v>
      </c>
      <c r="W74" s="8">
        <v>15420.06515</v>
      </c>
      <c r="X74" s="8">
        <v>10794.045604999999</v>
      </c>
      <c r="Y74" s="8">
        <v>1.038</v>
      </c>
      <c r="AA74" s="8">
        <v>293306</v>
      </c>
      <c r="AB74" s="8">
        <v>297051</v>
      </c>
      <c r="AC74" s="8">
        <v>9446</v>
      </c>
      <c r="AD74" s="8">
        <v>2428</v>
      </c>
      <c r="AE74" s="8">
        <v>76352226</v>
      </c>
    </row>
    <row r="75" spans="1:31">
      <c r="A75" s="8" t="s">
        <v>728</v>
      </c>
      <c r="B75" s="8" t="s">
        <v>737</v>
      </c>
      <c r="C75" s="8" t="s">
        <v>391</v>
      </c>
      <c r="D75" s="8">
        <v>80659</v>
      </c>
      <c r="E75" s="8">
        <v>5836</v>
      </c>
      <c r="F75" s="8">
        <v>86495</v>
      </c>
      <c r="G75" s="8">
        <v>58884</v>
      </c>
      <c r="H75" s="8">
        <v>9255</v>
      </c>
      <c r="I75" s="8">
        <v>801</v>
      </c>
      <c r="J75" s="8">
        <v>0</v>
      </c>
      <c r="K75" s="8">
        <v>4890</v>
      </c>
      <c r="L75" s="8">
        <v>106</v>
      </c>
      <c r="M75" s="8">
        <v>20976</v>
      </c>
      <c r="N75" s="8">
        <v>5836</v>
      </c>
      <c r="O75" s="8">
        <v>553</v>
      </c>
      <c r="P75" s="8">
        <v>82578.921600000001</v>
      </c>
      <c r="Q75" s="8">
        <v>12704.1</v>
      </c>
      <c r="R75" s="8">
        <v>-18389.75</v>
      </c>
      <c r="S75" s="8">
        <v>1394.68</v>
      </c>
      <c r="T75" s="8">
        <v>78287.9516</v>
      </c>
      <c r="U75" s="8">
        <v>86495</v>
      </c>
      <c r="V75" s="8">
        <v>73520.600399999996</v>
      </c>
      <c r="W75" s="8">
        <v>4767.3512000000001</v>
      </c>
      <c r="X75" s="8">
        <v>3337.1458400000001</v>
      </c>
      <c r="Y75" s="8">
        <v>1.0389999999999999</v>
      </c>
      <c r="AA75" s="8">
        <v>89868</v>
      </c>
      <c r="AB75" s="8">
        <v>91015</v>
      </c>
      <c r="AC75" s="8">
        <v>7919</v>
      </c>
      <c r="AD75" s="8">
        <v>901</v>
      </c>
      <c r="AE75" s="8">
        <v>10356225</v>
      </c>
    </row>
    <row r="76" spans="1:31">
      <c r="A76" s="8" t="s">
        <v>728</v>
      </c>
      <c r="B76" s="8" t="s">
        <v>738</v>
      </c>
      <c r="C76" s="8" t="s">
        <v>392</v>
      </c>
      <c r="D76" s="8">
        <v>137546</v>
      </c>
      <c r="E76" s="8">
        <v>8212</v>
      </c>
      <c r="F76" s="8">
        <v>145758</v>
      </c>
      <c r="G76" s="8">
        <v>91218</v>
      </c>
      <c r="H76" s="8">
        <v>15050</v>
      </c>
      <c r="I76" s="8">
        <v>1206</v>
      </c>
      <c r="J76" s="8">
        <v>0</v>
      </c>
      <c r="K76" s="8">
        <v>8051</v>
      </c>
      <c r="L76" s="8">
        <v>261</v>
      </c>
      <c r="M76" s="8">
        <v>34018</v>
      </c>
      <c r="N76" s="8">
        <v>8212</v>
      </c>
      <c r="O76" s="8">
        <v>0</v>
      </c>
      <c r="P76" s="8">
        <v>127924.1232</v>
      </c>
      <c r="Q76" s="8">
        <v>20660.95</v>
      </c>
      <c r="R76" s="8">
        <v>-29137.15</v>
      </c>
      <c r="S76" s="8">
        <v>1197.1400000000001</v>
      </c>
      <c r="T76" s="8">
        <v>120645.0632</v>
      </c>
      <c r="U76" s="8">
        <v>145758</v>
      </c>
      <c r="V76" s="8">
        <v>123893.94385</v>
      </c>
      <c r="W76" s="8">
        <v>-3248.8806499999801</v>
      </c>
      <c r="X76" s="8">
        <v>-2274.2164549999802</v>
      </c>
      <c r="Y76" s="8">
        <v>0.98399999999999999</v>
      </c>
      <c r="AA76" s="8">
        <v>143425</v>
      </c>
      <c r="AB76" s="8">
        <v>145256</v>
      </c>
      <c r="AC76" s="8">
        <v>7847</v>
      </c>
      <c r="AD76" s="8">
        <v>829</v>
      </c>
      <c r="AE76" s="8">
        <v>15344170</v>
      </c>
    </row>
    <row r="77" spans="1:31">
      <c r="A77" s="8" t="s">
        <v>728</v>
      </c>
      <c r="B77" s="8" t="s">
        <v>739</v>
      </c>
      <c r="C77" s="8" t="s">
        <v>393</v>
      </c>
      <c r="D77" s="8">
        <v>92608</v>
      </c>
      <c r="E77" s="8">
        <v>4620</v>
      </c>
      <c r="F77" s="8">
        <v>97228</v>
      </c>
      <c r="G77" s="8">
        <v>50095</v>
      </c>
      <c r="H77" s="8">
        <v>14102</v>
      </c>
      <c r="I77" s="8">
        <v>1281</v>
      </c>
      <c r="J77" s="8">
        <v>0</v>
      </c>
      <c r="K77" s="8">
        <v>4590</v>
      </c>
      <c r="L77" s="8">
        <v>181</v>
      </c>
      <c r="M77" s="8">
        <v>0</v>
      </c>
      <c r="N77" s="8">
        <v>4620</v>
      </c>
      <c r="O77" s="8">
        <v>0</v>
      </c>
      <c r="P77" s="8">
        <v>70253.228000000003</v>
      </c>
      <c r="Q77" s="8">
        <v>16977.05</v>
      </c>
      <c r="R77" s="8">
        <v>-153.85</v>
      </c>
      <c r="S77" s="8">
        <v>3927</v>
      </c>
      <c r="T77" s="8">
        <v>91003.428</v>
      </c>
      <c r="U77" s="8">
        <v>97228</v>
      </c>
      <c r="V77" s="8">
        <v>82644.162949999998</v>
      </c>
      <c r="W77" s="8">
        <v>8359.26505</v>
      </c>
      <c r="X77" s="8">
        <v>5851.4855349999998</v>
      </c>
      <c r="Y77" s="8">
        <v>1.06</v>
      </c>
      <c r="AA77" s="8">
        <v>103062</v>
      </c>
      <c r="AB77" s="8">
        <v>104378</v>
      </c>
      <c r="AC77" s="8">
        <v>6973</v>
      </c>
      <c r="AD77" s="8">
        <v>-45</v>
      </c>
      <c r="AE77" s="8">
        <v>-669263</v>
      </c>
    </row>
    <row r="78" spans="1:31">
      <c r="A78" s="8" t="s">
        <v>728</v>
      </c>
      <c r="B78" s="8" t="s">
        <v>740</v>
      </c>
      <c r="C78" s="8" t="s">
        <v>394</v>
      </c>
      <c r="D78" s="8">
        <v>168167</v>
      </c>
      <c r="E78" s="8">
        <v>12500</v>
      </c>
      <c r="F78" s="8">
        <v>180667</v>
      </c>
      <c r="G78" s="8">
        <v>96885</v>
      </c>
      <c r="H78" s="8">
        <v>48766</v>
      </c>
      <c r="I78" s="8">
        <v>7077</v>
      </c>
      <c r="J78" s="8">
        <v>0</v>
      </c>
      <c r="K78" s="8">
        <v>5064</v>
      </c>
      <c r="L78" s="8">
        <v>2184</v>
      </c>
      <c r="M78" s="8">
        <v>25753</v>
      </c>
      <c r="N78" s="8">
        <v>12500</v>
      </c>
      <c r="O78" s="8">
        <v>295</v>
      </c>
      <c r="P78" s="8">
        <v>135871.524</v>
      </c>
      <c r="Q78" s="8">
        <v>51770.95</v>
      </c>
      <c r="R78" s="8">
        <v>-23997.200000000001</v>
      </c>
      <c r="S78" s="8">
        <v>6246.99</v>
      </c>
      <c r="T78" s="8">
        <v>169892.264</v>
      </c>
      <c r="U78" s="8">
        <v>180667</v>
      </c>
      <c r="V78" s="8">
        <v>153567.25855</v>
      </c>
      <c r="W78" s="8">
        <v>16325.005450000001</v>
      </c>
      <c r="X78" s="8">
        <v>11427.503815</v>
      </c>
      <c r="Y78" s="8">
        <v>1.0629999999999999</v>
      </c>
      <c r="AA78" s="8">
        <v>192049</v>
      </c>
      <c r="AB78" s="8">
        <v>194501</v>
      </c>
      <c r="AC78" s="8">
        <v>7106</v>
      </c>
      <c r="AD78" s="8">
        <v>87</v>
      </c>
      <c r="AE78" s="8">
        <v>2394354</v>
      </c>
    </row>
    <row r="79" spans="1:31">
      <c r="A79" s="8" t="s">
        <v>728</v>
      </c>
      <c r="B79" s="8" t="s">
        <v>741</v>
      </c>
      <c r="C79" s="8" t="s">
        <v>395</v>
      </c>
      <c r="D79" s="8">
        <v>263525</v>
      </c>
      <c r="E79" s="8">
        <v>7927</v>
      </c>
      <c r="F79" s="8">
        <v>271452</v>
      </c>
      <c r="G79" s="8">
        <v>125594</v>
      </c>
      <c r="H79" s="8">
        <v>51030</v>
      </c>
      <c r="I79" s="8">
        <v>7961</v>
      </c>
      <c r="J79" s="8">
        <v>0</v>
      </c>
      <c r="K79" s="8">
        <v>11454</v>
      </c>
      <c r="L79" s="8">
        <v>289</v>
      </c>
      <c r="M79" s="8">
        <v>9107</v>
      </c>
      <c r="N79" s="8">
        <v>7927</v>
      </c>
      <c r="O79" s="8">
        <v>514</v>
      </c>
      <c r="P79" s="8">
        <v>176133.02559999999</v>
      </c>
      <c r="Q79" s="8">
        <v>59878.25</v>
      </c>
      <c r="R79" s="8">
        <v>-8423.5</v>
      </c>
      <c r="S79" s="8">
        <v>5189.76</v>
      </c>
      <c r="T79" s="8">
        <v>232777.5356</v>
      </c>
      <c r="U79" s="8">
        <v>271452</v>
      </c>
      <c r="V79" s="8">
        <v>230734.42014999999</v>
      </c>
      <c r="W79" s="8">
        <v>2043.11545000001</v>
      </c>
      <c r="X79" s="8">
        <v>1430.1808150000099</v>
      </c>
      <c r="Y79" s="8">
        <v>1.0049999999999999</v>
      </c>
      <c r="AA79" s="8">
        <v>272810</v>
      </c>
      <c r="AB79" s="8">
        <v>276292</v>
      </c>
      <c r="AC79" s="8">
        <v>8008</v>
      </c>
      <c r="AD79" s="8">
        <v>990</v>
      </c>
      <c r="AE79" s="8">
        <v>34153327</v>
      </c>
    </row>
    <row r="80" spans="1:31">
      <c r="A80" s="8" t="s">
        <v>742</v>
      </c>
      <c r="B80" s="8" t="s">
        <v>743</v>
      </c>
      <c r="C80" s="8" t="s">
        <v>397</v>
      </c>
      <c r="D80" s="8">
        <v>129289</v>
      </c>
      <c r="E80" s="8">
        <v>7251</v>
      </c>
      <c r="F80" s="8">
        <v>136540</v>
      </c>
      <c r="G80" s="8">
        <v>81316</v>
      </c>
      <c r="H80" s="8">
        <v>30471</v>
      </c>
      <c r="I80" s="8">
        <v>2992</v>
      </c>
      <c r="J80" s="8">
        <v>0</v>
      </c>
      <c r="K80" s="8">
        <v>4517</v>
      </c>
      <c r="L80" s="8">
        <v>510</v>
      </c>
      <c r="M80" s="8">
        <v>17789</v>
      </c>
      <c r="N80" s="8">
        <v>7251</v>
      </c>
      <c r="O80" s="8">
        <v>88</v>
      </c>
      <c r="P80" s="8">
        <v>114037.55839999999</v>
      </c>
      <c r="Q80" s="8">
        <v>32283</v>
      </c>
      <c r="R80" s="8">
        <v>-15628.95</v>
      </c>
      <c r="S80" s="8">
        <v>3139.22</v>
      </c>
      <c r="T80" s="8">
        <v>133830.8284</v>
      </c>
      <c r="U80" s="8">
        <v>136540</v>
      </c>
      <c r="V80" s="8">
        <v>116058.85805</v>
      </c>
      <c r="W80" s="8">
        <v>17771.97035</v>
      </c>
      <c r="X80" s="8">
        <v>12440.379245</v>
      </c>
      <c r="Y80" s="8">
        <v>1.091</v>
      </c>
      <c r="AA80" s="8">
        <v>148965</v>
      </c>
      <c r="AB80" s="8">
        <v>150867</v>
      </c>
      <c r="AC80" s="8">
        <v>7661</v>
      </c>
      <c r="AD80" s="8">
        <v>643</v>
      </c>
      <c r="AE80" s="8">
        <v>12658979</v>
      </c>
    </row>
    <row r="81" spans="1:31">
      <c r="A81" s="8" t="s">
        <v>742</v>
      </c>
      <c r="B81" s="8" t="s">
        <v>744</v>
      </c>
      <c r="C81" s="8" t="s">
        <v>398</v>
      </c>
      <c r="D81" s="8">
        <v>55268</v>
      </c>
      <c r="E81" s="8">
        <v>3506</v>
      </c>
      <c r="F81" s="8">
        <v>58774</v>
      </c>
      <c r="G81" s="8">
        <v>34274</v>
      </c>
      <c r="H81" s="8">
        <v>17083</v>
      </c>
      <c r="I81" s="8">
        <v>1629</v>
      </c>
      <c r="J81" s="8">
        <v>0</v>
      </c>
      <c r="K81" s="8">
        <v>2576</v>
      </c>
      <c r="L81" s="8">
        <v>76</v>
      </c>
      <c r="M81" s="8">
        <v>9219</v>
      </c>
      <c r="N81" s="8">
        <v>3506</v>
      </c>
      <c r="O81" s="8">
        <v>1134</v>
      </c>
      <c r="P81" s="8">
        <v>48065.857600000003</v>
      </c>
      <c r="Q81" s="8">
        <v>18094.8</v>
      </c>
      <c r="R81" s="8">
        <v>-8864.65</v>
      </c>
      <c r="S81" s="8">
        <v>1412.87</v>
      </c>
      <c r="T81" s="8">
        <v>58708.8776</v>
      </c>
      <c r="U81" s="8">
        <v>58774</v>
      </c>
      <c r="V81" s="8">
        <v>49957.62545</v>
      </c>
      <c r="W81" s="8">
        <v>8751.2521500000094</v>
      </c>
      <c r="X81" s="8">
        <v>6125.8765050000002</v>
      </c>
      <c r="Y81" s="8">
        <v>1.1040000000000001</v>
      </c>
      <c r="AA81" s="8">
        <v>64886</v>
      </c>
      <c r="AB81" s="8">
        <v>65714</v>
      </c>
      <c r="AC81" s="8">
        <v>8151</v>
      </c>
      <c r="AD81" s="8">
        <v>1133</v>
      </c>
      <c r="AE81" s="8">
        <v>9134461</v>
      </c>
    </row>
    <row r="82" spans="1:31">
      <c r="A82" s="8" t="s">
        <v>742</v>
      </c>
      <c r="B82" s="8" t="s">
        <v>745</v>
      </c>
      <c r="C82" s="8" t="s">
        <v>399</v>
      </c>
      <c r="D82" s="8">
        <v>244603</v>
      </c>
      <c r="E82" s="8">
        <v>12992</v>
      </c>
      <c r="F82" s="8">
        <v>257595</v>
      </c>
      <c r="G82" s="8">
        <v>141840</v>
      </c>
      <c r="H82" s="8">
        <v>43936</v>
      </c>
      <c r="I82" s="8">
        <v>3470</v>
      </c>
      <c r="J82" s="8">
        <v>0</v>
      </c>
      <c r="K82" s="8">
        <v>9088</v>
      </c>
      <c r="L82" s="8">
        <v>2774</v>
      </c>
      <c r="M82" s="8">
        <v>51133</v>
      </c>
      <c r="N82" s="8">
        <v>12992</v>
      </c>
      <c r="O82" s="8">
        <v>32</v>
      </c>
      <c r="P82" s="8">
        <v>198916.416</v>
      </c>
      <c r="Q82" s="8">
        <v>48019.9</v>
      </c>
      <c r="R82" s="8">
        <v>-45848.15</v>
      </c>
      <c r="S82" s="8">
        <v>2350.59</v>
      </c>
      <c r="T82" s="8">
        <v>203438.75599999999</v>
      </c>
      <c r="U82" s="8">
        <v>257595</v>
      </c>
      <c r="V82" s="8">
        <v>218955.76360000001</v>
      </c>
      <c r="W82" s="8">
        <v>-15517.007600000001</v>
      </c>
      <c r="X82" s="8">
        <v>-10861.90532</v>
      </c>
      <c r="Y82" s="8">
        <v>0.95799999999999996</v>
      </c>
      <c r="AA82" s="8">
        <v>246776</v>
      </c>
      <c r="AB82" s="8">
        <v>249926</v>
      </c>
      <c r="AC82" s="8">
        <v>8891</v>
      </c>
      <c r="AD82" s="8">
        <v>1873</v>
      </c>
      <c r="AE82" s="8">
        <v>52654266</v>
      </c>
    </row>
    <row r="83" spans="1:31">
      <c r="A83" s="8" t="s">
        <v>742</v>
      </c>
      <c r="B83" s="8" t="s">
        <v>746</v>
      </c>
      <c r="C83" s="8" t="s">
        <v>400</v>
      </c>
      <c r="D83" s="8">
        <v>79368</v>
      </c>
      <c r="E83" s="8">
        <v>3334</v>
      </c>
      <c r="F83" s="8">
        <v>82702</v>
      </c>
      <c r="G83" s="8">
        <v>45648</v>
      </c>
      <c r="H83" s="8">
        <v>8666</v>
      </c>
      <c r="I83" s="8">
        <v>716</v>
      </c>
      <c r="J83" s="8">
        <v>2774</v>
      </c>
      <c r="K83" s="8">
        <v>17</v>
      </c>
      <c r="L83" s="8">
        <v>836</v>
      </c>
      <c r="M83" s="8">
        <v>5770</v>
      </c>
      <c r="N83" s="8">
        <v>3334</v>
      </c>
      <c r="O83" s="8">
        <v>216</v>
      </c>
      <c r="P83" s="8">
        <v>64016.7552</v>
      </c>
      <c r="Q83" s="8">
        <v>10347.049999999999</v>
      </c>
      <c r="R83" s="8">
        <v>-5798.7</v>
      </c>
      <c r="S83" s="8">
        <v>1853</v>
      </c>
      <c r="T83" s="8">
        <v>70418.105200000005</v>
      </c>
      <c r="U83" s="8">
        <v>82702</v>
      </c>
      <c r="V83" s="8">
        <v>70296.899749999997</v>
      </c>
      <c r="W83" s="8">
        <v>121.20545000000899</v>
      </c>
      <c r="X83" s="8">
        <v>84.843815000006003</v>
      </c>
      <c r="Y83" s="8">
        <v>1.0009999999999999</v>
      </c>
      <c r="AA83" s="8">
        <v>82785</v>
      </c>
      <c r="AB83" s="8">
        <v>83842</v>
      </c>
      <c r="AC83" s="8">
        <v>8514</v>
      </c>
      <c r="AD83" s="8">
        <v>1496</v>
      </c>
      <c r="AE83" s="8">
        <v>14734425</v>
      </c>
    </row>
    <row r="84" spans="1:31">
      <c r="A84" s="8" t="s">
        <v>742</v>
      </c>
      <c r="B84" s="8" t="s">
        <v>747</v>
      </c>
      <c r="C84" s="8" t="s">
        <v>401</v>
      </c>
      <c r="D84" s="8">
        <v>105368</v>
      </c>
      <c r="E84" s="8">
        <v>5371</v>
      </c>
      <c r="F84" s="8">
        <v>110739</v>
      </c>
      <c r="G84" s="8">
        <v>63807</v>
      </c>
      <c r="H84" s="8">
        <v>14741</v>
      </c>
      <c r="I84" s="8">
        <v>2736</v>
      </c>
      <c r="J84" s="8">
        <v>0</v>
      </c>
      <c r="K84" s="8">
        <v>4087</v>
      </c>
      <c r="L84" s="8">
        <v>414</v>
      </c>
      <c r="M84" s="8">
        <v>13864</v>
      </c>
      <c r="N84" s="8">
        <v>5371</v>
      </c>
      <c r="O84" s="8">
        <v>12</v>
      </c>
      <c r="P84" s="8">
        <v>89482.936799999996</v>
      </c>
      <c r="Q84" s="8">
        <v>18329.400000000001</v>
      </c>
      <c r="R84" s="8">
        <v>-12146.5</v>
      </c>
      <c r="S84" s="8">
        <v>2208.4699999999998</v>
      </c>
      <c r="T84" s="8">
        <v>97874.306800000006</v>
      </c>
      <c r="U84" s="8">
        <v>110739</v>
      </c>
      <c r="V84" s="8">
        <v>94128.416899999997</v>
      </c>
      <c r="W84" s="8">
        <v>3745.8899000000101</v>
      </c>
      <c r="X84" s="8">
        <v>2622.12293000001</v>
      </c>
      <c r="Y84" s="8">
        <v>1.024</v>
      </c>
      <c r="AA84" s="8">
        <v>113397</v>
      </c>
      <c r="AB84" s="8">
        <v>114845</v>
      </c>
      <c r="AC84" s="8">
        <v>9681</v>
      </c>
      <c r="AD84" s="8">
        <v>2663</v>
      </c>
      <c r="AE84" s="8">
        <v>31588822</v>
      </c>
    </row>
    <row r="85" spans="1:31">
      <c r="A85" s="8" t="s">
        <v>742</v>
      </c>
      <c r="B85" s="8" t="s">
        <v>748</v>
      </c>
      <c r="C85" s="8" t="s">
        <v>402</v>
      </c>
      <c r="D85" s="8">
        <v>53199</v>
      </c>
      <c r="E85" s="8">
        <v>1718</v>
      </c>
      <c r="F85" s="8">
        <v>54917</v>
      </c>
      <c r="G85" s="8">
        <v>35927</v>
      </c>
      <c r="H85" s="8">
        <v>9094</v>
      </c>
      <c r="I85" s="8">
        <v>515</v>
      </c>
      <c r="J85" s="8">
        <v>1056</v>
      </c>
      <c r="K85" s="8">
        <v>3498</v>
      </c>
      <c r="L85" s="8">
        <v>40</v>
      </c>
      <c r="M85" s="8">
        <v>3621</v>
      </c>
      <c r="N85" s="8">
        <v>1718</v>
      </c>
      <c r="O85" s="8">
        <v>373</v>
      </c>
      <c r="P85" s="8">
        <v>50384.024799999999</v>
      </c>
      <c r="Q85" s="8">
        <v>12038.55</v>
      </c>
      <c r="R85" s="8">
        <v>-3428.9</v>
      </c>
      <c r="S85" s="8">
        <v>844.73</v>
      </c>
      <c r="T85" s="8">
        <v>59838.404799999997</v>
      </c>
      <c r="U85" s="8">
        <v>54917</v>
      </c>
      <c r="V85" s="8">
        <v>46679.6489</v>
      </c>
      <c r="W85" s="8">
        <v>13158.7559</v>
      </c>
      <c r="X85" s="8">
        <v>9211.1291300000103</v>
      </c>
      <c r="Y85" s="8">
        <v>1.1679999999999999</v>
      </c>
      <c r="AA85" s="8">
        <v>64143</v>
      </c>
      <c r="AB85" s="8">
        <v>64962</v>
      </c>
      <c r="AC85" s="8">
        <v>7299</v>
      </c>
      <c r="AD85" s="8">
        <v>281</v>
      </c>
      <c r="AE85" s="8">
        <v>2500994</v>
      </c>
    </row>
    <row r="86" spans="1:31">
      <c r="A86" s="8" t="s">
        <v>742</v>
      </c>
      <c r="B86" s="8" t="s">
        <v>749</v>
      </c>
      <c r="C86" s="8" t="s">
        <v>403</v>
      </c>
      <c r="D86" s="8">
        <v>692373</v>
      </c>
      <c r="E86" s="8">
        <v>40429</v>
      </c>
      <c r="F86" s="8">
        <v>732802</v>
      </c>
      <c r="G86" s="8">
        <v>352327</v>
      </c>
      <c r="H86" s="8">
        <v>157130</v>
      </c>
      <c r="I86" s="8">
        <v>22720</v>
      </c>
      <c r="J86" s="8">
        <v>0</v>
      </c>
      <c r="K86" s="8">
        <v>23632</v>
      </c>
      <c r="L86" s="8">
        <v>3853</v>
      </c>
      <c r="M86" s="8">
        <v>49935</v>
      </c>
      <c r="N86" s="8">
        <v>40429</v>
      </c>
      <c r="O86" s="8">
        <v>439</v>
      </c>
      <c r="P86" s="8">
        <v>494103.3848</v>
      </c>
      <c r="Q86" s="8">
        <v>172959.7</v>
      </c>
      <c r="R86" s="8">
        <v>-46092.95</v>
      </c>
      <c r="S86" s="8">
        <v>25875.7</v>
      </c>
      <c r="T86" s="8">
        <v>646845.83479999995</v>
      </c>
      <c r="U86" s="8">
        <v>732802</v>
      </c>
      <c r="V86" s="8">
        <v>622881.44924999995</v>
      </c>
      <c r="W86" s="8">
        <v>23964.385550000101</v>
      </c>
      <c r="X86" s="8">
        <v>16775.069885000099</v>
      </c>
      <c r="Y86" s="8">
        <v>1.0229999999999999</v>
      </c>
      <c r="AA86" s="8">
        <v>749656</v>
      </c>
      <c r="AB86" s="8">
        <v>759226</v>
      </c>
      <c r="AC86" s="8">
        <v>7683</v>
      </c>
      <c r="AD86" s="8">
        <v>665</v>
      </c>
      <c r="AE86" s="8">
        <v>65724569</v>
      </c>
    </row>
    <row r="87" spans="1:31">
      <c r="A87" s="8" t="s">
        <v>742</v>
      </c>
      <c r="B87" s="8" t="s">
        <v>750</v>
      </c>
      <c r="C87" s="8" t="s">
        <v>404</v>
      </c>
      <c r="D87" s="8">
        <v>110922</v>
      </c>
      <c r="E87" s="8">
        <v>5897</v>
      </c>
      <c r="F87" s="8">
        <v>116819</v>
      </c>
      <c r="G87" s="8">
        <v>67825</v>
      </c>
      <c r="H87" s="8">
        <v>3408</v>
      </c>
      <c r="I87" s="8">
        <v>3232</v>
      </c>
      <c r="J87" s="8">
        <v>0</v>
      </c>
      <c r="K87" s="8">
        <v>4075</v>
      </c>
      <c r="L87" s="8">
        <v>0</v>
      </c>
      <c r="M87" s="8">
        <v>15934</v>
      </c>
      <c r="N87" s="8">
        <v>5897</v>
      </c>
      <c r="O87" s="8">
        <v>0</v>
      </c>
      <c r="P87" s="8">
        <v>95117.78</v>
      </c>
      <c r="Q87" s="8">
        <v>9107.75</v>
      </c>
      <c r="R87" s="8">
        <v>-13543.9</v>
      </c>
      <c r="S87" s="8">
        <v>2303.67</v>
      </c>
      <c r="T87" s="8">
        <v>92985.3</v>
      </c>
      <c r="U87" s="8">
        <v>116819</v>
      </c>
      <c r="V87" s="8">
        <v>99296.162750000003</v>
      </c>
      <c r="W87" s="8">
        <v>-6310.8627499999902</v>
      </c>
      <c r="X87" s="8">
        <v>-4417.6039249999903</v>
      </c>
      <c r="Y87" s="8">
        <v>0.96199999999999997</v>
      </c>
      <c r="AA87" s="8">
        <v>112380</v>
      </c>
      <c r="AB87" s="8">
        <v>113814</v>
      </c>
      <c r="AC87" s="8">
        <v>6484</v>
      </c>
      <c r="AD87" s="8">
        <v>-534</v>
      </c>
      <c r="AE87" s="8">
        <v>-9367348</v>
      </c>
    </row>
    <row r="88" spans="1:31">
      <c r="A88" s="8" t="s">
        <v>751</v>
      </c>
      <c r="B88" s="8" t="s">
        <v>752</v>
      </c>
      <c r="C88" s="8" t="s">
        <v>406</v>
      </c>
      <c r="D88" s="8">
        <v>64437</v>
      </c>
      <c r="E88" s="8">
        <v>3704</v>
      </c>
      <c r="F88" s="8">
        <v>68141</v>
      </c>
      <c r="G88" s="8">
        <v>48035</v>
      </c>
      <c r="H88" s="8">
        <v>3349</v>
      </c>
      <c r="I88" s="8">
        <v>880</v>
      </c>
      <c r="J88" s="8">
        <v>0</v>
      </c>
      <c r="K88" s="8">
        <v>4184</v>
      </c>
      <c r="L88" s="8">
        <v>1</v>
      </c>
      <c r="M88" s="8">
        <v>10340</v>
      </c>
      <c r="N88" s="8">
        <v>3704</v>
      </c>
      <c r="O88" s="8">
        <v>6</v>
      </c>
      <c r="P88" s="8">
        <v>67364.284</v>
      </c>
      <c r="Q88" s="8">
        <v>7151.05</v>
      </c>
      <c r="R88" s="8">
        <v>-8794.9500000000007</v>
      </c>
      <c r="S88" s="8">
        <v>1390.6</v>
      </c>
      <c r="T88" s="8">
        <v>67110.983999999997</v>
      </c>
      <c r="U88" s="8">
        <v>68141</v>
      </c>
      <c r="V88" s="8">
        <v>57920.161950000002</v>
      </c>
      <c r="W88" s="8">
        <v>9190.8220500000207</v>
      </c>
      <c r="X88" s="8">
        <v>6433.5754350000097</v>
      </c>
      <c r="Y88" s="8">
        <v>1.0940000000000001</v>
      </c>
      <c r="AA88" s="8">
        <v>74547</v>
      </c>
      <c r="AB88" s="8">
        <v>75498</v>
      </c>
      <c r="AC88" s="8">
        <v>7104</v>
      </c>
      <c r="AD88" s="8">
        <v>86</v>
      </c>
      <c r="AE88" s="8">
        <v>909833</v>
      </c>
    </row>
    <row r="89" spans="1:31">
      <c r="A89" s="8" t="s">
        <v>751</v>
      </c>
      <c r="B89" s="8" t="s">
        <v>753</v>
      </c>
      <c r="C89" s="8" t="s">
        <v>407</v>
      </c>
      <c r="D89" s="8">
        <v>66156</v>
      </c>
      <c r="E89" s="8">
        <v>4743</v>
      </c>
      <c r="F89" s="8">
        <v>70899</v>
      </c>
      <c r="G89" s="8">
        <v>59982</v>
      </c>
      <c r="H89" s="8">
        <v>4774</v>
      </c>
      <c r="I89" s="8">
        <v>17</v>
      </c>
      <c r="J89" s="8">
        <v>0</v>
      </c>
      <c r="K89" s="8">
        <v>734</v>
      </c>
      <c r="L89" s="8">
        <v>116</v>
      </c>
      <c r="M89" s="8">
        <v>12025</v>
      </c>
      <c r="N89" s="8">
        <v>4743</v>
      </c>
      <c r="O89" s="8">
        <v>0</v>
      </c>
      <c r="P89" s="8">
        <v>84118.756800000003</v>
      </c>
      <c r="Q89" s="8">
        <v>4696.25</v>
      </c>
      <c r="R89" s="8">
        <v>-10319.85</v>
      </c>
      <c r="S89" s="8">
        <v>1987.3</v>
      </c>
      <c r="T89" s="8">
        <v>80482.4568</v>
      </c>
      <c r="U89" s="8">
        <v>70899</v>
      </c>
      <c r="V89" s="8">
        <v>60264.563099999999</v>
      </c>
      <c r="W89" s="8">
        <v>20217.893700000001</v>
      </c>
      <c r="X89" s="8">
        <v>14152.525589999999</v>
      </c>
      <c r="Y89" s="8">
        <v>1.2</v>
      </c>
      <c r="AA89" s="8">
        <v>85079</v>
      </c>
      <c r="AB89" s="8">
        <v>86165</v>
      </c>
      <c r="AC89" s="8">
        <v>9805</v>
      </c>
      <c r="AD89" s="8">
        <v>2787</v>
      </c>
      <c r="AE89" s="8">
        <v>24490338</v>
      </c>
    </row>
    <row r="90" spans="1:31">
      <c r="A90" s="8" t="s">
        <v>751</v>
      </c>
      <c r="B90" s="8" t="s">
        <v>754</v>
      </c>
      <c r="C90" s="8" t="s">
        <v>408</v>
      </c>
      <c r="D90" s="8">
        <v>125319</v>
      </c>
      <c r="E90" s="8">
        <v>7075</v>
      </c>
      <c r="F90" s="8">
        <v>132394</v>
      </c>
      <c r="G90" s="8">
        <v>65501</v>
      </c>
      <c r="H90" s="8">
        <v>34216</v>
      </c>
      <c r="I90" s="8">
        <v>432</v>
      </c>
      <c r="J90" s="8">
        <v>325</v>
      </c>
      <c r="K90" s="8">
        <v>2550</v>
      </c>
      <c r="L90" s="8">
        <v>675</v>
      </c>
      <c r="M90" s="8">
        <v>4039</v>
      </c>
      <c r="N90" s="8">
        <v>7075</v>
      </c>
      <c r="O90" s="8">
        <v>0</v>
      </c>
      <c r="P90" s="8">
        <v>91858.602400000003</v>
      </c>
      <c r="Q90" s="8">
        <v>31894.55</v>
      </c>
      <c r="R90" s="8">
        <v>-4006.9</v>
      </c>
      <c r="S90" s="8">
        <v>5327.12</v>
      </c>
      <c r="T90" s="8">
        <v>125073.37239999999</v>
      </c>
      <c r="U90" s="8">
        <v>132394</v>
      </c>
      <c r="V90" s="8">
        <v>112534.68154999999</v>
      </c>
      <c r="W90" s="8">
        <v>12538.690850000001</v>
      </c>
      <c r="X90" s="8">
        <v>8777.0835950000001</v>
      </c>
      <c r="Y90" s="8">
        <v>1.0660000000000001</v>
      </c>
      <c r="AA90" s="8">
        <v>141132</v>
      </c>
      <c r="AB90" s="8">
        <v>142933</v>
      </c>
      <c r="AC90" s="8">
        <v>10640</v>
      </c>
      <c r="AD90" s="8">
        <v>3622</v>
      </c>
      <c r="AE90" s="8">
        <v>48659116</v>
      </c>
    </row>
    <row r="91" spans="1:31">
      <c r="A91" s="8" t="s">
        <v>751</v>
      </c>
      <c r="B91" s="8" t="s">
        <v>755</v>
      </c>
      <c r="C91" s="8" t="s">
        <v>409</v>
      </c>
      <c r="D91" s="8">
        <v>27632</v>
      </c>
      <c r="E91" s="8">
        <v>2294</v>
      </c>
      <c r="F91" s="8">
        <v>29926</v>
      </c>
      <c r="G91" s="8">
        <v>27444</v>
      </c>
      <c r="H91" s="8">
        <v>731</v>
      </c>
      <c r="I91" s="8">
        <v>2011</v>
      </c>
      <c r="J91" s="8">
        <v>0</v>
      </c>
      <c r="K91" s="8">
        <v>2736</v>
      </c>
      <c r="L91" s="8">
        <v>21</v>
      </c>
      <c r="M91" s="8">
        <v>7412</v>
      </c>
      <c r="N91" s="8">
        <v>2294</v>
      </c>
      <c r="O91" s="8">
        <v>0</v>
      </c>
      <c r="P91" s="8">
        <v>38487.465600000003</v>
      </c>
      <c r="Q91" s="8">
        <v>4656.3</v>
      </c>
      <c r="R91" s="8">
        <v>-6318.05</v>
      </c>
      <c r="S91" s="8">
        <v>689.86</v>
      </c>
      <c r="T91" s="8">
        <v>37515.575599999996</v>
      </c>
      <c r="U91" s="8">
        <v>29926</v>
      </c>
      <c r="V91" s="8">
        <v>25437.37285</v>
      </c>
      <c r="W91" s="8">
        <v>12078.20275</v>
      </c>
      <c r="X91" s="8">
        <v>8454.7419250000003</v>
      </c>
      <c r="Y91" s="8">
        <v>1.2829999999999999</v>
      </c>
      <c r="AA91" s="8">
        <v>38395</v>
      </c>
      <c r="AB91" s="8">
        <v>38886</v>
      </c>
      <c r="AC91" s="8">
        <v>7623</v>
      </c>
      <c r="AD91" s="8">
        <v>605</v>
      </c>
      <c r="AE91" s="8">
        <v>3086241</v>
      </c>
    </row>
    <row r="92" spans="1:31">
      <c r="A92" s="8" t="s">
        <v>751</v>
      </c>
      <c r="B92" s="8" t="s">
        <v>756</v>
      </c>
      <c r="C92" s="8" t="s">
        <v>410</v>
      </c>
      <c r="D92" s="8">
        <v>665106</v>
      </c>
      <c r="E92" s="8">
        <v>38072</v>
      </c>
      <c r="F92" s="8">
        <v>703178</v>
      </c>
      <c r="G92" s="8">
        <v>291536</v>
      </c>
      <c r="H92" s="8">
        <v>79961</v>
      </c>
      <c r="I92" s="8">
        <v>15709</v>
      </c>
      <c r="J92" s="8">
        <v>0</v>
      </c>
      <c r="K92" s="8">
        <v>23407</v>
      </c>
      <c r="L92" s="8">
        <v>830</v>
      </c>
      <c r="M92" s="8">
        <v>0</v>
      </c>
      <c r="N92" s="8">
        <v>38072</v>
      </c>
      <c r="O92" s="8">
        <v>358</v>
      </c>
      <c r="P92" s="8">
        <v>408850.08639999997</v>
      </c>
      <c r="Q92" s="8">
        <v>101215.45</v>
      </c>
      <c r="R92" s="8">
        <v>-1009.8</v>
      </c>
      <c r="S92" s="8">
        <v>32361.200000000001</v>
      </c>
      <c r="T92" s="8">
        <v>541416.93640000001</v>
      </c>
      <c r="U92" s="8">
        <v>703178</v>
      </c>
      <c r="V92" s="8">
        <v>597701.14104999998</v>
      </c>
      <c r="W92" s="8">
        <v>-56284.20465</v>
      </c>
      <c r="X92" s="8">
        <v>-39398.943254999998</v>
      </c>
      <c r="Y92" s="8">
        <v>0.94399999999999995</v>
      </c>
      <c r="AA92" s="8">
        <v>663800</v>
      </c>
      <c r="AB92" s="8">
        <v>672274</v>
      </c>
      <c r="AC92" s="8">
        <v>9212</v>
      </c>
      <c r="AD92" s="8">
        <v>2194</v>
      </c>
      <c r="AE92" s="8">
        <v>160085107</v>
      </c>
    </row>
    <row r="93" spans="1:31">
      <c r="A93" s="8" t="s">
        <v>751</v>
      </c>
      <c r="B93" s="8" t="s">
        <v>757</v>
      </c>
      <c r="C93" s="8" t="s">
        <v>411</v>
      </c>
      <c r="D93" s="8">
        <v>114567</v>
      </c>
      <c r="E93" s="8">
        <v>8856</v>
      </c>
      <c r="F93" s="8">
        <v>123423</v>
      </c>
      <c r="G93" s="8">
        <v>98588</v>
      </c>
      <c r="H93" s="8">
        <v>10684</v>
      </c>
      <c r="I93" s="8">
        <v>1165</v>
      </c>
      <c r="J93" s="8">
        <v>0</v>
      </c>
      <c r="K93" s="8">
        <v>12269</v>
      </c>
      <c r="L93" s="8">
        <v>41</v>
      </c>
      <c r="M93" s="8">
        <v>33982</v>
      </c>
      <c r="N93" s="8">
        <v>8856</v>
      </c>
      <c r="O93" s="8">
        <v>0</v>
      </c>
      <c r="P93" s="8">
        <v>138259.8112</v>
      </c>
      <c r="Q93" s="8">
        <v>20500.3</v>
      </c>
      <c r="R93" s="8">
        <v>-28919.55</v>
      </c>
      <c r="S93" s="8">
        <v>1750.66</v>
      </c>
      <c r="T93" s="8">
        <v>131591.2212</v>
      </c>
      <c r="U93" s="8">
        <v>123423</v>
      </c>
      <c r="V93" s="8">
        <v>104909.924</v>
      </c>
      <c r="W93" s="8">
        <v>26681.297200000001</v>
      </c>
      <c r="X93" s="8">
        <v>18676.908039999998</v>
      </c>
      <c r="Y93" s="8">
        <v>1.151</v>
      </c>
      <c r="AA93" s="8">
        <v>142060</v>
      </c>
      <c r="AB93" s="8">
        <v>143874</v>
      </c>
      <c r="AC93" s="8">
        <v>11093</v>
      </c>
      <c r="AD93" s="8">
        <v>4075</v>
      </c>
      <c r="AE93" s="8">
        <v>52849004</v>
      </c>
    </row>
    <row r="94" spans="1:31">
      <c r="A94" s="8" t="s">
        <v>751</v>
      </c>
      <c r="B94" s="8" t="s">
        <v>758</v>
      </c>
      <c r="C94" s="8" t="s">
        <v>412</v>
      </c>
      <c r="D94" s="8">
        <v>108581</v>
      </c>
      <c r="E94" s="8">
        <v>8103</v>
      </c>
      <c r="F94" s="8">
        <v>116684</v>
      </c>
      <c r="G94" s="8">
        <v>64214</v>
      </c>
      <c r="H94" s="8">
        <v>13996</v>
      </c>
      <c r="I94" s="8">
        <v>3007</v>
      </c>
      <c r="J94" s="8">
        <v>0</v>
      </c>
      <c r="K94" s="8">
        <v>4082</v>
      </c>
      <c r="L94" s="8">
        <v>30</v>
      </c>
      <c r="M94" s="8">
        <v>5155</v>
      </c>
      <c r="N94" s="8">
        <v>8103</v>
      </c>
      <c r="O94" s="8">
        <v>1690</v>
      </c>
      <c r="P94" s="8">
        <v>90053.713600000003</v>
      </c>
      <c r="Q94" s="8">
        <v>17922.25</v>
      </c>
      <c r="R94" s="8">
        <v>-5843.75</v>
      </c>
      <c r="S94" s="8">
        <v>6011.2</v>
      </c>
      <c r="T94" s="8">
        <v>108143.4136</v>
      </c>
      <c r="U94" s="8">
        <v>116684</v>
      </c>
      <c r="V94" s="8">
        <v>99181.677949999998</v>
      </c>
      <c r="W94" s="8">
        <v>8961.7356500000005</v>
      </c>
      <c r="X94" s="8">
        <v>6273.2149550000004</v>
      </c>
      <c r="Y94" s="8">
        <v>1.054</v>
      </c>
      <c r="AA94" s="8">
        <v>122985</v>
      </c>
      <c r="AB94" s="8">
        <v>124555</v>
      </c>
      <c r="AC94" s="8">
        <v>7633</v>
      </c>
      <c r="AD94" s="8">
        <v>614</v>
      </c>
      <c r="AE94" s="8">
        <v>10026753</v>
      </c>
    </row>
    <row r="95" spans="1:31">
      <c r="A95" s="8" t="s">
        <v>751</v>
      </c>
      <c r="B95" s="8" t="s">
        <v>759</v>
      </c>
      <c r="C95" s="8" t="s">
        <v>413</v>
      </c>
      <c r="D95" s="8">
        <v>182516</v>
      </c>
      <c r="E95" s="8">
        <v>12233</v>
      </c>
      <c r="F95" s="8">
        <v>194749</v>
      </c>
      <c r="G95" s="8">
        <v>121937</v>
      </c>
      <c r="H95" s="8">
        <v>21746</v>
      </c>
      <c r="I95" s="8">
        <v>5386</v>
      </c>
      <c r="J95" s="8">
        <v>3</v>
      </c>
      <c r="K95" s="8">
        <v>8717</v>
      </c>
      <c r="L95" s="8">
        <v>3994</v>
      </c>
      <c r="M95" s="8">
        <v>40537</v>
      </c>
      <c r="N95" s="8">
        <v>12233</v>
      </c>
      <c r="O95" s="8">
        <v>744</v>
      </c>
      <c r="P95" s="8">
        <v>171004.44880000001</v>
      </c>
      <c r="Q95" s="8">
        <v>30474.2</v>
      </c>
      <c r="R95" s="8">
        <v>-38483.75</v>
      </c>
      <c r="S95" s="8">
        <v>3506.76</v>
      </c>
      <c r="T95" s="8">
        <v>166501.6588</v>
      </c>
      <c r="U95" s="8">
        <v>194749</v>
      </c>
      <c r="V95" s="8">
        <v>165536.89309999999</v>
      </c>
      <c r="W95" s="8">
        <v>964.76570000004699</v>
      </c>
      <c r="X95" s="8">
        <v>675.33599000003301</v>
      </c>
      <c r="Y95" s="8">
        <v>1.0029999999999999</v>
      </c>
      <c r="AA95" s="8">
        <v>195334</v>
      </c>
      <c r="AB95" s="8">
        <v>197827</v>
      </c>
      <c r="AC95" s="8">
        <v>9985</v>
      </c>
      <c r="AD95" s="8">
        <v>2967</v>
      </c>
      <c r="AE95" s="8">
        <v>58784326</v>
      </c>
    </row>
    <row r="96" spans="1:31">
      <c r="A96" s="8" t="s">
        <v>751</v>
      </c>
      <c r="B96" s="8" t="s">
        <v>760</v>
      </c>
      <c r="C96" s="8" t="s">
        <v>414</v>
      </c>
      <c r="D96" s="8">
        <v>182332</v>
      </c>
      <c r="E96" s="8">
        <v>11402</v>
      </c>
      <c r="F96" s="8">
        <v>193734</v>
      </c>
      <c r="G96" s="8">
        <v>113092</v>
      </c>
      <c r="H96" s="8">
        <v>46502</v>
      </c>
      <c r="I96" s="8">
        <v>4381</v>
      </c>
      <c r="J96" s="8">
        <v>0</v>
      </c>
      <c r="K96" s="8">
        <v>6614</v>
      </c>
      <c r="L96" s="8">
        <v>430</v>
      </c>
      <c r="M96" s="8">
        <v>26945</v>
      </c>
      <c r="N96" s="8">
        <v>11402</v>
      </c>
      <c r="O96" s="8">
        <v>0</v>
      </c>
      <c r="P96" s="8">
        <v>158600.22080000001</v>
      </c>
      <c r="Q96" s="8">
        <v>48872.45</v>
      </c>
      <c r="R96" s="8">
        <v>-23268.75</v>
      </c>
      <c r="S96" s="8">
        <v>5111.05</v>
      </c>
      <c r="T96" s="8">
        <v>189314.97080000001</v>
      </c>
      <c r="U96" s="8">
        <v>193734</v>
      </c>
      <c r="V96" s="8">
        <v>164674.16010000001</v>
      </c>
      <c r="W96" s="8">
        <v>24640.810700000002</v>
      </c>
      <c r="X96" s="8">
        <v>17248.567490000001</v>
      </c>
      <c r="Y96" s="8">
        <v>1.089</v>
      </c>
      <c r="AA96" s="8">
        <v>210977</v>
      </c>
      <c r="AB96" s="8">
        <v>213670</v>
      </c>
      <c r="AC96" s="8">
        <v>8008</v>
      </c>
      <c r="AD96" s="8">
        <v>990</v>
      </c>
      <c r="AE96" s="8">
        <v>26412739</v>
      </c>
    </row>
    <row r="97" spans="1:33">
      <c r="A97" s="8" t="s">
        <v>751</v>
      </c>
      <c r="B97" s="8" t="s">
        <v>761</v>
      </c>
      <c r="C97" s="8" t="s">
        <v>415</v>
      </c>
      <c r="D97" s="8">
        <v>60641</v>
      </c>
      <c r="E97" s="8">
        <v>2182</v>
      </c>
      <c r="F97" s="8">
        <v>62823</v>
      </c>
      <c r="G97" s="8">
        <v>23284</v>
      </c>
      <c r="H97" s="8">
        <v>725</v>
      </c>
      <c r="I97" s="8">
        <v>2474</v>
      </c>
      <c r="J97" s="8">
        <v>0</v>
      </c>
      <c r="K97" s="8">
        <v>1750</v>
      </c>
      <c r="L97" s="8">
        <v>192</v>
      </c>
      <c r="M97" s="8">
        <v>0</v>
      </c>
      <c r="N97" s="8">
        <v>2182</v>
      </c>
      <c r="O97" s="8">
        <v>0</v>
      </c>
      <c r="P97" s="8">
        <v>32653.481599999999</v>
      </c>
      <c r="Q97" s="8">
        <v>4206.6499999999996</v>
      </c>
      <c r="R97" s="8">
        <v>-163.19999999999999</v>
      </c>
      <c r="S97" s="8">
        <v>1854.7</v>
      </c>
      <c r="T97" s="8">
        <v>38551.631600000001</v>
      </c>
      <c r="U97" s="8">
        <v>62823</v>
      </c>
      <c r="V97" s="8">
        <v>53399.617149999998</v>
      </c>
      <c r="W97" s="8">
        <v>-14847.985549999999</v>
      </c>
      <c r="X97" s="8">
        <v>-10393.589884999999</v>
      </c>
      <c r="Y97" s="8">
        <v>0.83499999999999996</v>
      </c>
      <c r="AA97" s="8">
        <v>52457</v>
      </c>
      <c r="AB97" s="8">
        <v>53127</v>
      </c>
      <c r="AC97" s="8">
        <v>7701</v>
      </c>
      <c r="AD97" s="8">
        <v>683</v>
      </c>
      <c r="AE97" s="8">
        <v>4708991</v>
      </c>
    </row>
    <row r="98" spans="1:33">
      <c r="A98" s="8" t="s">
        <v>751</v>
      </c>
      <c r="B98" s="8" t="s">
        <v>762</v>
      </c>
      <c r="C98" s="8" t="s">
        <v>416</v>
      </c>
      <c r="D98" s="8">
        <v>121566</v>
      </c>
      <c r="E98" s="8">
        <v>4514</v>
      </c>
      <c r="F98" s="8">
        <v>126080</v>
      </c>
      <c r="G98" s="8">
        <v>68902</v>
      </c>
      <c r="H98" s="8">
        <v>22408</v>
      </c>
      <c r="I98" s="8">
        <v>1499</v>
      </c>
      <c r="J98" s="8">
        <v>0</v>
      </c>
      <c r="K98" s="8">
        <v>4644</v>
      </c>
      <c r="L98" s="8">
        <v>297</v>
      </c>
      <c r="M98" s="8">
        <v>7122</v>
      </c>
      <c r="N98" s="8">
        <v>4514</v>
      </c>
      <c r="O98" s="8">
        <v>0</v>
      </c>
      <c r="P98" s="8">
        <v>96628.164799999999</v>
      </c>
      <c r="Q98" s="8">
        <v>24268.35</v>
      </c>
      <c r="R98" s="8">
        <v>-6306.15</v>
      </c>
      <c r="S98" s="8">
        <v>2626.16</v>
      </c>
      <c r="T98" s="8">
        <v>117216.5248</v>
      </c>
      <c r="U98" s="8">
        <v>126080</v>
      </c>
      <c r="V98" s="8">
        <v>107168.3944</v>
      </c>
      <c r="W98" s="8">
        <v>10048.1304</v>
      </c>
      <c r="X98" s="8">
        <v>7033.69128000001</v>
      </c>
      <c r="Y98" s="8">
        <v>1.056</v>
      </c>
      <c r="AA98" s="8">
        <v>133141</v>
      </c>
      <c r="AB98" s="8">
        <v>134841</v>
      </c>
      <c r="AC98" s="8">
        <v>8809</v>
      </c>
      <c r="AD98" s="8">
        <v>1790</v>
      </c>
      <c r="AE98" s="8">
        <v>27407394</v>
      </c>
    </row>
    <row r="99" spans="1:33">
      <c r="A99" s="8" t="s">
        <v>751</v>
      </c>
      <c r="B99" s="8" t="s">
        <v>763</v>
      </c>
      <c r="C99" s="8" t="s">
        <v>417</v>
      </c>
      <c r="D99" s="8">
        <v>305467</v>
      </c>
      <c r="E99" s="8">
        <v>10841</v>
      </c>
      <c r="F99" s="8">
        <v>316308</v>
      </c>
      <c r="G99" s="8">
        <v>136826</v>
      </c>
      <c r="H99" s="8">
        <v>64022</v>
      </c>
      <c r="I99" s="8">
        <v>5895</v>
      </c>
      <c r="J99" s="8">
        <v>0</v>
      </c>
      <c r="K99" s="8">
        <v>8725</v>
      </c>
      <c r="L99" s="8">
        <v>2011</v>
      </c>
      <c r="M99" s="8">
        <v>12676</v>
      </c>
      <c r="N99" s="8">
        <v>10841</v>
      </c>
      <c r="O99" s="8">
        <v>268</v>
      </c>
      <c r="P99" s="8">
        <v>191884.7824</v>
      </c>
      <c r="Q99" s="8">
        <v>66845.7</v>
      </c>
      <c r="R99" s="8">
        <v>-12711.75</v>
      </c>
      <c r="S99" s="8">
        <v>7059.93</v>
      </c>
      <c r="T99" s="8">
        <v>253078.6624</v>
      </c>
      <c r="U99" s="8">
        <v>316308</v>
      </c>
      <c r="V99" s="8">
        <v>268861.81274999998</v>
      </c>
      <c r="W99" s="8">
        <v>-15783.15035</v>
      </c>
      <c r="X99" s="8">
        <v>-11048.205244999999</v>
      </c>
      <c r="Y99" s="8">
        <v>0.96499999999999997</v>
      </c>
      <c r="AA99" s="8">
        <v>305237</v>
      </c>
      <c r="AB99" s="8">
        <v>309134</v>
      </c>
      <c r="AC99" s="8">
        <v>8535</v>
      </c>
      <c r="AD99" s="8">
        <v>1517</v>
      </c>
      <c r="AE99" s="8">
        <v>54930874</v>
      </c>
      <c r="AG99" s="66"/>
    </row>
    <row r="100" spans="1:33">
      <c r="A100" s="8" t="s">
        <v>764</v>
      </c>
      <c r="B100" s="8" t="s">
        <v>765</v>
      </c>
      <c r="C100" s="8" t="s">
        <v>419</v>
      </c>
      <c r="D100" s="8">
        <v>440820</v>
      </c>
      <c r="E100" s="8">
        <v>34219</v>
      </c>
      <c r="F100" s="8">
        <v>475039</v>
      </c>
      <c r="G100" s="8">
        <v>183102</v>
      </c>
      <c r="H100" s="8">
        <v>98732</v>
      </c>
      <c r="I100" s="8">
        <v>35389</v>
      </c>
      <c r="J100" s="8">
        <v>0</v>
      </c>
      <c r="K100" s="8">
        <v>6619</v>
      </c>
      <c r="L100" s="8">
        <v>36442</v>
      </c>
      <c r="M100" s="8">
        <v>7408</v>
      </c>
      <c r="N100" s="8">
        <v>34219</v>
      </c>
      <c r="O100" s="8">
        <v>0</v>
      </c>
      <c r="P100" s="8">
        <v>256782.24479999999</v>
      </c>
      <c r="Q100" s="8">
        <v>119629</v>
      </c>
      <c r="R100" s="8">
        <v>-37272.5</v>
      </c>
      <c r="S100" s="8">
        <v>27826.79</v>
      </c>
      <c r="T100" s="8">
        <v>366965.53480000002</v>
      </c>
      <c r="U100" s="8">
        <v>475039</v>
      </c>
      <c r="V100" s="8">
        <v>403783.28090000001</v>
      </c>
      <c r="W100" s="8">
        <v>-36817.746099999997</v>
      </c>
      <c r="X100" s="8">
        <v>-25772.422269999999</v>
      </c>
      <c r="Y100" s="8">
        <v>0.94599999999999995</v>
      </c>
      <c r="AA100" s="8">
        <v>449387</v>
      </c>
      <c r="AB100" s="8">
        <v>455124</v>
      </c>
      <c r="AC100" s="8">
        <v>7486</v>
      </c>
      <c r="AD100" s="8">
        <v>468</v>
      </c>
      <c r="AE100" s="8">
        <v>28464860</v>
      </c>
    </row>
    <row r="101" spans="1:33">
      <c r="A101" s="8" t="s">
        <v>766</v>
      </c>
      <c r="B101" s="8" t="s">
        <v>767</v>
      </c>
      <c r="C101" s="8" t="s">
        <v>421</v>
      </c>
      <c r="D101" s="8">
        <v>302327</v>
      </c>
      <c r="E101" s="8">
        <v>12675</v>
      </c>
      <c r="F101" s="8">
        <v>315002</v>
      </c>
      <c r="G101" s="8">
        <v>122131</v>
      </c>
      <c r="H101" s="8">
        <v>69911</v>
      </c>
      <c r="I101" s="8">
        <v>5615</v>
      </c>
      <c r="J101" s="8">
        <v>0</v>
      </c>
      <c r="K101" s="8">
        <v>11029</v>
      </c>
      <c r="L101" s="8">
        <v>0</v>
      </c>
      <c r="M101" s="8">
        <v>0</v>
      </c>
      <c r="N101" s="8">
        <v>12675</v>
      </c>
      <c r="O101" s="8">
        <v>798</v>
      </c>
      <c r="P101" s="8">
        <v>171276.51439999999</v>
      </c>
      <c r="Q101" s="8">
        <v>73571.75</v>
      </c>
      <c r="R101" s="8">
        <v>-678.3</v>
      </c>
      <c r="S101" s="8">
        <v>10773.75</v>
      </c>
      <c r="T101" s="8">
        <v>254943.7144</v>
      </c>
      <c r="U101" s="8">
        <v>315002</v>
      </c>
      <c r="V101" s="8">
        <v>267751.99154999998</v>
      </c>
      <c r="W101" s="8">
        <v>-12808.27715</v>
      </c>
      <c r="X101" s="8">
        <v>-8965.7940049999706</v>
      </c>
      <c r="Y101" s="8">
        <v>0.97199999999999998</v>
      </c>
      <c r="AA101" s="8">
        <v>306182</v>
      </c>
      <c r="AB101" s="8">
        <v>310091</v>
      </c>
      <c r="AC101" s="8">
        <v>9814</v>
      </c>
      <c r="AD101" s="8">
        <v>2796</v>
      </c>
      <c r="AE101" s="8">
        <v>88332697</v>
      </c>
    </row>
    <row r="102" spans="1:33">
      <c r="A102" s="8" t="s">
        <v>766</v>
      </c>
      <c r="B102" s="8" t="s">
        <v>768</v>
      </c>
      <c r="C102" s="8" t="s">
        <v>422</v>
      </c>
      <c r="D102" s="8">
        <v>517330</v>
      </c>
      <c r="E102" s="8">
        <v>27982</v>
      </c>
      <c r="F102" s="8">
        <v>545312</v>
      </c>
      <c r="G102" s="8">
        <v>300282</v>
      </c>
      <c r="H102" s="8">
        <v>80264</v>
      </c>
      <c r="I102" s="8">
        <v>9521</v>
      </c>
      <c r="J102" s="8">
        <v>828</v>
      </c>
      <c r="K102" s="8">
        <v>21401</v>
      </c>
      <c r="L102" s="8">
        <v>344</v>
      </c>
      <c r="M102" s="8">
        <v>44385</v>
      </c>
      <c r="N102" s="8">
        <v>27982</v>
      </c>
      <c r="O102" s="8">
        <v>0</v>
      </c>
      <c r="P102" s="8">
        <v>421115.4768</v>
      </c>
      <c r="Q102" s="8">
        <v>95211.9</v>
      </c>
      <c r="R102" s="8">
        <v>-38019.65</v>
      </c>
      <c r="S102" s="8">
        <v>16239.25</v>
      </c>
      <c r="T102" s="8">
        <v>494546.9768</v>
      </c>
      <c r="U102" s="8">
        <v>545312</v>
      </c>
      <c r="V102" s="8">
        <v>463514.96454999998</v>
      </c>
      <c r="W102" s="8">
        <v>31032.01225</v>
      </c>
      <c r="X102" s="8">
        <v>21722.408575000001</v>
      </c>
      <c r="Y102" s="8">
        <v>1.04</v>
      </c>
      <c r="AA102" s="8">
        <v>567124</v>
      </c>
      <c r="AB102" s="8">
        <v>574364</v>
      </c>
      <c r="AC102" s="8">
        <v>8701</v>
      </c>
      <c r="AD102" s="8">
        <v>1682</v>
      </c>
      <c r="AE102" s="8">
        <v>111063460</v>
      </c>
    </row>
    <row r="103" spans="1:33">
      <c r="A103" s="8" t="s">
        <v>766</v>
      </c>
      <c r="B103" s="8" t="s">
        <v>769</v>
      </c>
      <c r="C103" s="8" t="s">
        <v>423</v>
      </c>
      <c r="D103" s="8">
        <v>95542</v>
      </c>
      <c r="E103" s="8">
        <v>8768</v>
      </c>
      <c r="F103" s="8">
        <v>104310</v>
      </c>
      <c r="G103" s="8">
        <v>61606</v>
      </c>
      <c r="H103" s="8">
        <v>15549</v>
      </c>
      <c r="I103" s="8">
        <v>3121</v>
      </c>
      <c r="J103" s="8">
        <v>0</v>
      </c>
      <c r="K103" s="8">
        <v>3800</v>
      </c>
      <c r="L103" s="8">
        <v>144</v>
      </c>
      <c r="M103" s="8">
        <v>15484</v>
      </c>
      <c r="N103" s="8">
        <v>8768</v>
      </c>
      <c r="O103" s="8">
        <v>48</v>
      </c>
      <c r="P103" s="8">
        <v>86396.254400000005</v>
      </c>
      <c r="Q103" s="8">
        <v>19099.5</v>
      </c>
      <c r="R103" s="8">
        <v>-13324.6</v>
      </c>
      <c r="S103" s="8">
        <v>4820.5200000000004</v>
      </c>
      <c r="T103" s="8">
        <v>96991.674400000004</v>
      </c>
      <c r="U103" s="8">
        <v>104310</v>
      </c>
      <c r="V103" s="8">
        <v>88663.309599999993</v>
      </c>
      <c r="W103" s="8">
        <v>8328.3648000000103</v>
      </c>
      <c r="X103" s="8">
        <v>5829.8553600000096</v>
      </c>
      <c r="Y103" s="8">
        <v>1.056</v>
      </c>
      <c r="AA103" s="8">
        <v>110151</v>
      </c>
      <c r="AB103" s="8">
        <v>111557</v>
      </c>
      <c r="AC103" s="8">
        <v>8732</v>
      </c>
      <c r="AD103" s="8">
        <v>1714</v>
      </c>
      <c r="AE103" s="8">
        <v>21900936</v>
      </c>
    </row>
    <row r="104" spans="1:33">
      <c r="A104" s="8" t="s">
        <v>766</v>
      </c>
      <c r="B104" s="8" t="s">
        <v>770</v>
      </c>
      <c r="C104" s="8" t="s">
        <v>424</v>
      </c>
      <c r="D104" s="8">
        <v>236099</v>
      </c>
      <c r="E104" s="8">
        <v>12627</v>
      </c>
      <c r="F104" s="8">
        <v>248726</v>
      </c>
      <c r="G104" s="8">
        <v>114176</v>
      </c>
      <c r="H104" s="8">
        <v>62299</v>
      </c>
      <c r="I104" s="8">
        <v>690</v>
      </c>
      <c r="J104" s="8">
        <v>0</v>
      </c>
      <c r="K104" s="8">
        <v>7119</v>
      </c>
      <c r="L104" s="8">
        <v>358</v>
      </c>
      <c r="M104" s="8">
        <v>23959</v>
      </c>
      <c r="N104" s="8">
        <v>12627</v>
      </c>
      <c r="O104" s="8">
        <v>899</v>
      </c>
      <c r="P104" s="8">
        <v>160120.42240000001</v>
      </c>
      <c r="Q104" s="8">
        <v>59591.8</v>
      </c>
      <c r="R104" s="8">
        <v>-21433.599999999999</v>
      </c>
      <c r="S104" s="8">
        <v>6659.92</v>
      </c>
      <c r="T104" s="8">
        <v>204938.54240000001</v>
      </c>
      <c r="U104" s="8">
        <v>248726</v>
      </c>
      <c r="V104" s="8">
        <v>211417.28020000001</v>
      </c>
      <c r="W104" s="8">
        <v>-6478.7377999999999</v>
      </c>
      <c r="X104" s="8">
        <v>-4535.1164600000002</v>
      </c>
      <c r="Y104" s="8">
        <v>0.98199999999999998</v>
      </c>
      <c r="AA104" s="8">
        <v>244249</v>
      </c>
      <c r="AB104" s="8">
        <v>247367</v>
      </c>
      <c r="AC104" s="8">
        <v>8637</v>
      </c>
      <c r="AD104" s="8">
        <v>1619</v>
      </c>
      <c r="AE104" s="8">
        <v>46375526</v>
      </c>
    </row>
    <row r="105" spans="1:33">
      <c r="A105" s="8" t="s">
        <v>766</v>
      </c>
      <c r="B105" s="8" t="s">
        <v>771</v>
      </c>
      <c r="C105" s="8" t="s">
        <v>425</v>
      </c>
      <c r="D105" s="8">
        <v>154361</v>
      </c>
      <c r="E105" s="8">
        <v>8448</v>
      </c>
      <c r="F105" s="8">
        <v>162809</v>
      </c>
      <c r="G105" s="8">
        <v>97646</v>
      </c>
      <c r="H105" s="8">
        <v>5094</v>
      </c>
      <c r="I105" s="8">
        <v>1318</v>
      </c>
      <c r="J105" s="8">
        <v>0</v>
      </c>
      <c r="K105" s="8">
        <v>11647</v>
      </c>
      <c r="L105" s="8">
        <v>53</v>
      </c>
      <c r="M105" s="8">
        <v>28288</v>
      </c>
      <c r="N105" s="8">
        <v>8448</v>
      </c>
      <c r="O105" s="8">
        <v>5</v>
      </c>
      <c r="P105" s="8">
        <v>136938.75039999999</v>
      </c>
      <c r="Q105" s="8">
        <v>15350.15</v>
      </c>
      <c r="R105" s="8">
        <v>-24094.1</v>
      </c>
      <c r="S105" s="8">
        <v>2371.84</v>
      </c>
      <c r="T105" s="8">
        <v>130566.6404</v>
      </c>
      <c r="U105" s="8">
        <v>162809</v>
      </c>
      <c r="V105" s="8">
        <v>138387.55309999999</v>
      </c>
      <c r="W105" s="8">
        <v>-7820.9126999999899</v>
      </c>
      <c r="X105" s="8">
        <v>-5474.6388899999902</v>
      </c>
      <c r="Y105" s="8">
        <v>0.96599999999999997</v>
      </c>
      <c r="AA105" s="8">
        <v>157273</v>
      </c>
      <c r="AB105" s="8">
        <v>159281</v>
      </c>
      <c r="AC105" s="8">
        <v>9165</v>
      </c>
      <c r="AD105" s="8">
        <v>2147</v>
      </c>
      <c r="AE105" s="8">
        <v>37313371</v>
      </c>
    </row>
    <row r="106" spans="1:33">
      <c r="A106" s="8" t="s">
        <v>772</v>
      </c>
      <c r="B106" s="8" t="s">
        <v>773</v>
      </c>
      <c r="C106" s="8" t="s">
        <v>427</v>
      </c>
      <c r="D106" s="8">
        <v>83611</v>
      </c>
      <c r="E106" s="8">
        <v>7548</v>
      </c>
      <c r="F106" s="8">
        <v>91159</v>
      </c>
      <c r="G106" s="8">
        <v>863</v>
      </c>
      <c r="H106" s="8">
        <v>77110</v>
      </c>
      <c r="I106" s="8">
        <v>1</v>
      </c>
      <c r="J106" s="8">
        <v>0</v>
      </c>
      <c r="K106" s="8">
        <v>2207</v>
      </c>
      <c r="L106" s="8">
        <v>0</v>
      </c>
      <c r="M106" s="8">
        <v>306</v>
      </c>
      <c r="N106" s="8">
        <v>7548</v>
      </c>
      <c r="O106" s="8">
        <v>0</v>
      </c>
      <c r="P106" s="8">
        <v>1210.2711999999999</v>
      </c>
      <c r="Q106" s="8">
        <v>67420.3</v>
      </c>
      <c r="R106" s="8">
        <v>-260.10000000000002</v>
      </c>
      <c r="S106" s="8">
        <v>6363.78</v>
      </c>
      <c r="T106" s="8">
        <v>74734.251199999999</v>
      </c>
      <c r="U106" s="8">
        <v>91159</v>
      </c>
      <c r="V106" s="8">
        <v>77485.082850000006</v>
      </c>
      <c r="W106" s="8">
        <v>-2750.8316500000101</v>
      </c>
      <c r="X106" s="8">
        <v>-1925.5821550000101</v>
      </c>
      <c r="Y106" s="8">
        <v>0.97899999999999998</v>
      </c>
      <c r="AA106" s="8">
        <v>89245</v>
      </c>
      <c r="AB106" s="8">
        <v>90384</v>
      </c>
      <c r="AC106" s="8">
        <v>5619</v>
      </c>
      <c r="AD106" s="8">
        <v>-1399</v>
      </c>
      <c r="AE106" s="8">
        <v>-22502429</v>
      </c>
    </row>
    <row r="107" spans="1:33">
      <c r="A107" s="8" t="s">
        <v>772</v>
      </c>
      <c r="B107" s="8" t="s">
        <v>774</v>
      </c>
      <c r="C107" s="8" t="s">
        <v>428</v>
      </c>
      <c r="D107" s="8">
        <v>82601</v>
      </c>
      <c r="E107" s="8">
        <v>5592</v>
      </c>
      <c r="F107" s="8">
        <v>88193</v>
      </c>
      <c r="G107" s="8">
        <v>45430</v>
      </c>
      <c r="H107" s="8">
        <v>6506</v>
      </c>
      <c r="I107" s="8">
        <v>833</v>
      </c>
      <c r="J107" s="8">
        <v>0</v>
      </c>
      <c r="K107" s="8">
        <v>6237</v>
      </c>
      <c r="L107" s="8">
        <v>173</v>
      </c>
      <c r="M107" s="8">
        <v>6949</v>
      </c>
      <c r="N107" s="8">
        <v>5592</v>
      </c>
      <c r="O107" s="8">
        <v>0</v>
      </c>
      <c r="P107" s="8">
        <v>63711.031999999999</v>
      </c>
      <c r="Q107" s="8">
        <v>11539.6</v>
      </c>
      <c r="R107" s="8">
        <v>-6053.7</v>
      </c>
      <c r="S107" s="8">
        <v>3571.87</v>
      </c>
      <c r="T107" s="8">
        <v>72768.801999999996</v>
      </c>
      <c r="U107" s="8">
        <v>88193</v>
      </c>
      <c r="V107" s="8">
        <v>74964.370450000002</v>
      </c>
      <c r="W107" s="8">
        <v>-2195.5684499999802</v>
      </c>
      <c r="X107" s="8">
        <v>-1536.89791499998</v>
      </c>
      <c r="Y107" s="8">
        <v>0.98299999999999998</v>
      </c>
      <c r="AA107" s="8">
        <v>86694</v>
      </c>
      <c r="AB107" s="8">
        <v>87801</v>
      </c>
      <c r="AC107" s="8">
        <v>7029</v>
      </c>
      <c r="AD107" s="8">
        <v>11</v>
      </c>
      <c r="AE107" s="8">
        <v>137601</v>
      </c>
    </row>
    <row r="108" spans="1:33">
      <c r="A108" s="8" t="s">
        <v>772</v>
      </c>
      <c r="B108" s="8" t="s">
        <v>775</v>
      </c>
      <c r="C108" s="8" t="s">
        <v>429</v>
      </c>
      <c r="D108" s="8">
        <v>71201</v>
      </c>
      <c r="E108" s="8">
        <v>7954</v>
      </c>
      <c r="F108" s="8">
        <v>79155</v>
      </c>
      <c r="G108" s="8">
        <v>23395</v>
      </c>
      <c r="H108" s="8">
        <v>16538</v>
      </c>
      <c r="I108" s="8">
        <v>660</v>
      </c>
      <c r="J108" s="8">
        <v>2070</v>
      </c>
      <c r="K108" s="8">
        <v>3853</v>
      </c>
      <c r="L108" s="8">
        <v>0</v>
      </c>
      <c r="M108" s="8">
        <v>0</v>
      </c>
      <c r="N108" s="8">
        <v>7954</v>
      </c>
      <c r="O108" s="8">
        <v>0</v>
      </c>
      <c r="P108" s="8">
        <v>32809.148000000001</v>
      </c>
      <c r="Q108" s="8">
        <v>19652.849999999999</v>
      </c>
      <c r="R108" s="8">
        <v>0</v>
      </c>
      <c r="S108" s="8">
        <v>6760.9</v>
      </c>
      <c r="T108" s="8">
        <v>59222.898000000001</v>
      </c>
      <c r="U108" s="8">
        <v>79155</v>
      </c>
      <c r="V108" s="8">
        <v>67281.786550000004</v>
      </c>
      <c r="W108" s="8">
        <v>-8058.8885499999997</v>
      </c>
      <c r="X108" s="8">
        <v>-5641.2219850000001</v>
      </c>
      <c r="Y108" s="8">
        <v>0.92900000000000005</v>
      </c>
      <c r="AA108" s="8">
        <v>73535</v>
      </c>
      <c r="AB108" s="8">
        <v>74474</v>
      </c>
      <c r="AC108" s="8">
        <v>3641</v>
      </c>
      <c r="AD108" s="8">
        <v>-3377</v>
      </c>
      <c r="AE108" s="8">
        <v>-69081656</v>
      </c>
    </row>
    <row r="109" spans="1:33">
      <c r="A109" s="8" t="s">
        <v>772</v>
      </c>
      <c r="B109" s="8" t="s">
        <v>776</v>
      </c>
      <c r="C109" s="8" t="s">
        <v>430</v>
      </c>
      <c r="D109" s="8">
        <v>52836</v>
      </c>
      <c r="E109" s="8">
        <v>6781</v>
      </c>
      <c r="F109" s="8">
        <v>59617</v>
      </c>
      <c r="G109" s="8">
        <v>41265</v>
      </c>
      <c r="H109" s="8">
        <v>10232</v>
      </c>
      <c r="I109" s="8">
        <v>745</v>
      </c>
      <c r="J109" s="8">
        <v>0</v>
      </c>
      <c r="K109" s="8">
        <v>5176</v>
      </c>
      <c r="L109" s="8">
        <v>233</v>
      </c>
      <c r="M109" s="8">
        <v>16210</v>
      </c>
      <c r="N109" s="8">
        <v>6781</v>
      </c>
      <c r="O109" s="8">
        <v>159</v>
      </c>
      <c r="P109" s="8">
        <v>57870.036</v>
      </c>
      <c r="Q109" s="8">
        <v>13730.05</v>
      </c>
      <c r="R109" s="8">
        <v>-14111.7</v>
      </c>
      <c r="S109" s="8">
        <v>3008.15</v>
      </c>
      <c r="T109" s="8">
        <v>60496.536</v>
      </c>
      <c r="U109" s="8">
        <v>59617</v>
      </c>
      <c r="V109" s="8">
        <v>50674.636149999998</v>
      </c>
      <c r="W109" s="8">
        <v>9821.8998500000198</v>
      </c>
      <c r="X109" s="8">
        <v>6875.3298950000099</v>
      </c>
      <c r="Y109" s="8">
        <v>1.115</v>
      </c>
      <c r="AA109" s="8">
        <v>66473</v>
      </c>
      <c r="AB109" s="8">
        <v>67322</v>
      </c>
      <c r="AC109" s="8">
        <v>4198</v>
      </c>
      <c r="AD109" s="8">
        <v>-2820</v>
      </c>
      <c r="AE109" s="8">
        <v>-45234655</v>
      </c>
    </row>
    <row r="110" spans="1:33">
      <c r="A110" s="8" t="s">
        <v>772</v>
      </c>
      <c r="B110" s="8" t="s">
        <v>777</v>
      </c>
      <c r="C110" s="8" t="s">
        <v>431</v>
      </c>
      <c r="D110" s="8">
        <v>324728</v>
      </c>
      <c r="E110" s="8">
        <v>18238</v>
      </c>
      <c r="F110" s="8">
        <v>342966</v>
      </c>
      <c r="G110" s="8">
        <v>155884</v>
      </c>
      <c r="H110" s="8">
        <v>24185</v>
      </c>
      <c r="I110" s="8">
        <v>3969</v>
      </c>
      <c r="J110" s="8">
        <v>0</v>
      </c>
      <c r="K110" s="8">
        <v>12808</v>
      </c>
      <c r="L110" s="8">
        <v>293</v>
      </c>
      <c r="M110" s="8">
        <v>33033</v>
      </c>
      <c r="N110" s="8">
        <v>18238</v>
      </c>
      <c r="O110" s="8">
        <v>776</v>
      </c>
      <c r="P110" s="8">
        <v>218611.72159999999</v>
      </c>
      <c r="Q110" s="8">
        <v>34817.699999999997</v>
      </c>
      <c r="R110" s="8">
        <v>-28986.7</v>
      </c>
      <c r="S110" s="8">
        <v>9886.69</v>
      </c>
      <c r="T110" s="8">
        <v>234329.41159999999</v>
      </c>
      <c r="U110" s="8">
        <v>342966</v>
      </c>
      <c r="V110" s="8">
        <v>291521.22495</v>
      </c>
      <c r="W110" s="8">
        <v>-57191.813349999997</v>
      </c>
      <c r="X110" s="8">
        <v>-40034.269345000001</v>
      </c>
      <c r="Y110" s="8">
        <v>0.88300000000000001</v>
      </c>
      <c r="AA110" s="8">
        <v>302839</v>
      </c>
      <c r="AB110" s="8">
        <v>306705</v>
      </c>
      <c r="AC110" s="8">
        <v>8743</v>
      </c>
      <c r="AD110" s="8">
        <v>1725</v>
      </c>
      <c r="AE110" s="8">
        <v>60502777</v>
      </c>
    </row>
    <row r="111" spans="1:33">
      <c r="A111" s="8" t="s">
        <v>772</v>
      </c>
      <c r="B111" s="8" t="s">
        <v>778</v>
      </c>
      <c r="C111" s="8" t="s">
        <v>432</v>
      </c>
      <c r="D111" s="8">
        <v>773119</v>
      </c>
      <c r="E111" s="8">
        <v>82451</v>
      </c>
      <c r="F111" s="8">
        <v>855570</v>
      </c>
      <c r="G111" s="8">
        <v>433348</v>
      </c>
      <c r="H111" s="8">
        <v>175636</v>
      </c>
      <c r="I111" s="8">
        <v>37936</v>
      </c>
      <c r="J111" s="8">
        <v>0</v>
      </c>
      <c r="K111" s="8">
        <v>26268</v>
      </c>
      <c r="L111" s="8">
        <v>19613</v>
      </c>
      <c r="M111" s="8">
        <v>43514</v>
      </c>
      <c r="N111" s="8">
        <v>82451</v>
      </c>
      <c r="O111" s="8">
        <v>134</v>
      </c>
      <c r="P111" s="8">
        <v>607727.2352</v>
      </c>
      <c r="Q111" s="8">
        <v>203864</v>
      </c>
      <c r="R111" s="8">
        <v>-53771.85</v>
      </c>
      <c r="S111" s="8">
        <v>62685.97</v>
      </c>
      <c r="T111" s="8">
        <v>820505.35519999999</v>
      </c>
      <c r="U111" s="8">
        <v>855570</v>
      </c>
      <c r="V111" s="8">
        <v>727234.34785000002</v>
      </c>
      <c r="W111" s="8">
        <v>93271.00735</v>
      </c>
      <c r="X111" s="8">
        <v>65289.705145</v>
      </c>
      <c r="Y111" s="8">
        <v>1.0760000000000001</v>
      </c>
      <c r="AA111" s="8">
        <v>920593</v>
      </c>
      <c r="AB111" s="8">
        <v>932345</v>
      </c>
      <c r="AC111" s="8">
        <v>6103</v>
      </c>
      <c r="AD111" s="8">
        <v>-915</v>
      </c>
      <c r="AE111" s="8">
        <v>-139741183</v>
      </c>
    </row>
    <row r="112" spans="1:33">
      <c r="A112" s="8" t="s">
        <v>772</v>
      </c>
      <c r="B112" s="8" t="s">
        <v>779</v>
      </c>
      <c r="C112" s="8" t="s">
        <v>433</v>
      </c>
      <c r="D112" s="8">
        <v>377476</v>
      </c>
      <c r="E112" s="8">
        <v>26319</v>
      </c>
      <c r="F112" s="8">
        <v>403795</v>
      </c>
      <c r="G112" s="8">
        <v>203872</v>
      </c>
      <c r="H112" s="8">
        <v>48869</v>
      </c>
      <c r="I112" s="8">
        <v>135847</v>
      </c>
      <c r="J112" s="8">
        <v>0</v>
      </c>
      <c r="K112" s="8">
        <v>7558</v>
      </c>
      <c r="L112" s="8">
        <v>141807</v>
      </c>
      <c r="M112" s="8">
        <v>12070</v>
      </c>
      <c r="N112" s="8">
        <v>26319</v>
      </c>
      <c r="O112" s="8">
        <v>162</v>
      </c>
      <c r="P112" s="8">
        <v>285910.09279999998</v>
      </c>
      <c r="Q112" s="8">
        <v>163432.9</v>
      </c>
      <c r="R112" s="8">
        <v>-130933.15</v>
      </c>
      <c r="S112" s="8">
        <v>20319.25</v>
      </c>
      <c r="T112" s="8">
        <v>338729.09279999998</v>
      </c>
      <c r="U112" s="8">
        <v>403795</v>
      </c>
      <c r="V112" s="8">
        <v>343225.92170000001</v>
      </c>
      <c r="W112" s="8">
        <v>-4496.8289000000204</v>
      </c>
      <c r="X112" s="8">
        <v>-3147.7802300000199</v>
      </c>
      <c r="Y112" s="8">
        <v>0.99199999999999999</v>
      </c>
      <c r="AA112" s="8">
        <v>400565</v>
      </c>
      <c r="AB112" s="8">
        <v>405678</v>
      </c>
      <c r="AC112" s="8">
        <v>7822</v>
      </c>
      <c r="AD112" s="8">
        <v>803</v>
      </c>
      <c r="AE112" s="8">
        <v>41670070</v>
      </c>
    </row>
    <row r="113" spans="1:31">
      <c r="A113" s="8" t="s">
        <v>772</v>
      </c>
      <c r="B113" s="8" t="s">
        <v>780</v>
      </c>
      <c r="C113" s="8" t="s">
        <v>434</v>
      </c>
      <c r="D113" s="8">
        <v>152964</v>
      </c>
      <c r="E113" s="8">
        <v>11664</v>
      </c>
      <c r="F113" s="8">
        <v>164628</v>
      </c>
      <c r="G113" s="8">
        <v>4365</v>
      </c>
      <c r="H113" s="8">
        <v>116955</v>
      </c>
      <c r="I113" s="8">
        <v>939</v>
      </c>
      <c r="J113" s="8">
        <v>3002</v>
      </c>
      <c r="K113" s="8">
        <v>0</v>
      </c>
      <c r="L113" s="8">
        <v>0</v>
      </c>
      <c r="M113" s="8">
        <v>488</v>
      </c>
      <c r="N113" s="8">
        <v>11664</v>
      </c>
      <c r="O113" s="8">
        <v>0</v>
      </c>
      <c r="P113" s="8">
        <v>6121.4759999999997</v>
      </c>
      <c r="Q113" s="8">
        <v>102761.60000000001</v>
      </c>
      <c r="R113" s="8">
        <v>-414.8</v>
      </c>
      <c r="S113" s="8">
        <v>9831.44</v>
      </c>
      <c r="T113" s="8">
        <v>118299.716</v>
      </c>
      <c r="U113" s="8">
        <v>164628</v>
      </c>
      <c r="V113" s="8">
        <v>139933.62659999999</v>
      </c>
      <c r="W113" s="8">
        <v>-21633.910599999999</v>
      </c>
      <c r="X113" s="8">
        <v>-15143.737419999999</v>
      </c>
      <c r="Y113" s="8">
        <v>0.90800000000000003</v>
      </c>
      <c r="AA113" s="8">
        <v>149482</v>
      </c>
      <c r="AB113" s="8">
        <v>151390</v>
      </c>
      <c r="AC113" s="8">
        <v>5328</v>
      </c>
      <c r="AD113" s="8">
        <v>-1690</v>
      </c>
      <c r="AE113" s="8">
        <v>-48008230</v>
      </c>
    </row>
    <row r="114" spans="1:31">
      <c r="A114" s="8" t="s">
        <v>772</v>
      </c>
      <c r="B114" s="8" t="s">
        <v>781</v>
      </c>
      <c r="C114" s="8" t="s">
        <v>435</v>
      </c>
      <c r="D114" s="8">
        <v>109907</v>
      </c>
      <c r="E114" s="8">
        <v>4647</v>
      </c>
      <c r="F114" s="8">
        <v>114554</v>
      </c>
      <c r="G114" s="8">
        <v>45332</v>
      </c>
      <c r="H114" s="8">
        <v>11574</v>
      </c>
      <c r="I114" s="8">
        <v>1541</v>
      </c>
      <c r="J114" s="8">
        <v>0</v>
      </c>
      <c r="K114" s="8">
        <v>4809</v>
      </c>
      <c r="L114" s="8">
        <v>256</v>
      </c>
      <c r="M114" s="8">
        <v>0</v>
      </c>
      <c r="N114" s="8">
        <v>4647</v>
      </c>
      <c r="O114" s="8">
        <v>496</v>
      </c>
      <c r="P114" s="8">
        <v>63573.596799999999</v>
      </c>
      <c r="Q114" s="8">
        <v>15235.4</v>
      </c>
      <c r="R114" s="8">
        <v>-639.20000000000005</v>
      </c>
      <c r="S114" s="8">
        <v>3949.95</v>
      </c>
      <c r="T114" s="8">
        <v>82119.746799999994</v>
      </c>
      <c r="U114" s="8">
        <v>114554</v>
      </c>
      <c r="V114" s="8">
        <v>97371.025800000003</v>
      </c>
      <c r="W114" s="8">
        <v>-15251.279</v>
      </c>
      <c r="X114" s="8">
        <v>-10675.8953</v>
      </c>
      <c r="Y114" s="8">
        <v>0.90700000000000003</v>
      </c>
      <c r="AA114" s="8">
        <v>103901</v>
      </c>
      <c r="AB114" s="8">
        <v>105227</v>
      </c>
      <c r="AC114" s="8">
        <v>6788</v>
      </c>
      <c r="AD114" s="8">
        <v>-230</v>
      </c>
      <c r="AE114" s="8">
        <v>-3567749</v>
      </c>
    </row>
    <row r="115" spans="1:31">
      <c r="A115" s="8" t="s">
        <v>772</v>
      </c>
      <c r="B115" s="8" t="s">
        <v>782</v>
      </c>
      <c r="C115" s="8" t="s">
        <v>436</v>
      </c>
      <c r="D115" s="8">
        <v>105538</v>
      </c>
      <c r="E115" s="8">
        <v>6967</v>
      </c>
      <c r="F115" s="8">
        <v>112505</v>
      </c>
      <c r="G115" s="8">
        <v>35221</v>
      </c>
      <c r="H115" s="8">
        <v>50744</v>
      </c>
      <c r="I115" s="8">
        <v>1284</v>
      </c>
      <c r="J115" s="8">
        <v>3210</v>
      </c>
      <c r="K115" s="8">
        <v>0</v>
      </c>
      <c r="L115" s="8">
        <v>0</v>
      </c>
      <c r="M115" s="8">
        <v>6922</v>
      </c>
      <c r="N115" s="8">
        <v>6967</v>
      </c>
      <c r="O115" s="8">
        <v>530</v>
      </c>
      <c r="P115" s="8">
        <v>49393.930399999997</v>
      </c>
      <c r="Q115" s="8">
        <v>46952.3</v>
      </c>
      <c r="R115" s="8">
        <v>-6334.2</v>
      </c>
      <c r="S115" s="8">
        <v>4745.21</v>
      </c>
      <c r="T115" s="8">
        <v>94757.240399999995</v>
      </c>
      <c r="U115" s="8">
        <v>112505</v>
      </c>
      <c r="V115" s="8">
        <v>95629.341799999995</v>
      </c>
      <c r="W115" s="8">
        <v>-872.10139999998501</v>
      </c>
      <c r="X115" s="8">
        <v>-610.47097999998903</v>
      </c>
      <c r="Y115" s="8">
        <v>0.995</v>
      </c>
      <c r="AA115" s="8">
        <v>111943</v>
      </c>
      <c r="AB115" s="8">
        <v>113372</v>
      </c>
      <c r="AC115" s="8">
        <v>6418</v>
      </c>
      <c r="AD115" s="8">
        <v>-601</v>
      </c>
      <c r="AE115" s="8">
        <v>-10610305</v>
      </c>
    </row>
    <row r="116" spans="1:31">
      <c r="A116" s="8" t="s">
        <v>772</v>
      </c>
      <c r="B116" s="8" t="s">
        <v>783</v>
      </c>
      <c r="C116" s="8" t="s">
        <v>437</v>
      </c>
      <c r="D116" s="8">
        <v>118584</v>
      </c>
      <c r="E116" s="8">
        <v>11395</v>
      </c>
      <c r="F116" s="8">
        <v>129979</v>
      </c>
      <c r="G116" s="8">
        <v>49418</v>
      </c>
      <c r="H116" s="8">
        <v>37699</v>
      </c>
      <c r="I116" s="8">
        <v>1272</v>
      </c>
      <c r="J116" s="8">
        <v>0</v>
      </c>
      <c r="K116" s="8">
        <v>3165</v>
      </c>
      <c r="L116" s="8">
        <v>29</v>
      </c>
      <c r="M116" s="8">
        <v>2854</v>
      </c>
      <c r="N116" s="8">
        <v>11395</v>
      </c>
      <c r="O116" s="8">
        <v>817</v>
      </c>
      <c r="P116" s="8">
        <v>69303.803199999995</v>
      </c>
      <c r="Q116" s="8">
        <v>35815.599999999999</v>
      </c>
      <c r="R116" s="8">
        <v>-3145</v>
      </c>
      <c r="S116" s="8">
        <v>9200.57</v>
      </c>
      <c r="T116" s="8">
        <v>111174.97319999999</v>
      </c>
      <c r="U116" s="8">
        <v>129979</v>
      </c>
      <c r="V116" s="8">
        <v>110482.55885</v>
      </c>
      <c r="W116" s="8">
        <v>692.41435000000604</v>
      </c>
      <c r="X116" s="8">
        <v>484.69004500000398</v>
      </c>
      <c r="Y116" s="8">
        <v>1.004</v>
      </c>
      <c r="AA116" s="8">
        <v>130499</v>
      </c>
      <c r="AB116" s="8">
        <v>132165</v>
      </c>
      <c r="AC116" s="8">
        <v>7483</v>
      </c>
      <c r="AD116" s="8">
        <v>465</v>
      </c>
      <c r="AE116" s="8">
        <v>8218492</v>
      </c>
    </row>
    <row r="117" spans="1:31">
      <c r="A117" s="8" t="s">
        <v>772</v>
      </c>
      <c r="B117" s="8" t="s">
        <v>784</v>
      </c>
      <c r="C117" s="8" t="s">
        <v>438</v>
      </c>
      <c r="D117" s="8">
        <v>685251</v>
      </c>
      <c r="E117" s="8">
        <v>50293</v>
      </c>
      <c r="F117" s="8">
        <v>735544</v>
      </c>
      <c r="G117" s="8">
        <v>404238</v>
      </c>
      <c r="H117" s="8">
        <v>85866</v>
      </c>
      <c r="I117" s="8">
        <v>25654</v>
      </c>
      <c r="J117" s="8">
        <v>100</v>
      </c>
      <c r="K117" s="8">
        <v>13674</v>
      </c>
      <c r="L117" s="8">
        <v>4456</v>
      </c>
      <c r="M117" s="8">
        <v>55318</v>
      </c>
      <c r="N117" s="8">
        <v>50293</v>
      </c>
      <c r="O117" s="8">
        <v>0</v>
      </c>
      <c r="P117" s="8">
        <v>566903.37120000005</v>
      </c>
      <c r="Q117" s="8">
        <v>106499.9</v>
      </c>
      <c r="R117" s="8">
        <v>-50807.9</v>
      </c>
      <c r="S117" s="8">
        <v>33344.99</v>
      </c>
      <c r="T117" s="8">
        <v>655940.36120000004</v>
      </c>
      <c r="U117" s="8">
        <v>735544</v>
      </c>
      <c r="V117" s="8">
        <v>625212.43740000005</v>
      </c>
      <c r="W117" s="8">
        <v>30727.923800000099</v>
      </c>
      <c r="X117" s="8">
        <v>21509.546660000098</v>
      </c>
      <c r="Y117" s="8">
        <v>1.0289999999999999</v>
      </c>
      <c r="AA117" s="8">
        <v>756875</v>
      </c>
      <c r="AB117" s="8">
        <v>766537</v>
      </c>
      <c r="AC117" s="8">
        <v>8929</v>
      </c>
      <c r="AD117" s="8">
        <v>1911</v>
      </c>
      <c r="AE117" s="8">
        <v>164032195</v>
      </c>
    </row>
    <row r="118" spans="1:31">
      <c r="A118" s="8" t="s">
        <v>772</v>
      </c>
      <c r="B118" s="8" t="s">
        <v>785</v>
      </c>
      <c r="C118" s="8" t="s">
        <v>439</v>
      </c>
      <c r="D118" s="8">
        <v>158023</v>
      </c>
      <c r="E118" s="8">
        <v>10941</v>
      </c>
      <c r="F118" s="8">
        <v>168964</v>
      </c>
      <c r="G118" s="8">
        <v>70823</v>
      </c>
      <c r="H118" s="8">
        <v>48882</v>
      </c>
      <c r="I118" s="8">
        <v>78176</v>
      </c>
      <c r="J118" s="8">
        <v>0</v>
      </c>
      <c r="K118" s="8">
        <v>5009</v>
      </c>
      <c r="L118" s="8">
        <v>95670</v>
      </c>
      <c r="M118" s="8">
        <v>2919</v>
      </c>
      <c r="N118" s="8">
        <v>10941</v>
      </c>
      <c r="O118" s="8">
        <v>41</v>
      </c>
      <c r="P118" s="8">
        <v>99322.175199999998</v>
      </c>
      <c r="Q118" s="8">
        <v>112256.95</v>
      </c>
      <c r="R118" s="8">
        <v>-83835.5</v>
      </c>
      <c r="S118" s="8">
        <v>8803.6200000000008</v>
      </c>
      <c r="T118" s="8">
        <v>136547.2452</v>
      </c>
      <c r="U118" s="8">
        <v>168964</v>
      </c>
      <c r="V118" s="8">
        <v>143619.12714999999</v>
      </c>
      <c r="W118" s="8">
        <v>-7071.88194999998</v>
      </c>
      <c r="X118" s="8">
        <v>-4950.3173649999899</v>
      </c>
      <c r="Y118" s="8">
        <v>0.97099999999999997</v>
      </c>
      <c r="AA118" s="8">
        <v>164064</v>
      </c>
      <c r="AB118" s="8">
        <v>166158</v>
      </c>
      <c r="AC118" s="8">
        <v>5080</v>
      </c>
      <c r="AD118" s="8">
        <v>-1939</v>
      </c>
      <c r="AE118" s="8">
        <v>-63411241</v>
      </c>
    </row>
    <row r="119" spans="1:31">
      <c r="A119" s="8" t="s">
        <v>772</v>
      </c>
      <c r="B119" s="8" t="s">
        <v>786</v>
      </c>
      <c r="C119" s="8" t="s">
        <v>440</v>
      </c>
      <c r="D119" s="8">
        <v>269379</v>
      </c>
      <c r="E119" s="8">
        <v>19931</v>
      </c>
      <c r="F119" s="8">
        <v>289310</v>
      </c>
      <c r="G119" s="8">
        <v>18154</v>
      </c>
      <c r="H119" s="8">
        <v>241837</v>
      </c>
      <c r="I119" s="8">
        <v>21170</v>
      </c>
      <c r="J119" s="8">
        <v>290</v>
      </c>
      <c r="K119" s="8">
        <v>5235</v>
      </c>
      <c r="L119" s="8">
        <v>13436</v>
      </c>
      <c r="M119" s="8">
        <v>10633</v>
      </c>
      <c r="N119" s="8">
        <v>19931</v>
      </c>
      <c r="O119" s="8">
        <v>0</v>
      </c>
      <c r="P119" s="8">
        <v>25459.169600000001</v>
      </c>
      <c r="Q119" s="8">
        <v>228252.2</v>
      </c>
      <c r="R119" s="8">
        <v>-20458.650000000001</v>
      </c>
      <c r="S119" s="8">
        <v>15133.74</v>
      </c>
      <c r="T119" s="8">
        <v>248386.4596</v>
      </c>
      <c r="U119" s="8">
        <v>289310</v>
      </c>
      <c r="V119" s="8">
        <v>245913.3419</v>
      </c>
      <c r="W119" s="8">
        <v>2473.1176999999698</v>
      </c>
      <c r="X119" s="8">
        <v>1731.1823899999799</v>
      </c>
      <c r="Y119" s="8">
        <v>1.006</v>
      </c>
      <c r="AA119" s="8">
        <v>291046</v>
      </c>
      <c r="AB119" s="8">
        <v>294761</v>
      </c>
      <c r="AC119" s="8">
        <v>6189</v>
      </c>
      <c r="AD119" s="8">
        <v>-829</v>
      </c>
      <c r="AE119" s="8">
        <v>-39483383</v>
      </c>
    </row>
    <row r="120" spans="1:31">
      <c r="A120" s="8" t="s">
        <v>772</v>
      </c>
      <c r="B120" s="8" t="s">
        <v>787</v>
      </c>
      <c r="C120" s="8" t="s">
        <v>441</v>
      </c>
      <c r="D120" s="8">
        <v>92393</v>
      </c>
      <c r="E120" s="8">
        <v>9986</v>
      </c>
      <c r="F120" s="8">
        <v>102379</v>
      </c>
      <c r="G120" s="8">
        <v>32780</v>
      </c>
      <c r="H120" s="8">
        <v>20692</v>
      </c>
      <c r="I120" s="8">
        <v>4794</v>
      </c>
      <c r="J120" s="8">
        <v>2517</v>
      </c>
      <c r="K120" s="8">
        <v>0</v>
      </c>
      <c r="L120" s="8">
        <v>0</v>
      </c>
      <c r="M120" s="8">
        <v>10</v>
      </c>
      <c r="N120" s="8">
        <v>9986</v>
      </c>
      <c r="O120" s="8">
        <v>1380</v>
      </c>
      <c r="P120" s="8">
        <v>45970.671999999999</v>
      </c>
      <c r="Q120" s="8">
        <v>23802.55</v>
      </c>
      <c r="R120" s="8">
        <v>-1181.5</v>
      </c>
      <c r="S120" s="8">
        <v>8486.4</v>
      </c>
      <c r="T120" s="8">
        <v>77078.122000000003</v>
      </c>
      <c r="U120" s="8">
        <v>102379</v>
      </c>
      <c r="V120" s="8">
        <v>87022.501050000006</v>
      </c>
      <c r="W120" s="8">
        <v>-9944.3790499999905</v>
      </c>
      <c r="X120" s="8">
        <v>-6961.0653349999902</v>
      </c>
      <c r="Y120" s="8">
        <v>0.93200000000000005</v>
      </c>
      <c r="AA120" s="8">
        <v>95418</v>
      </c>
      <c r="AB120" s="8">
        <v>96636</v>
      </c>
      <c r="AC120" s="8">
        <v>3921</v>
      </c>
      <c r="AD120" s="8">
        <v>-3097</v>
      </c>
      <c r="AE120" s="8">
        <v>-76332626</v>
      </c>
    </row>
    <row r="121" spans="1:31">
      <c r="A121" s="8" t="s">
        <v>772</v>
      </c>
      <c r="B121" s="8" t="s">
        <v>788</v>
      </c>
      <c r="C121" s="8" t="s">
        <v>442</v>
      </c>
      <c r="D121" s="8">
        <v>877887</v>
      </c>
      <c r="E121" s="8">
        <v>51364</v>
      </c>
      <c r="F121" s="8">
        <v>929251</v>
      </c>
      <c r="G121" s="8">
        <v>448056</v>
      </c>
      <c r="H121" s="8">
        <v>147871</v>
      </c>
      <c r="I121" s="8">
        <v>29253</v>
      </c>
      <c r="J121" s="8">
        <v>0</v>
      </c>
      <c r="K121" s="8">
        <v>21869</v>
      </c>
      <c r="L121" s="8">
        <v>1364</v>
      </c>
      <c r="M121" s="8">
        <v>843</v>
      </c>
      <c r="N121" s="8">
        <v>51364</v>
      </c>
      <c r="O121" s="8">
        <v>1174</v>
      </c>
      <c r="P121" s="8">
        <v>628353.73439999996</v>
      </c>
      <c r="Q121" s="8">
        <v>169144.05</v>
      </c>
      <c r="R121" s="8">
        <v>-2873.85</v>
      </c>
      <c r="S121" s="8">
        <v>43516.09</v>
      </c>
      <c r="T121" s="8">
        <v>838140.02439999999</v>
      </c>
      <c r="U121" s="8">
        <v>929251</v>
      </c>
      <c r="V121" s="8">
        <v>789863.19530000002</v>
      </c>
      <c r="W121" s="8">
        <v>48276.829100000097</v>
      </c>
      <c r="X121" s="8">
        <v>33793.780370000102</v>
      </c>
      <c r="Y121" s="8">
        <v>1.036</v>
      </c>
      <c r="AA121" s="8">
        <v>962704</v>
      </c>
      <c r="AB121" s="8">
        <v>974993</v>
      </c>
      <c r="AC121" s="8">
        <v>7358</v>
      </c>
      <c r="AD121" s="8">
        <v>340</v>
      </c>
      <c r="AE121" s="8">
        <v>45002756</v>
      </c>
    </row>
    <row r="122" spans="1:31">
      <c r="A122" s="8" t="s">
        <v>772</v>
      </c>
      <c r="B122" s="8" t="s">
        <v>789</v>
      </c>
      <c r="C122" s="8" t="s">
        <v>443</v>
      </c>
      <c r="D122" s="8">
        <v>1958100</v>
      </c>
      <c r="E122" s="8">
        <v>156988</v>
      </c>
      <c r="F122" s="8">
        <v>2115088</v>
      </c>
      <c r="G122" s="8">
        <v>1206056</v>
      </c>
      <c r="H122" s="8">
        <v>285670</v>
      </c>
      <c r="I122" s="8">
        <v>99260</v>
      </c>
      <c r="J122" s="8">
        <v>0</v>
      </c>
      <c r="K122" s="8">
        <v>18647</v>
      </c>
      <c r="L122" s="8">
        <v>60452</v>
      </c>
      <c r="M122" s="8">
        <v>79094</v>
      </c>
      <c r="N122" s="8">
        <v>156988</v>
      </c>
      <c r="O122" s="8">
        <v>38</v>
      </c>
      <c r="P122" s="8">
        <v>1691372.9343999999</v>
      </c>
      <c r="Q122" s="8">
        <v>343040.45</v>
      </c>
      <c r="R122" s="8">
        <v>-118646.39999999999</v>
      </c>
      <c r="S122" s="8">
        <v>119993.82</v>
      </c>
      <c r="T122" s="8">
        <v>2035760.8044</v>
      </c>
      <c r="U122" s="8">
        <v>2115088</v>
      </c>
      <c r="V122" s="8">
        <v>1797824.81785</v>
      </c>
      <c r="W122" s="8">
        <v>237935.98655</v>
      </c>
      <c r="X122" s="8">
        <v>166555.190585</v>
      </c>
      <c r="Y122" s="8">
        <v>1.079</v>
      </c>
      <c r="AA122" s="8">
        <v>2282180</v>
      </c>
      <c r="AB122" s="8">
        <v>2311314</v>
      </c>
      <c r="AC122" s="8">
        <v>6276</v>
      </c>
      <c r="AD122" s="8">
        <v>-742</v>
      </c>
      <c r="AE122" s="8">
        <v>-273350665</v>
      </c>
    </row>
    <row r="123" spans="1:31">
      <c r="A123" s="8" t="s">
        <v>772</v>
      </c>
      <c r="B123" s="8" t="s">
        <v>790</v>
      </c>
      <c r="C123" s="8" t="s">
        <v>444</v>
      </c>
      <c r="D123" s="8">
        <v>82267</v>
      </c>
      <c r="E123" s="8">
        <v>3900</v>
      </c>
      <c r="F123" s="8">
        <v>86167</v>
      </c>
      <c r="G123" s="8">
        <v>40112</v>
      </c>
      <c r="H123" s="8">
        <v>3731</v>
      </c>
      <c r="I123" s="8">
        <v>275</v>
      </c>
      <c r="J123" s="8">
        <v>0</v>
      </c>
      <c r="K123" s="8">
        <v>4167</v>
      </c>
      <c r="L123" s="8">
        <v>180</v>
      </c>
      <c r="M123" s="8">
        <v>4766</v>
      </c>
      <c r="N123" s="8">
        <v>3900</v>
      </c>
      <c r="O123" s="8">
        <v>117</v>
      </c>
      <c r="P123" s="8">
        <v>56253.068800000001</v>
      </c>
      <c r="Q123" s="8">
        <v>6947.05</v>
      </c>
      <c r="R123" s="8">
        <v>-4303.55</v>
      </c>
      <c r="S123" s="8">
        <v>2504.7800000000002</v>
      </c>
      <c r="T123" s="8">
        <v>61401.3488</v>
      </c>
      <c r="U123" s="8">
        <v>86167</v>
      </c>
      <c r="V123" s="8">
        <v>73241.999299999996</v>
      </c>
      <c r="W123" s="8">
        <v>-11840.6505</v>
      </c>
      <c r="X123" s="8">
        <v>-8288.4553500000002</v>
      </c>
      <c r="Y123" s="8">
        <v>0.90400000000000003</v>
      </c>
      <c r="AA123" s="8">
        <v>77895</v>
      </c>
      <c r="AB123" s="8">
        <v>78889</v>
      </c>
      <c r="AC123" s="8">
        <v>6150</v>
      </c>
      <c r="AD123" s="8">
        <v>-868</v>
      </c>
      <c r="AE123" s="8">
        <v>-11131879</v>
      </c>
    </row>
    <row r="124" spans="1:31">
      <c r="A124" s="8" t="s">
        <v>772</v>
      </c>
      <c r="B124" s="8" t="s">
        <v>791</v>
      </c>
      <c r="C124" s="8" t="s">
        <v>445</v>
      </c>
      <c r="D124" s="8">
        <v>41705</v>
      </c>
      <c r="E124" s="8">
        <v>1555</v>
      </c>
      <c r="F124" s="8">
        <v>43260</v>
      </c>
      <c r="G124" s="8">
        <v>14109</v>
      </c>
      <c r="H124" s="8">
        <v>5439</v>
      </c>
      <c r="I124" s="8">
        <v>647</v>
      </c>
      <c r="J124" s="8">
        <v>0</v>
      </c>
      <c r="K124" s="8">
        <v>3221</v>
      </c>
      <c r="L124" s="8">
        <v>0</v>
      </c>
      <c r="M124" s="8">
        <v>0</v>
      </c>
      <c r="N124" s="8">
        <v>1555</v>
      </c>
      <c r="O124" s="8">
        <v>0</v>
      </c>
      <c r="P124" s="8">
        <v>19786.461599999999</v>
      </c>
      <c r="Q124" s="8">
        <v>7910.95</v>
      </c>
      <c r="R124" s="8">
        <v>0</v>
      </c>
      <c r="S124" s="8">
        <v>1321.75</v>
      </c>
      <c r="T124" s="8">
        <v>29019.161599999999</v>
      </c>
      <c r="U124" s="8">
        <v>43260</v>
      </c>
      <c r="V124" s="8">
        <v>36770.671900000001</v>
      </c>
      <c r="W124" s="8">
        <v>-7751.5102999999999</v>
      </c>
      <c r="X124" s="8">
        <v>-5426.0572099999999</v>
      </c>
      <c r="Y124" s="8">
        <v>0.875</v>
      </c>
      <c r="AA124" s="8">
        <v>37852</v>
      </c>
      <c r="AB124" s="8">
        <v>38335</v>
      </c>
      <c r="AC124" s="8">
        <v>5412</v>
      </c>
      <c r="AD124" s="8">
        <v>-1606</v>
      </c>
      <c r="AE124" s="8">
        <v>-11373894</v>
      </c>
    </row>
    <row r="125" spans="1:31">
      <c r="A125" s="8" t="s">
        <v>772</v>
      </c>
      <c r="B125" s="8" t="s">
        <v>792</v>
      </c>
      <c r="C125" s="8" t="s">
        <v>446</v>
      </c>
      <c r="D125" s="8">
        <v>125456</v>
      </c>
      <c r="E125" s="8">
        <v>9519</v>
      </c>
      <c r="F125" s="8">
        <v>134975</v>
      </c>
      <c r="G125" s="8">
        <v>63956</v>
      </c>
      <c r="H125" s="8">
        <v>22746</v>
      </c>
      <c r="I125" s="8">
        <v>1286</v>
      </c>
      <c r="J125" s="8">
        <v>0</v>
      </c>
      <c r="K125" s="8">
        <v>4944</v>
      </c>
      <c r="L125" s="8">
        <v>188</v>
      </c>
      <c r="M125" s="8">
        <v>0</v>
      </c>
      <c r="N125" s="8">
        <v>9519</v>
      </c>
      <c r="O125" s="8">
        <v>3922</v>
      </c>
      <c r="P125" s="8">
        <v>89691.894400000005</v>
      </c>
      <c r="Q125" s="8">
        <v>24629.599999999999</v>
      </c>
      <c r="R125" s="8">
        <v>-3493.5</v>
      </c>
      <c r="S125" s="8">
        <v>8091.15</v>
      </c>
      <c r="T125" s="8">
        <v>118919.1444</v>
      </c>
      <c r="U125" s="8">
        <v>134975</v>
      </c>
      <c r="V125" s="8">
        <v>114729.08405</v>
      </c>
      <c r="W125" s="8">
        <v>4190.0603500000097</v>
      </c>
      <c r="X125" s="8">
        <v>2933.0422450000101</v>
      </c>
      <c r="Y125" s="8">
        <v>1.022</v>
      </c>
      <c r="AA125" s="8">
        <v>137945</v>
      </c>
      <c r="AB125" s="8">
        <v>139706</v>
      </c>
      <c r="AC125" s="8">
        <v>7432</v>
      </c>
      <c r="AD125" s="8">
        <v>414</v>
      </c>
      <c r="AE125" s="8">
        <v>7786419</v>
      </c>
    </row>
    <row r="126" spans="1:31">
      <c r="A126" s="8" t="s">
        <v>772</v>
      </c>
      <c r="B126" s="8" t="s">
        <v>793</v>
      </c>
      <c r="C126" s="8" t="s">
        <v>447</v>
      </c>
      <c r="D126" s="8">
        <v>103719</v>
      </c>
      <c r="E126" s="8">
        <v>5364</v>
      </c>
      <c r="F126" s="8">
        <v>109083</v>
      </c>
      <c r="G126" s="8">
        <v>70792</v>
      </c>
      <c r="H126" s="8">
        <v>8087</v>
      </c>
      <c r="I126" s="8">
        <v>3734</v>
      </c>
      <c r="J126" s="8">
        <v>0</v>
      </c>
      <c r="K126" s="8">
        <v>7669</v>
      </c>
      <c r="L126" s="8">
        <v>3065</v>
      </c>
      <c r="M126" s="8">
        <v>0</v>
      </c>
      <c r="N126" s="8">
        <v>5364</v>
      </c>
      <c r="O126" s="8">
        <v>5781</v>
      </c>
      <c r="P126" s="8">
        <v>99278.700800000006</v>
      </c>
      <c r="Q126" s="8">
        <v>16566.5</v>
      </c>
      <c r="R126" s="8">
        <v>-7519.1</v>
      </c>
      <c r="S126" s="8">
        <v>4559.3999999999996</v>
      </c>
      <c r="T126" s="8">
        <v>112885.50079999999</v>
      </c>
      <c r="U126" s="8">
        <v>109083</v>
      </c>
      <c r="V126" s="8">
        <v>92720.187049999993</v>
      </c>
      <c r="W126" s="8">
        <v>20165.313750000001</v>
      </c>
      <c r="X126" s="8">
        <v>14115.719625</v>
      </c>
      <c r="Y126" s="8">
        <v>1.129</v>
      </c>
      <c r="AA126" s="8">
        <v>123154</v>
      </c>
      <c r="AB126" s="8">
        <v>124726</v>
      </c>
      <c r="AC126" s="8">
        <v>6439</v>
      </c>
      <c r="AD126" s="8">
        <v>-579</v>
      </c>
      <c r="AE126" s="8">
        <v>-11221414</v>
      </c>
    </row>
    <row r="127" spans="1:31">
      <c r="A127" s="8" t="s">
        <v>772</v>
      </c>
      <c r="B127" s="8" t="s">
        <v>794</v>
      </c>
      <c r="C127" s="8" t="s">
        <v>448</v>
      </c>
      <c r="D127" s="8">
        <v>92669</v>
      </c>
      <c r="E127" s="8">
        <v>9077</v>
      </c>
      <c r="F127" s="8">
        <v>101746</v>
      </c>
      <c r="G127" s="8">
        <v>45745</v>
      </c>
      <c r="H127" s="8">
        <v>9465</v>
      </c>
      <c r="I127" s="8">
        <v>5332</v>
      </c>
      <c r="J127" s="8">
        <v>0</v>
      </c>
      <c r="K127" s="8">
        <v>3403</v>
      </c>
      <c r="L127" s="8">
        <v>4351</v>
      </c>
      <c r="M127" s="8">
        <v>0</v>
      </c>
      <c r="N127" s="8">
        <v>9077</v>
      </c>
      <c r="O127" s="8">
        <v>0</v>
      </c>
      <c r="P127" s="8">
        <v>64152.788</v>
      </c>
      <c r="Q127" s="8">
        <v>15470</v>
      </c>
      <c r="R127" s="8">
        <v>-3698.35</v>
      </c>
      <c r="S127" s="8">
        <v>7715.45</v>
      </c>
      <c r="T127" s="8">
        <v>83639.888000000006</v>
      </c>
      <c r="U127" s="8">
        <v>101746</v>
      </c>
      <c r="V127" s="8">
        <v>86484.411949999994</v>
      </c>
      <c r="W127" s="8">
        <v>-2844.5239499999998</v>
      </c>
      <c r="X127" s="8">
        <v>-1991.1667649999999</v>
      </c>
      <c r="Y127" s="8">
        <v>0.98</v>
      </c>
      <c r="AA127" s="8">
        <v>99711</v>
      </c>
      <c r="AB127" s="8">
        <v>100984</v>
      </c>
      <c r="AC127" s="8">
        <v>5896</v>
      </c>
      <c r="AD127" s="8">
        <v>-1122</v>
      </c>
      <c r="AE127" s="8">
        <v>-19214826</v>
      </c>
    </row>
    <row r="128" spans="1:31">
      <c r="A128" s="8" t="s">
        <v>772</v>
      </c>
      <c r="B128" s="8" t="s">
        <v>795</v>
      </c>
      <c r="C128" s="8" t="s">
        <v>449</v>
      </c>
      <c r="D128" s="8">
        <v>104477</v>
      </c>
      <c r="E128" s="8">
        <v>11969</v>
      </c>
      <c r="F128" s="8">
        <v>116446</v>
      </c>
      <c r="G128" s="8">
        <v>7780</v>
      </c>
      <c r="H128" s="8">
        <v>68834</v>
      </c>
      <c r="I128" s="8">
        <v>0</v>
      </c>
      <c r="J128" s="8">
        <v>2244</v>
      </c>
      <c r="K128" s="8">
        <v>777</v>
      </c>
      <c r="L128" s="8">
        <v>0</v>
      </c>
      <c r="M128" s="8">
        <v>95</v>
      </c>
      <c r="N128" s="8">
        <v>11969</v>
      </c>
      <c r="O128" s="8">
        <v>0</v>
      </c>
      <c r="P128" s="8">
        <v>10910.672</v>
      </c>
      <c r="Q128" s="8">
        <v>61076.75</v>
      </c>
      <c r="R128" s="8">
        <v>-80.75</v>
      </c>
      <c r="S128" s="8">
        <v>10157.5</v>
      </c>
      <c r="T128" s="8">
        <v>82064.172000000006</v>
      </c>
      <c r="U128" s="8">
        <v>116446</v>
      </c>
      <c r="V128" s="8">
        <v>98979.0337</v>
      </c>
      <c r="W128" s="8">
        <v>-16914.861700000001</v>
      </c>
      <c r="X128" s="8">
        <v>-11840.403190000001</v>
      </c>
      <c r="Y128" s="8">
        <v>0.89800000000000002</v>
      </c>
      <c r="AA128" s="8">
        <v>104568</v>
      </c>
      <c r="AB128" s="8">
        <v>105903</v>
      </c>
      <c r="AC128" s="8">
        <v>3849</v>
      </c>
      <c r="AD128" s="8">
        <v>-3170</v>
      </c>
      <c r="AE128" s="8">
        <v>-87220993</v>
      </c>
    </row>
    <row r="129" spans="1:31">
      <c r="A129" s="8" t="s">
        <v>772</v>
      </c>
      <c r="B129" s="8" t="s">
        <v>796</v>
      </c>
      <c r="C129" s="8" t="s">
        <v>450</v>
      </c>
      <c r="D129" s="8">
        <v>76179</v>
      </c>
      <c r="E129" s="8">
        <v>4843</v>
      </c>
      <c r="F129" s="8">
        <v>81022</v>
      </c>
      <c r="G129" s="8">
        <v>44672</v>
      </c>
      <c r="H129" s="8">
        <v>11310</v>
      </c>
      <c r="I129" s="8">
        <v>71</v>
      </c>
      <c r="J129" s="8">
        <v>0</v>
      </c>
      <c r="K129" s="8">
        <v>3366</v>
      </c>
      <c r="L129" s="8">
        <v>0</v>
      </c>
      <c r="M129" s="8">
        <v>9012</v>
      </c>
      <c r="N129" s="8">
        <v>4843</v>
      </c>
      <c r="O129" s="8">
        <v>98</v>
      </c>
      <c r="P129" s="8">
        <v>62648.012799999997</v>
      </c>
      <c r="Q129" s="8">
        <v>12534.95</v>
      </c>
      <c r="R129" s="8">
        <v>-7743.5</v>
      </c>
      <c r="S129" s="8">
        <v>2584.5100000000002</v>
      </c>
      <c r="T129" s="8">
        <v>70023.972800000003</v>
      </c>
      <c r="U129" s="8">
        <v>81022</v>
      </c>
      <c r="V129" s="8">
        <v>68868.330249999999</v>
      </c>
      <c r="W129" s="8">
        <v>1155.64255</v>
      </c>
      <c r="X129" s="8">
        <v>808.94978500000298</v>
      </c>
      <c r="Y129" s="8">
        <v>1.01</v>
      </c>
      <c r="AA129" s="8">
        <v>81832</v>
      </c>
      <c r="AB129" s="8">
        <v>82876</v>
      </c>
      <c r="AC129" s="8">
        <v>5737</v>
      </c>
      <c r="AD129" s="8">
        <v>-1282</v>
      </c>
      <c r="AE129" s="8">
        <v>-18514200</v>
      </c>
    </row>
    <row r="130" spans="1:31">
      <c r="A130" s="8" t="s">
        <v>772</v>
      </c>
      <c r="B130" s="8" t="s">
        <v>797</v>
      </c>
      <c r="C130" s="8" t="s">
        <v>451</v>
      </c>
      <c r="D130" s="8">
        <v>83024</v>
      </c>
      <c r="E130" s="8">
        <v>6298</v>
      </c>
      <c r="F130" s="8">
        <v>89322</v>
      </c>
      <c r="G130" s="8">
        <v>36833</v>
      </c>
      <c r="H130" s="8">
        <v>23788</v>
      </c>
      <c r="I130" s="8">
        <v>772</v>
      </c>
      <c r="J130" s="8">
        <v>0</v>
      </c>
      <c r="K130" s="8">
        <v>4086</v>
      </c>
      <c r="L130" s="8">
        <v>7</v>
      </c>
      <c r="M130" s="8">
        <v>0</v>
      </c>
      <c r="N130" s="8">
        <v>6298</v>
      </c>
      <c r="O130" s="8">
        <v>60</v>
      </c>
      <c r="P130" s="8">
        <v>51654.599199999997</v>
      </c>
      <c r="Q130" s="8">
        <v>24349.1</v>
      </c>
      <c r="R130" s="8">
        <v>-56.95</v>
      </c>
      <c r="S130" s="8">
        <v>5353.3</v>
      </c>
      <c r="T130" s="8">
        <v>81300.049199999994</v>
      </c>
      <c r="U130" s="8">
        <v>89322</v>
      </c>
      <c r="V130" s="8">
        <v>75923.911649999995</v>
      </c>
      <c r="W130" s="8">
        <v>5376.1375500000104</v>
      </c>
      <c r="X130" s="8">
        <v>3763.2962850000099</v>
      </c>
      <c r="Y130" s="8">
        <v>1.042</v>
      </c>
      <c r="AA130" s="8">
        <v>93074</v>
      </c>
      <c r="AB130" s="8">
        <v>94262</v>
      </c>
      <c r="AC130" s="8">
        <v>3979</v>
      </c>
      <c r="AD130" s="8">
        <v>-3039</v>
      </c>
      <c r="AE130" s="8">
        <v>-72004083</v>
      </c>
    </row>
    <row r="131" spans="1:31">
      <c r="A131" s="8" t="s">
        <v>772</v>
      </c>
      <c r="B131" s="8" t="s">
        <v>798</v>
      </c>
      <c r="C131" s="8" t="s">
        <v>452</v>
      </c>
      <c r="D131" s="8">
        <v>99192</v>
      </c>
      <c r="E131" s="8">
        <v>11618</v>
      </c>
      <c r="F131" s="8">
        <v>110810</v>
      </c>
      <c r="G131" s="8">
        <v>42289</v>
      </c>
      <c r="H131" s="8">
        <v>31479</v>
      </c>
      <c r="I131" s="8">
        <v>771</v>
      </c>
      <c r="J131" s="8">
        <v>0</v>
      </c>
      <c r="K131" s="8">
        <v>8390</v>
      </c>
      <c r="L131" s="8">
        <v>476</v>
      </c>
      <c r="M131" s="8">
        <v>159</v>
      </c>
      <c r="N131" s="8">
        <v>11618</v>
      </c>
      <c r="O131" s="8">
        <v>134</v>
      </c>
      <c r="P131" s="8">
        <v>59306.0936</v>
      </c>
      <c r="Q131" s="8">
        <v>34544</v>
      </c>
      <c r="R131" s="8">
        <v>-653.65</v>
      </c>
      <c r="S131" s="8">
        <v>9848.27</v>
      </c>
      <c r="T131" s="8">
        <v>103044.7136</v>
      </c>
      <c r="U131" s="8">
        <v>110810</v>
      </c>
      <c r="V131" s="8">
        <v>94188.604550000004</v>
      </c>
      <c r="W131" s="8">
        <v>8856.10905000001</v>
      </c>
      <c r="X131" s="8">
        <v>6199.2763350000096</v>
      </c>
      <c r="Y131" s="8">
        <v>1.056</v>
      </c>
      <c r="AA131" s="8">
        <v>117015</v>
      </c>
      <c r="AB131" s="8">
        <v>118509</v>
      </c>
      <c r="AC131" s="8">
        <v>8693</v>
      </c>
      <c r="AD131" s="8">
        <v>1675</v>
      </c>
      <c r="AE131" s="8">
        <v>22838412</v>
      </c>
    </row>
    <row r="132" spans="1:31">
      <c r="A132" s="8" t="s">
        <v>772</v>
      </c>
      <c r="B132" s="8" t="s">
        <v>799</v>
      </c>
      <c r="C132" s="8" t="s">
        <v>453</v>
      </c>
      <c r="D132" s="8">
        <v>295993</v>
      </c>
      <c r="E132" s="8">
        <v>22109</v>
      </c>
      <c r="F132" s="8">
        <v>318102</v>
      </c>
      <c r="G132" s="8">
        <v>114734</v>
      </c>
      <c r="H132" s="8">
        <v>37022</v>
      </c>
      <c r="I132" s="8">
        <v>4848</v>
      </c>
      <c r="J132" s="8">
        <v>0</v>
      </c>
      <c r="K132" s="8">
        <v>8976</v>
      </c>
      <c r="L132" s="8">
        <v>696</v>
      </c>
      <c r="M132" s="8">
        <v>177</v>
      </c>
      <c r="N132" s="8">
        <v>22109</v>
      </c>
      <c r="O132" s="8">
        <v>555</v>
      </c>
      <c r="P132" s="8">
        <v>160902.96160000001</v>
      </c>
      <c r="Q132" s="8">
        <v>43219.1</v>
      </c>
      <c r="R132" s="8">
        <v>-1213.8</v>
      </c>
      <c r="S132" s="8">
        <v>18762.560000000001</v>
      </c>
      <c r="T132" s="8">
        <v>221670.8216</v>
      </c>
      <c r="U132" s="8">
        <v>318102</v>
      </c>
      <c r="V132" s="8">
        <v>270386.69744999998</v>
      </c>
      <c r="W132" s="8">
        <v>-48715.875849999997</v>
      </c>
      <c r="X132" s="8">
        <v>-34101.113095000001</v>
      </c>
      <c r="Y132" s="8">
        <v>0.89300000000000002</v>
      </c>
      <c r="AA132" s="8">
        <v>284065</v>
      </c>
      <c r="AB132" s="8">
        <v>287691</v>
      </c>
      <c r="AC132" s="8">
        <v>6064</v>
      </c>
      <c r="AD132" s="8">
        <v>-954</v>
      </c>
      <c r="AE132" s="8">
        <v>-45240699</v>
      </c>
    </row>
    <row r="133" spans="1:31">
      <c r="A133" s="8" t="s">
        <v>772</v>
      </c>
      <c r="B133" s="8" t="s">
        <v>800</v>
      </c>
      <c r="C133" s="8" t="s">
        <v>454</v>
      </c>
      <c r="D133" s="8">
        <v>135279</v>
      </c>
      <c r="E133" s="8">
        <v>16676</v>
      </c>
      <c r="F133" s="8">
        <v>151955</v>
      </c>
      <c r="G133" s="8">
        <v>42451</v>
      </c>
      <c r="H133" s="8">
        <v>47995</v>
      </c>
      <c r="I133" s="8">
        <v>79756</v>
      </c>
      <c r="J133" s="8">
        <v>0</v>
      </c>
      <c r="K133" s="8">
        <v>6241</v>
      </c>
      <c r="L133" s="8">
        <v>73459</v>
      </c>
      <c r="M133" s="8">
        <v>0</v>
      </c>
      <c r="N133" s="8">
        <v>16676</v>
      </c>
      <c r="O133" s="8">
        <v>0</v>
      </c>
      <c r="P133" s="8">
        <v>59533.282399999996</v>
      </c>
      <c r="Q133" s="8">
        <v>113893.2</v>
      </c>
      <c r="R133" s="8">
        <v>-62440.15</v>
      </c>
      <c r="S133" s="8">
        <v>14174.6</v>
      </c>
      <c r="T133" s="8">
        <v>125160.93240000001</v>
      </c>
      <c r="U133" s="8">
        <v>151955</v>
      </c>
      <c r="V133" s="8">
        <v>129161.7245</v>
      </c>
      <c r="W133" s="8">
        <v>-4000.7920999999801</v>
      </c>
      <c r="X133" s="8">
        <v>-2800.55446999998</v>
      </c>
      <c r="Y133" s="8">
        <v>0.98199999999999998</v>
      </c>
      <c r="AA133" s="8">
        <v>149220</v>
      </c>
      <c r="AB133" s="8">
        <v>151125</v>
      </c>
      <c r="AC133" s="8">
        <v>3999</v>
      </c>
      <c r="AD133" s="8">
        <v>-3019</v>
      </c>
      <c r="AE133" s="8">
        <v>-114061588</v>
      </c>
    </row>
    <row r="134" spans="1:31">
      <c r="A134" s="8" t="s">
        <v>772</v>
      </c>
      <c r="B134" s="8" t="s">
        <v>801</v>
      </c>
      <c r="C134" s="8" t="s">
        <v>455</v>
      </c>
      <c r="D134" s="8">
        <v>237819</v>
      </c>
      <c r="E134" s="8">
        <v>12048</v>
      </c>
      <c r="F134" s="8">
        <v>249867</v>
      </c>
      <c r="G134" s="8">
        <v>123698</v>
      </c>
      <c r="H134" s="8">
        <v>31689</v>
      </c>
      <c r="I134" s="8">
        <v>9945</v>
      </c>
      <c r="J134" s="8">
        <v>0</v>
      </c>
      <c r="K134" s="8">
        <v>3838</v>
      </c>
      <c r="L134" s="8">
        <v>8381</v>
      </c>
      <c r="M134" s="8">
        <v>7082</v>
      </c>
      <c r="N134" s="8">
        <v>12048</v>
      </c>
      <c r="O134" s="8">
        <v>475</v>
      </c>
      <c r="P134" s="8">
        <v>173474.07519999999</v>
      </c>
      <c r="Q134" s="8">
        <v>38651.199999999997</v>
      </c>
      <c r="R134" s="8">
        <v>-13547.3</v>
      </c>
      <c r="S134" s="8">
        <v>9036.86</v>
      </c>
      <c r="T134" s="8">
        <v>207614.8352</v>
      </c>
      <c r="U134" s="8">
        <v>249867</v>
      </c>
      <c r="V134" s="8">
        <v>212387.01800000001</v>
      </c>
      <c r="W134" s="8">
        <v>-4772.1827999999496</v>
      </c>
      <c r="X134" s="8">
        <v>-3340.5279599999699</v>
      </c>
      <c r="Y134" s="8">
        <v>0.98699999999999999</v>
      </c>
      <c r="AA134" s="8">
        <v>246619</v>
      </c>
      <c r="AB134" s="8">
        <v>249767</v>
      </c>
      <c r="AC134" s="8">
        <v>7759</v>
      </c>
      <c r="AD134" s="8">
        <v>741</v>
      </c>
      <c r="AE134" s="8">
        <v>23854140</v>
      </c>
    </row>
    <row r="135" spans="1:31">
      <c r="A135" s="8" t="s">
        <v>772</v>
      </c>
      <c r="B135" s="8" t="s">
        <v>802</v>
      </c>
      <c r="C135" s="8" t="s">
        <v>456</v>
      </c>
      <c r="D135" s="8">
        <v>76811</v>
      </c>
      <c r="E135" s="8">
        <v>9798</v>
      </c>
      <c r="F135" s="8">
        <v>86609</v>
      </c>
      <c r="G135" s="8">
        <v>36502</v>
      </c>
      <c r="H135" s="8">
        <v>7304</v>
      </c>
      <c r="I135" s="8">
        <v>1213</v>
      </c>
      <c r="J135" s="8">
        <v>0</v>
      </c>
      <c r="K135" s="8">
        <v>3358</v>
      </c>
      <c r="L135" s="8">
        <v>357</v>
      </c>
      <c r="M135" s="8">
        <v>4670</v>
      </c>
      <c r="N135" s="8">
        <v>9798</v>
      </c>
      <c r="O135" s="8">
        <v>0</v>
      </c>
      <c r="P135" s="8">
        <v>51190.404799999997</v>
      </c>
      <c r="Q135" s="8">
        <v>10093.75</v>
      </c>
      <c r="R135" s="8">
        <v>-4272.95</v>
      </c>
      <c r="S135" s="8">
        <v>7534.4</v>
      </c>
      <c r="T135" s="8">
        <v>64545.604800000001</v>
      </c>
      <c r="U135" s="8">
        <v>86609</v>
      </c>
      <c r="V135" s="8">
        <v>73617.563299999994</v>
      </c>
      <c r="W135" s="8">
        <v>-9071.9584999999897</v>
      </c>
      <c r="X135" s="8">
        <v>-6350.3709499999904</v>
      </c>
      <c r="Y135" s="8">
        <v>0.92700000000000005</v>
      </c>
      <c r="AA135" s="8">
        <v>80286</v>
      </c>
      <c r="AB135" s="8">
        <v>81311</v>
      </c>
      <c r="AC135" s="8">
        <v>4922</v>
      </c>
      <c r="AD135" s="8">
        <v>-2096</v>
      </c>
      <c r="AE135" s="8">
        <v>-34620780</v>
      </c>
    </row>
    <row r="136" spans="1:31">
      <c r="A136" s="8" t="s">
        <v>772</v>
      </c>
      <c r="B136" s="8" t="s">
        <v>803</v>
      </c>
      <c r="C136" s="8" t="s">
        <v>457</v>
      </c>
      <c r="D136" s="8">
        <v>256909</v>
      </c>
      <c r="E136" s="8">
        <v>23779</v>
      </c>
      <c r="F136" s="8">
        <v>280688</v>
      </c>
      <c r="G136" s="8">
        <v>185528</v>
      </c>
      <c r="H136" s="8">
        <v>31807</v>
      </c>
      <c r="I136" s="8">
        <v>2662</v>
      </c>
      <c r="J136" s="8">
        <v>21389</v>
      </c>
      <c r="K136" s="8">
        <v>0</v>
      </c>
      <c r="L136" s="8">
        <v>901</v>
      </c>
      <c r="M136" s="8">
        <v>39754</v>
      </c>
      <c r="N136" s="8">
        <v>23779</v>
      </c>
      <c r="O136" s="8">
        <v>1491</v>
      </c>
      <c r="P136" s="8">
        <v>260184.46720000001</v>
      </c>
      <c r="Q136" s="8">
        <v>47479.3</v>
      </c>
      <c r="R136" s="8">
        <v>-35824.1</v>
      </c>
      <c r="S136" s="8">
        <v>13453.97</v>
      </c>
      <c r="T136" s="8">
        <v>285293.6372</v>
      </c>
      <c r="U136" s="8">
        <v>280688</v>
      </c>
      <c r="V136" s="8">
        <v>238585.09409999999</v>
      </c>
      <c r="W136" s="8">
        <v>46708.543100000003</v>
      </c>
      <c r="X136" s="8">
        <v>32695.980169999999</v>
      </c>
      <c r="Y136" s="8">
        <v>1.1160000000000001</v>
      </c>
      <c r="AA136" s="8">
        <v>313248</v>
      </c>
      <c r="AB136" s="8">
        <v>317247</v>
      </c>
      <c r="AC136" s="8">
        <v>7029</v>
      </c>
      <c r="AD136" s="8">
        <v>10</v>
      </c>
      <c r="AE136" s="8">
        <v>470641</v>
      </c>
    </row>
    <row r="137" spans="1:31">
      <c r="A137" s="8" t="s">
        <v>772</v>
      </c>
      <c r="B137" s="8" t="s">
        <v>804</v>
      </c>
      <c r="C137" s="8" t="s">
        <v>458</v>
      </c>
      <c r="D137" s="8">
        <v>62181</v>
      </c>
      <c r="E137" s="8">
        <v>4861</v>
      </c>
      <c r="F137" s="8">
        <v>67042</v>
      </c>
      <c r="G137" s="8">
        <v>24668</v>
      </c>
      <c r="H137" s="8">
        <v>7921</v>
      </c>
      <c r="I137" s="8">
        <v>37</v>
      </c>
      <c r="J137" s="8">
        <v>0</v>
      </c>
      <c r="K137" s="8">
        <v>2664</v>
      </c>
      <c r="L137" s="8">
        <v>96</v>
      </c>
      <c r="M137" s="8">
        <v>1566</v>
      </c>
      <c r="N137" s="8">
        <v>4861</v>
      </c>
      <c r="O137" s="8">
        <v>0</v>
      </c>
      <c r="P137" s="8">
        <v>34594.403200000001</v>
      </c>
      <c r="Q137" s="8">
        <v>9028.7000000000007</v>
      </c>
      <c r="R137" s="8">
        <v>-1412.7</v>
      </c>
      <c r="S137" s="8">
        <v>3865.63</v>
      </c>
      <c r="T137" s="8">
        <v>46076.033199999998</v>
      </c>
      <c r="U137" s="8">
        <v>67042</v>
      </c>
      <c r="V137" s="8">
        <v>56985.650699999998</v>
      </c>
      <c r="W137" s="8">
        <v>-10909.6175</v>
      </c>
      <c r="X137" s="8">
        <v>-7636.73225</v>
      </c>
      <c r="Y137" s="8">
        <v>0.88600000000000001</v>
      </c>
      <c r="AA137" s="8">
        <v>59399</v>
      </c>
      <c r="AB137" s="8">
        <v>60157</v>
      </c>
      <c r="AC137" s="8">
        <v>5851</v>
      </c>
      <c r="AD137" s="8">
        <v>-1167</v>
      </c>
      <c r="AE137" s="8">
        <v>-11995746</v>
      </c>
    </row>
    <row r="138" spans="1:31">
      <c r="A138" s="8" t="s">
        <v>772</v>
      </c>
      <c r="B138" s="8" t="s">
        <v>805</v>
      </c>
      <c r="C138" s="8" t="s">
        <v>459</v>
      </c>
      <c r="D138" s="8">
        <v>105407</v>
      </c>
      <c r="E138" s="8">
        <v>9326</v>
      </c>
      <c r="F138" s="8">
        <v>114733</v>
      </c>
      <c r="G138" s="8">
        <v>46300</v>
      </c>
      <c r="H138" s="8">
        <v>34454</v>
      </c>
      <c r="I138" s="8">
        <v>1187</v>
      </c>
      <c r="J138" s="8">
        <v>0</v>
      </c>
      <c r="K138" s="8">
        <v>5766</v>
      </c>
      <c r="L138" s="8">
        <v>234</v>
      </c>
      <c r="M138" s="8">
        <v>11989</v>
      </c>
      <c r="N138" s="8">
        <v>9326</v>
      </c>
      <c r="O138" s="8">
        <v>2</v>
      </c>
      <c r="P138" s="8">
        <v>64931.12</v>
      </c>
      <c r="Q138" s="8">
        <v>35195.949999999997</v>
      </c>
      <c r="R138" s="8">
        <v>-10391.25</v>
      </c>
      <c r="S138" s="8">
        <v>5888.97</v>
      </c>
      <c r="T138" s="8">
        <v>95624.79</v>
      </c>
      <c r="U138" s="8">
        <v>114733</v>
      </c>
      <c r="V138" s="8">
        <v>97523.343250000005</v>
      </c>
      <c r="W138" s="8">
        <v>-1898.5532499999999</v>
      </c>
      <c r="X138" s="8">
        <v>-1328.987275</v>
      </c>
      <c r="Y138" s="8">
        <v>0.98799999999999999</v>
      </c>
      <c r="AA138" s="8">
        <v>113357</v>
      </c>
      <c r="AB138" s="8">
        <v>114804</v>
      </c>
      <c r="AC138" s="8">
        <v>8376</v>
      </c>
      <c r="AD138" s="8">
        <v>1357</v>
      </c>
      <c r="AE138" s="8">
        <v>18606400</v>
      </c>
    </row>
    <row r="139" spans="1:31">
      <c r="A139" s="8" t="s">
        <v>806</v>
      </c>
      <c r="B139" s="8" t="s">
        <v>807</v>
      </c>
      <c r="C139" s="8" t="s">
        <v>461</v>
      </c>
      <c r="D139" s="8">
        <v>338225</v>
      </c>
      <c r="E139" s="8">
        <v>25901</v>
      </c>
      <c r="F139" s="8">
        <v>364126</v>
      </c>
      <c r="G139" s="8">
        <v>150282</v>
      </c>
      <c r="H139" s="8">
        <v>70090</v>
      </c>
      <c r="I139" s="8">
        <v>3143</v>
      </c>
      <c r="J139" s="8">
        <v>0</v>
      </c>
      <c r="K139" s="8">
        <v>11728</v>
      </c>
      <c r="L139" s="8">
        <v>63</v>
      </c>
      <c r="M139" s="8">
        <v>0</v>
      </c>
      <c r="N139" s="8">
        <v>25901</v>
      </c>
      <c r="O139" s="8">
        <v>0</v>
      </c>
      <c r="P139" s="8">
        <v>210755.4768</v>
      </c>
      <c r="Q139" s="8">
        <v>72216.850000000006</v>
      </c>
      <c r="R139" s="8">
        <v>-53.55</v>
      </c>
      <c r="S139" s="8">
        <v>22015.85</v>
      </c>
      <c r="T139" s="8">
        <v>304934.62680000003</v>
      </c>
      <c r="U139" s="8">
        <v>364126</v>
      </c>
      <c r="V139" s="8">
        <v>309507.43914999999</v>
      </c>
      <c r="W139" s="8">
        <v>-4572.8123500000202</v>
      </c>
      <c r="X139" s="8">
        <v>-3200.9686450000199</v>
      </c>
      <c r="Y139" s="8">
        <v>0.99099999999999999</v>
      </c>
      <c r="AA139" s="8">
        <v>360849</v>
      </c>
      <c r="AB139" s="8">
        <v>365456</v>
      </c>
      <c r="AC139" s="8">
        <v>7725</v>
      </c>
      <c r="AD139" s="8">
        <v>707</v>
      </c>
      <c r="AE139" s="8">
        <v>33443053</v>
      </c>
    </row>
    <row r="140" spans="1:31">
      <c r="A140" s="8" t="s">
        <v>806</v>
      </c>
      <c r="B140" s="8" t="s">
        <v>808</v>
      </c>
      <c r="C140" s="8" t="s">
        <v>462</v>
      </c>
      <c r="D140" s="8">
        <v>652675</v>
      </c>
      <c r="E140" s="8">
        <v>36410</v>
      </c>
      <c r="F140" s="8">
        <v>689085</v>
      </c>
      <c r="G140" s="8">
        <v>399394</v>
      </c>
      <c r="H140" s="8">
        <v>72762</v>
      </c>
      <c r="I140" s="8">
        <v>50521</v>
      </c>
      <c r="J140" s="8">
        <v>0</v>
      </c>
      <c r="K140" s="8">
        <v>9346</v>
      </c>
      <c r="L140" s="8">
        <v>13348</v>
      </c>
      <c r="M140" s="8">
        <v>30908</v>
      </c>
      <c r="N140" s="8">
        <v>36410</v>
      </c>
      <c r="O140" s="8">
        <v>1321</v>
      </c>
      <c r="P140" s="8">
        <v>560110.14560000005</v>
      </c>
      <c r="Q140" s="8">
        <v>112734.65</v>
      </c>
      <c r="R140" s="8">
        <v>-38740.449999999997</v>
      </c>
      <c r="S140" s="8">
        <v>25694.14</v>
      </c>
      <c r="T140" s="8">
        <v>659798.48560000001</v>
      </c>
      <c r="U140" s="8">
        <v>689085</v>
      </c>
      <c r="V140" s="8">
        <v>585722.22025000001</v>
      </c>
      <c r="W140" s="8">
        <v>74076.265350000103</v>
      </c>
      <c r="X140" s="8">
        <v>51853.385745000101</v>
      </c>
      <c r="Y140" s="8">
        <v>1.075</v>
      </c>
      <c r="AA140" s="8">
        <v>740766</v>
      </c>
      <c r="AB140" s="8">
        <v>750223</v>
      </c>
      <c r="AC140" s="8">
        <v>7064</v>
      </c>
      <c r="AD140" s="8">
        <v>46</v>
      </c>
      <c r="AE140" s="8">
        <v>4899562</v>
      </c>
    </row>
    <row r="141" spans="1:31">
      <c r="A141" s="8" t="s">
        <v>806</v>
      </c>
      <c r="B141" s="8" t="s">
        <v>809</v>
      </c>
      <c r="C141" s="8" t="s">
        <v>463</v>
      </c>
      <c r="D141" s="8">
        <v>52583</v>
      </c>
      <c r="E141" s="8">
        <v>2782</v>
      </c>
      <c r="F141" s="8">
        <v>55365</v>
      </c>
      <c r="G141" s="8">
        <v>28151</v>
      </c>
      <c r="H141" s="8">
        <v>16161</v>
      </c>
      <c r="I141" s="8">
        <v>1063</v>
      </c>
      <c r="J141" s="8">
        <v>0</v>
      </c>
      <c r="K141" s="8">
        <v>3704</v>
      </c>
      <c r="L141" s="8">
        <v>-2</v>
      </c>
      <c r="M141" s="8">
        <v>5809</v>
      </c>
      <c r="N141" s="8">
        <v>2782</v>
      </c>
      <c r="O141" s="8">
        <v>0</v>
      </c>
      <c r="P141" s="8">
        <v>39478.962399999997</v>
      </c>
      <c r="Q141" s="8">
        <v>17788.8</v>
      </c>
      <c r="R141" s="8">
        <v>-4935.95</v>
      </c>
      <c r="S141" s="8">
        <v>1377.17</v>
      </c>
      <c r="T141" s="8">
        <v>53708.982400000001</v>
      </c>
      <c r="U141" s="8">
        <v>55365</v>
      </c>
      <c r="V141" s="8">
        <v>47060.207499999997</v>
      </c>
      <c r="W141" s="8">
        <v>6648.7749000000103</v>
      </c>
      <c r="X141" s="8">
        <v>4654.1424300000099</v>
      </c>
      <c r="Y141" s="8">
        <v>1.0840000000000001</v>
      </c>
      <c r="AA141" s="8">
        <v>60016</v>
      </c>
      <c r="AB141" s="8">
        <v>60782</v>
      </c>
      <c r="AC141" s="8">
        <v>6041</v>
      </c>
      <c r="AD141" s="8">
        <v>-977</v>
      </c>
      <c r="AE141" s="8">
        <v>-9827447</v>
      </c>
    </row>
    <row r="142" spans="1:31">
      <c r="A142" s="8" t="s">
        <v>806</v>
      </c>
      <c r="B142" s="8" t="s">
        <v>810</v>
      </c>
      <c r="C142" s="8" t="s">
        <v>464</v>
      </c>
      <c r="D142" s="8">
        <v>488841</v>
      </c>
      <c r="E142" s="8">
        <v>21800</v>
      </c>
      <c r="F142" s="8">
        <v>510641</v>
      </c>
      <c r="G142" s="8">
        <v>312203</v>
      </c>
      <c r="H142" s="8">
        <v>70610</v>
      </c>
      <c r="I142" s="8">
        <v>16394</v>
      </c>
      <c r="J142" s="8">
        <v>395</v>
      </c>
      <c r="K142" s="8">
        <v>18256</v>
      </c>
      <c r="L142" s="8">
        <v>522</v>
      </c>
      <c r="M142" s="8">
        <v>31184</v>
      </c>
      <c r="N142" s="8">
        <v>21800</v>
      </c>
      <c r="O142" s="8">
        <v>5597</v>
      </c>
      <c r="P142" s="8">
        <v>437833.48719999997</v>
      </c>
      <c r="Q142" s="8">
        <v>89806.75</v>
      </c>
      <c r="R142" s="8">
        <v>-31707.55</v>
      </c>
      <c r="S142" s="8">
        <v>13228.72</v>
      </c>
      <c r="T142" s="8">
        <v>509161.40720000002</v>
      </c>
      <c r="U142" s="8">
        <v>510641</v>
      </c>
      <c r="V142" s="8">
        <v>434044.52870000002</v>
      </c>
      <c r="W142" s="8">
        <v>75116.878500000195</v>
      </c>
      <c r="X142" s="8">
        <v>52581.814950000102</v>
      </c>
      <c r="Y142" s="8">
        <v>1.103</v>
      </c>
      <c r="AA142" s="8">
        <v>563237</v>
      </c>
      <c r="AB142" s="8">
        <v>570427</v>
      </c>
      <c r="AC142" s="8">
        <v>6602</v>
      </c>
      <c r="AD142" s="8">
        <v>-416</v>
      </c>
      <c r="AE142" s="8">
        <v>-35930883</v>
      </c>
    </row>
    <row r="143" spans="1:31">
      <c r="A143" s="8" t="s">
        <v>806</v>
      </c>
      <c r="B143" s="8" t="s">
        <v>811</v>
      </c>
      <c r="C143" s="8" t="s">
        <v>465</v>
      </c>
      <c r="D143" s="8">
        <v>164360</v>
      </c>
      <c r="E143" s="8">
        <v>11727</v>
      </c>
      <c r="F143" s="8">
        <v>176087</v>
      </c>
      <c r="G143" s="8">
        <v>95563</v>
      </c>
      <c r="H143" s="8">
        <v>23386</v>
      </c>
      <c r="I143" s="8">
        <v>1944</v>
      </c>
      <c r="J143" s="8">
        <v>6985</v>
      </c>
      <c r="K143" s="8">
        <v>5927</v>
      </c>
      <c r="L143" s="8">
        <v>62</v>
      </c>
      <c r="M143" s="8">
        <v>21462</v>
      </c>
      <c r="N143" s="8">
        <v>11727</v>
      </c>
      <c r="O143" s="8">
        <v>165</v>
      </c>
      <c r="P143" s="8">
        <v>134017.55119999999</v>
      </c>
      <c r="Q143" s="8">
        <v>32505.7</v>
      </c>
      <c r="R143" s="8">
        <v>-18435.650000000001</v>
      </c>
      <c r="S143" s="8">
        <v>6319.41</v>
      </c>
      <c r="T143" s="8">
        <v>154407.01120000001</v>
      </c>
      <c r="U143" s="8">
        <v>176087</v>
      </c>
      <c r="V143" s="8">
        <v>149674.21350000001</v>
      </c>
      <c r="W143" s="8">
        <v>4732.7977000000501</v>
      </c>
      <c r="X143" s="8">
        <v>3312.9583900000398</v>
      </c>
      <c r="Y143" s="8">
        <v>1.0189999999999999</v>
      </c>
      <c r="AA143" s="8">
        <v>179433</v>
      </c>
      <c r="AB143" s="8">
        <v>181724</v>
      </c>
      <c r="AC143" s="8">
        <v>6862</v>
      </c>
      <c r="AD143" s="8">
        <v>-156</v>
      </c>
      <c r="AE143" s="8">
        <v>-4130006</v>
      </c>
    </row>
    <row r="144" spans="1:31">
      <c r="A144" s="8" t="s">
        <v>806</v>
      </c>
      <c r="B144" s="8" t="s">
        <v>812</v>
      </c>
      <c r="C144" s="8" t="s">
        <v>466</v>
      </c>
      <c r="D144" s="8">
        <v>347642</v>
      </c>
      <c r="E144" s="8">
        <v>23515</v>
      </c>
      <c r="F144" s="8">
        <v>371157</v>
      </c>
      <c r="G144" s="8">
        <v>214209</v>
      </c>
      <c r="H144" s="8">
        <v>45020</v>
      </c>
      <c r="I144" s="8">
        <v>24956</v>
      </c>
      <c r="J144" s="8">
        <v>0</v>
      </c>
      <c r="K144" s="8">
        <v>13512</v>
      </c>
      <c r="L144" s="8">
        <v>2254</v>
      </c>
      <c r="M144" s="8">
        <v>24489</v>
      </c>
      <c r="N144" s="8">
        <v>23515</v>
      </c>
      <c r="O144" s="8">
        <v>275</v>
      </c>
      <c r="P144" s="8">
        <v>300406.70159999997</v>
      </c>
      <c r="Q144" s="8">
        <v>70964.800000000003</v>
      </c>
      <c r="R144" s="8">
        <v>-22965.3</v>
      </c>
      <c r="S144" s="8">
        <v>15824.62</v>
      </c>
      <c r="T144" s="8">
        <v>364230.82160000002</v>
      </c>
      <c r="U144" s="8">
        <v>371157</v>
      </c>
      <c r="V144" s="8">
        <v>315483.35905000003</v>
      </c>
      <c r="W144" s="8">
        <v>48747.462550000098</v>
      </c>
      <c r="X144" s="8">
        <v>34123.223785000002</v>
      </c>
      <c r="Y144" s="8">
        <v>1.0920000000000001</v>
      </c>
      <c r="AA144" s="8">
        <v>405303</v>
      </c>
      <c r="AB144" s="8">
        <v>410477</v>
      </c>
      <c r="AC144" s="8">
        <v>5906</v>
      </c>
      <c r="AD144" s="8">
        <v>-1112</v>
      </c>
      <c r="AE144" s="8">
        <v>-77288283</v>
      </c>
    </row>
    <row r="145" spans="1:31">
      <c r="A145" s="8" t="s">
        <v>813</v>
      </c>
      <c r="B145" s="8" t="s">
        <v>814</v>
      </c>
      <c r="C145" s="8" t="s">
        <v>468</v>
      </c>
      <c r="D145" s="8">
        <v>207483</v>
      </c>
      <c r="E145" s="8">
        <v>7486</v>
      </c>
      <c r="F145" s="8">
        <v>214969</v>
      </c>
      <c r="G145" s="8">
        <v>119262</v>
      </c>
      <c r="H145" s="8">
        <v>31577</v>
      </c>
      <c r="I145" s="8">
        <v>3805</v>
      </c>
      <c r="J145" s="8">
        <v>0</v>
      </c>
      <c r="K145" s="8">
        <v>12765</v>
      </c>
      <c r="L145" s="8">
        <v>74</v>
      </c>
      <c r="M145" s="8">
        <v>8058</v>
      </c>
      <c r="N145" s="8">
        <v>7486</v>
      </c>
      <c r="O145" s="8">
        <v>993</v>
      </c>
      <c r="P145" s="8">
        <v>167253.0288</v>
      </c>
      <c r="Q145" s="8">
        <v>40924.949999999997</v>
      </c>
      <c r="R145" s="8">
        <v>-7756.25</v>
      </c>
      <c r="S145" s="8">
        <v>4993.24</v>
      </c>
      <c r="T145" s="8">
        <v>205414.9688</v>
      </c>
      <c r="U145" s="8">
        <v>214969</v>
      </c>
      <c r="V145" s="8">
        <v>182723.64660000001</v>
      </c>
      <c r="W145" s="8">
        <v>22691.322199999999</v>
      </c>
      <c r="X145" s="8">
        <v>15883.92554</v>
      </c>
      <c r="Y145" s="8">
        <v>1.0740000000000001</v>
      </c>
      <c r="AA145" s="8">
        <v>230877</v>
      </c>
      <c r="AB145" s="8">
        <v>233824</v>
      </c>
      <c r="AC145" s="8">
        <v>7176</v>
      </c>
      <c r="AD145" s="8">
        <v>158</v>
      </c>
      <c r="AE145" s="8">
        <v>5152959</v>
      </c>
    </row>
    <row r="146" spans="1:31">
      <c r="A146" s="8" t="s">
        <v>813</v>
      </c>
      <c r="B146" s="8" t="s">
        <v>815</v>
      </c>
      <c r="C146" s="8" t="s">
        <v>469</v>
      </c>
      <c r="D146" s="8">
        <v>313314</v>
      </c>
      <c r="E146" s="8">
        <v>31924</v>
      </c>
      <c r="F146" s="8">
        <v>345238</v>
      </c>
      <c r="G146" s="8">
        <v>242983</v>
      </c>
      <c r="H146" s="8">
        <v>29696</v>
      </c>
      <c r="I146" s="8">
        <v>10047</v>
      </c>
      <c r="J146" s="8">
        <v>0</v>
      </c>
      <c r="K146" s="8">
        <v>12130</v>
      </c>
      <c r="L146" s="8">
        <v>2419</v>
      </c>
      <c r="M146" s="8">
        <v>102553</v>
      </c>
      <c r="N146" s="8">
        <v>31924</v>
      </c>
      <c r="O146" s="8">
        <v>135</v>
      </c>
      <c r="P146" s="8">
        <v>340759.35920000001</v>
      </c>
      <c r="Q146" s="8">
        <v>44092.05</v>
      </c>
      <c r="R146" s="8">
        <v>-89340.95</v>
      </c>
      <c r="S146" s="8">
        <v>9701.39</v>
      </c>
      <c r="T146" s="8">
        <v>305211.8492</v>
      </c>
      <c r="U146" s="8">
        <v>345238</v>
      </c>
      <c r="V146" s="8">
        <v>293451.89795000001</v>
      </c>
      <c r="W146" s="8">
        <v>11759.95125</v>
      </c>
      <c r="X146" s="8">
        <v>8231.9658749999908</v>
      </c>
      <c r="Y146" s="8">
        <v>1.024</v>
      </c>
      <c r="AA146" s="8">
        <v>353523</v>
      </c>
      <c r="AB146" s="8">
        <v>358036</v>
      </c>
      <c r="AC146" s="8">
        <v>8351</v>
      </c>
      <c r="AD146" s="8">
        <v>1333</v>
      </c>
      <c r="AE146" s="8">
        <v>57155828</v>
      </c>
    </row>
    <row r="147" spans="1:31">
      <c r="A147" s="8" t="s">
        <v>813</v>
      </c>
      <c r="B147" s="8" t="s">
        <v>816</v>
      </c>
      <c r="C147" s="8" t="s">
        <v>470</v>
      </c>
      <c r="D147" s="8">
        <v>56243</v>
      </c>
      <c r="E147" s="8">
        <v>5319</v>
      </c>
      <c r="F147" s="8">
        <v>61562</v>
      </c>
      <c r="G147" s="8">
        <v>27808</v>
      </c>
      <c r="H147" s="8">
        <v>11470</v>
      </c>
      <c r="I147" s="8">
        <v>476</v>
      </c>
      <c r="J147" s="8">
        <v>0</v>
      </c>
      <c r="K147" s="8">
        <v>3097</v>
      </c>
      <c r="L147" s="8">
        <v>711</v>
      </c>
      <c r="M147" s="8">
        <v>6655</v>
      </c>
      <c r="N147" s="8">
        <v>5319</v>
      </c>
      <c r="O147" s="8">
        <v>197</v>
      </c>
      <c r="P147" s="8">
        <v>38997.939200000001</v>
      </c>
      <c r="Q147" s="8">
        <v>12786.55</v>
      </c>
      <c r="R147" s="8">
        <v>-6428.55</v>
      </c>
      <c r="S147" s="8">
        <v>3389.8</v>
      </c>
      <c r="T147" s="8">
        <v>48745.739200000004</v>
      </c>
      <c r="U147" s="8">
        <v>61562</v>
      </c>
      <c r="V147" s="8">
        <v>52327.963499999998</v>
      </c>
      <c r="W147" s="8">
        <v>-3582.2242999999999</v>
      </c>
      <c r="X147" s="8">
        <v>-2507.55701</v>
      </c>
      <c r="Y147" s="8">
        <v>0.95899999999999996</v>
      </c>
      <c r="AA147" s="8">
        <v>59038</v>
      </c>
      <c r="AB147" s="8">
        <v>59792</v>
      </c>
      <c r="AC147" s="8">
        <v>6688</v>
      </c>
      <c r="AD147" s="8">
        <v>-330</v>
      </c>
      <c r="AE147" s="8">
        <v>-2949974</v>
      </c>
    </row>
    <row r="148" spans="1:31">
      <c r="A148" s="8" t="s">
        <v>813</v>
      </c>
      <c r="B148" s="8" t="s">
        <v>817</v>
      </c>
      <c r="C148" s="8" t="s">
        <v>471</v>
      </c>
      <c r="D148" s="8">
        <v>59130</v>
      </c>
      <c r="E148" s="8">
        <v>6486</v>
      </c>
      <c r="F148" s="8">
        <v>65616</v>
      </c>
      <c r="G148" s="8">
        <v>26838</v>
      </c>
      <c r="H148" s="8">
        <v>19693</v>
      </c>
      <c r="I148" s="8">
        <v>792</v>
      </c>
      <c r="J148" s="8">
        <v>0</v>
      </c>
      <c r="K148" s="8">
        <v>3817</v>
      </c>
      <c r="L148" s="8">
        <v>724</v>
      </c>
      <c r="M148" s="8">
        <v>6693</v>
      </c>
      <c r="N148" s="8">
        <v>6486</v>
      </c>
      <c r="O148" s="8">
        <v>0</v>
      </c>
      <c r="P148" s="8">
        <v>37637.611199999999</v>
      </c>
      <c r="Q148" s="8">
        <v>20656.7</v>
      </c>
      <c r="R148" s="8">
        <v>-6304.45</v>
      </c>
      <c r="S148" s="8">
        <v>4375.29</v>
      </c>
      <c r="T148" s="8">
        <v>56365.1512</v>
      </c>
      <c r="U148" s="8">
        <v>65616</v>
      </c>
      <c r="V148" s="8">
        <v>55773.972300000001</v>
      </c>
      <c r="W148" s="8">
        <v>591.17890000000602</v>
      </c>
      <c r="X148" s="8">
        <v>413.82523000000401</v>
      </c>
      <c r="Y148" s="8">
        <v>1.006</v>
      </c>
      <c r="AA148" s="8">
        <v>66010</v>
      </c>
      <c r="AB148" s="8">
        <v>66853</v>
      </c>
      <c r="AC148" s="8">
        <v>6814</v>
      </c>
      <c r="AD148" s="8">
        <v>-204</v>
      </c>
      <c r="AE148" s="8">
        <v>-2001865</v>
      </c>
    </row>
    <row r="149" spans="1:31">
      <c r="A149" s="8" t="s">
        <v>813</v>
      </c>
      <c r="B149" s="8" t="s">
        <v>818</v>
      </c>
      <c r="C149" s="8" t="s">
        <v>472</v>
      </c>
      <c r="D149" s="8">
        <v>652154</v>
      </c>
      <c r="E149" s="8">
        <v>63232</v>
      </c>
      <c r="F149" s="8">
        <v>715386</v>
      </c>
      <c r="G149" s="8">
        <v>363204</v>
      </c>
      <c r="H149" s="8">
        <v>174896</v>
      </c>
      <c r="I149" s="8">
        <v>102580</v>
      </c>
      <c r="J149" s="8">
        <v>0</v>
      </c>
      <c r="K149" s="8">
        <v>11889</v>
      </c>
      <c r="L149" s="8">
        <v>74759</v>
      </c>
      <c r="M149" s="8">
        <v>66243</v>
      </c>
      <c r="N149" s="8">
        <v>63232</v>
      </c>
      <c r="O149" s="8">
        <v>4039</v>
      </c>
      <c r="P149" s="8">
        <v>509357.28960000002</v>
      </c>
      <c r="Q149" s="8">
        <v>245960.25</v>
      </c>
      <c r="R149" s="8">
        <v>-123284.85</v>
      </c>
      <c r="S149" s="8">
        <v>42485.89</v>
      </c>
      <c r="T149" s="8">
        <v>674518.57960000006</v>
      </c>
      <c r="U149" s="8">
        <v>715386</v>
      </c>
      <c r="V149" s="8">
        <v>608078.48080000002</v>
      </c>
      <c r="W149" s="8">
        <v>66440.098800000007</v>
      </c>
      <c r="X149" s="8">
        <v>46508.069159999999</v>
      </c>
      <c r="Y149" s="8">
        <v>1.0649999999999999</v>
      </c>
      <c r="AA149" s="8">
        <v>761887</v>
      </c>
      <c r="AB149" s="8">
        <v>771613</v>
      </c>
      <c r="AC149" s="8">
        <v>6699</v>
      </c>
      <c r="AD149" s="8">
        <v>-319</v>
      </c>
      <c r="AE149" s="8">
        <v>-36705139</v>
      </c>
    </row>
    <row r="150" spans="1:31">
      <c r="A150" s="8" t="s">
        <v>813</v>
      </c>
      <c r="B150" s="8" t="s">
        <v>819</v>
      </c>
      <c r="C150" s="8" t="s">
        <v>473</v>
      </c>
      <c r="D150" s="8">
        <v>63010</v>
      </c>
      <c r="E150" s="8">
        <v>2643</v>
      </c>
      <c r="F150" s="8">
        <v>65653</v>
      </c>
      <c r="G150" s="8">
        <v>46136</v>
      </c>
      <c r="H150" s="8">
        <v>2457</v>
      </c>
      <c r="I150" s="8">
        <v>1204</v>
      </c>
      <c r="J150" s="8">
        <v>0</v>
      </c>
      <c r="K150" s="8">
        <v>4743</v>
      </c>
      <c r="L150" s="8">
        <v>1539</v>
      </c>
      <c r="M150" s="8">
        <v>7798</v>
      </c>
      <c r="N150" s="8">
        <v>2643</v>
      </c>
      <c r="O150" s="8">
        <v>24189</v>
      </c>
      <c r="P150" s="8">
        <v>64701.126400000001</v>
      </c>
      <c r="Q150" s="8">
        <v>7143.4</v>
      </c>
      <c r="R150" s="8">
        <v>-28497.1</v>
      </c>
      <c r="S150" s="8">
        <v>920.89</v>
      </c>
      <c r="T150" s="8">
        <v>44268.316400000003</v>
      </c>
      <c r="U150" s="8">
        <v>65653</v>
      </c>
      <c r="V150" s="8">
        <v>55805.355150000003</v>
      </c>
      <c r="W150" s="8">
        <v>-11537.03875</v>
      </c>
      <c r="X150" s="8">
        <v>-8075.9271249999902</v>
      </c>
      <c r="Y150" s="8">
        <v>0.877</v>
      </c>
      <c r="AA150" s="8">
        <v>57578</v>
      </c>
      <c r="AB150" s="8">
        <v>58313</v>
      </c>
      <c r="AC150" s="8">
        <v>12735</v>
      </c>
      <c r="AD150" s="8">
        <v>5717</v>
      </c>
      <c r="AE150" s="8">
        <v>26177097</v>
      </c>
    </row>
    <row r="151" spans="1:31">
      <c r="A151" s="8" t="s">
        <v>813</v>
      </c>
      <c r="B151" s="8" t="s">
        <v>820</v>
      </c>
      <c r="C151" s="8" t="s">
        <v>474</v>
      </c>
      <c r="D151" s="8">
        <v>46267</v>
      </c>
      <c r="E151" s="8">
        <v>3084</v>
      </c>
      <c r="F151" s="8">
        <v>49351</v>
      </c>
      <c r="G151" s="8">
        <v>36238</v>
      </c>
      <c r="H151" s="8">
        <v>7524</v>
      </c>
      <c r="I151" s="8">
        <v>2287</v>
      </c>
      <c r="J151" s="8">
        <v>0</v>
      </c>
      <c r="K151" s="8">
        <v>439</v>
      </c>
      <c r="L151" s="8">
        <v>3539</v>
      </c>
      <c r="M151" s="8">
        <v>9661</v>
      </c>
      <c r="N151" s="8">
        <v>3084</v>
      </c>
      <c r="O151" s="8">
        <v>16</v>
      </c>
      <c r="P151" s="8">
        <v>50820.171199999997</v>
      </c>
      <c r="Q151" s="8">
        <v>8712.5</v>
      </c>
      <c r="R151" s="8">
        <v>-11233.6</v>
      </c>
      <c r="S151" s="8">
        <v>979.03</v>
      </c>
      <c r="T151" s="8">
        <v>49278.101199999997</v>
      </c>
      <c r="U151" s="8">
        <v>49351</v>
      </c>
      <c r="V151" s="8">
        <v>41948.123050000002</v>
      </c>
      <c r="W151" s="8">
        <v>7329.9781499999999</v>
      </c>
      <c r="X151" s="8">
        <v>5130.9847049999998</v>
      </c>
      <c r="Y151" s="8">
        <v>1.1040000000000001</v>
      </c>
      <c r="AA151" s="8">
        <v>54483</v>
      </c>
      <c r="AB151" s="8">
        <v>55179</v>
      </c>
      <c r="AC151" s="8">
        <v>9955</v>
      </c>
      <c r="AD151" s="8">
        <v>2937</v>
      </c>
      <c r="AE151" s="8">
        <v>16277347</v>
      </c>
    </row>
    <row r="152" spans="1:31">
      <c r="A152" s="8" t="s">
        <v>813</v>
      </c>
      <c r="B152" s="8" t="s">
        <v>821</v>
      </c>
      <c r="C152" s="8" t="s">
        <v>475</v>
      </c>
      <c r="D152" s="8">
        <v>231850</v>
      </c>
      <c r="E152" s="8">
        <v>25455</v>
      </c>
      <c r="F152" s="8">
        <v>257305</v>
      </c>
      <c r="G152" s="8">
        <v>151557</v>
      </c>
      <c r="H152" s="8">
        <v>14379</v>
      </c>
      <c r="I152" s="8">
        <v>3732</v>
      </c>
      <c r="J152" s="8">
        <v>0</v>
      </c>
      <c r="K152" s="8">
        <v>9624</v>
      </c>
      <c r="L152" s="8">
        <v>7</v>
      </c>
      <c r="M152" s="8">
        <v>50113</v>
      </c>
      <c r="N152" s="8">
        <v>25455</v>
      </c>
      <c r="O152" s="8">
        <v>0</v>
      </c>
      <c r="P152" s="8">
        <v>212543.5368</v>
      </c>
      <c r="Q152" s="8">
        <v>23574.75</v>
      </c>
      <c r="R152" s="8">
        <v>-42602</v>
      </c>
      <c r="S152" s="8">
        <v>13117.54</v>
      </c>
      <c r="T152" s="8">
        <v>206633.82680000001</v>
      </c>
      <c r="U152" s="8">
        <v>257305</v>
      </c>
      <c r="V152" s="8">
        <v>218708.89300000001</v>
      </c>
      <c r="W152" s="8">
        <v>-12075.066199999999</v>
      </c>
      <c r="X152" s="8">
        <v>-8452.5463399999808</v>
      </c>
      <c r="Y152" s="8">
        <v>0.96699999999999997</v>
      </c>
      <c r="AA152" s="8">
        <v>248814</v>
      </c>
      <c r="AB152" s="8">
        <v>251990</v>
      </c>
      <c r="AC152" s="8">
        <v>7679</v>
      </c>
      <c r="AD152" s="8">
        <v>661</v>
      </c>
      <c r="AE152" s="8">
        <v>21683542</v>
      </c>
    </row>
    <row r="153" spans="1:31">
      <c r="A153" s="8" t="s">
        <v>813</v>
      </c>
      <c r="B153" s="8" t="s">
        <v>822</v>
      </c>
      <c r="C153" s="8" t="s">
        <v>476</v>
      </c>
      <c r="D153" s="8">
        <v>44715</v>
      </c>
      <c r="E153" s="8">
        <v>1042</v>
      </c>
      <c r="F153" s="8">
        <v>45757</v>
      </c>
      <c r="G153" s="8">
        <v>12073</v>
      </c>
      <c r="H153" s="8">
        <v>8855</v>
      </c>
      <c r="I153" s="8">
        <v>841</v>
      </c>
      <c r="J153" s="8">
        <v>0</v>
      </c>
      <c r="K153" s="8">
        <v>1697</v>
      </c>
      <c r="L153" s="8">
        <v>46</v>
      </c>
      <c r="M153" s="8">
        <v>2852</v>
      </c>
      <c r="N153" s="8">
        <v>1042</v>
      </c>
      <c r="O153" s="8">
        <v>0</v>
      </c>
      <c r="P153" s="8">
        <v>16931.175200000001</v>
      </c>
      <c r="Q153" s="8">
        <v>9684.0499999999993</v>
      </c>
      <c r="R153" s="8">
        <v>-2463.3000000000002</v>
      </c>
      <c r="S153" s="8">
        <v>400.86</v>
      </c>
      <c r="T153" s="8">
        <v>24552.785199999998</v>
      </c>
      <c r="U153" s="8">
        <v>45757</v>
      </c>
      <c r="V153" s="8">
        <v>38893.208599999998</v>
      </c>
      <c r="W153" s="8">
        <v>-14340.4234</v>
      </c>
      <c r="X153" s="8">
        <v>-10038.29638</v>
      </c>
      <c r="Y153" s="8">
        <v>0.78100000000000003</v>
      </c>
      <c r="AA153" s="8">
        <v>35736</v>
      </c>
      <c r="AB153" s="8">
        <v>36192</v>
      </c>
      <c r="AC153" s="8">
        <v>5780</v>
      </c>
      <c r="AD153" s="8">
        <v>-1238</v>
      </c>
      <c r="AE153" s="8">
        <v>-7755208</v>
      </c>
    </row>
    <row r="154" spans="1:31">
      <c r="A154" s="8" t="s">
        <v>813</v>
      </c>
      <c r="B154" s="8" t="s">
        <v>823</v>
      </c>
      <c r="C154" s="8" t="s">
        <v>477</v>
      </c>
      <c r="D154" s="8">
        <v>44079</v>
      </c>
      <c r="E154" s="8">
        <v>3348</v>
      </c>
      <c r="F154" s="8">
        <v>47427</v>
      </c>
      <c r="G154" s="8">
        <v>33314</v>
      </c>
      <c r="H154" s="8">
        <v>8768</v>
      </c>
      <c r="I154" s="8">
        <v>2464</v>
      </c>
      <c r="J154" s="8">
        <v>0</v>
      </c>
      <c r="K154" s="8">
        <v>4110</v>
      </c>
      <c r="L154" s="8">
        <v>294</v>
      </c>
      <c r="M154" s="8">
        <v>16204</v>
      </c>
      <c r="N154" s="8">
        <v>3348</v>
      </c>
      <c r="O154" s="8">
        <v>0</v>
      </c>
      <c r="P154" s="8">
        <v>46719.553599999999</v>
      </c>
      <c r="Q154" s="8">
        <v>13040.7</v>
      </c>
      <c r="R154" s="8">
        <v>-14023.3</v>
      </c>
      <c r="S154" s="8">
        <v>91.12</v>
      </c>
      <c r="T154" s="8">
        <v>45828.073600000003</v>
      </c>
      <c r="U154" s="8">
        <v>47427</v>
      </c>
      <c r="V154" s="8">
        <v>40312.571750000003</v>
      </c>
      <c r="W154" s="8">
        <v>5515.5018500000097</v>
      </c>
      <c r="X154" s="8">
        <v>3860.8512950000099</v>
      </c>
      <c r="Y154" s="8">
        <v>1.081</v>
      </c>
      <c r="AA154" s="8">
        <v>51268</v>
      </c>
      <c r="AB154" s="8">
        <v>51923</v>
      </c>
      <c r="AC154" s="8">
        <v>9292</v>
      </c>
      <c r="AD154" s="8">
        <v>2274</v>
      </c>
      <c r="AE154" s="8">
        <v>12705386</v>
      </c>
    </row>
    <row r="155" spans="1:31">
      <c r="A155" s="8" t="s">
        <v>813</v>
      </c>
      <c r="B155" s="8" t="s">
        <v>824</v>
      </c>
      <c r="C155" s="8" t="s">
        <v>478</v>
      </c>
      <c r="D155" s="8">
        <v>35983</v>
      </c>
      <c r="E155" s="8">
        <v>1037</v>
      </c>
      <c r="F155" s="8">
        <v>37020</v>
      </c>
      <c r="G155" s="8">
        <v>16416</v>
      </c>
      <c r="H155" s="8">
        <v>1108</v>
      </c>
      <c r="I155" s="8">
        <v>396</v>
      </c>
      <c r="J155" s="8">
        <v>0</v>
      </c>
      <c r="K155" s="8">
        <v>2725</v>
      </c>
      <c r="L155" s="8">
        <v>187</v>
      </c>
      <c r="M155" s="8">
        <v>48</v>
      </c>
      <c r="N155" s="8">
        <v>1037</v>
      </c>
      <c r="O155" s="8">
        <v>59</v>
      </c>
      <c r="P155" s="8">
        <v>23021.7984</v>
      </c>
      <c r="Q155" s="8">
        <v>3594.65</v>
      </c>
      <c r="R155" s="8">
        <v>-249.9</v>
      </c>
      <c r="S155" s="8">
        <v>873.29</v>
      </c>
      <c r="T155" s="8">
        <v>27239.838400000001</v>
      </c>
      <c r="U155" s="8">
        <v>37020</v>
      </c>
      <c r="V155" s="8">
        <v>31466.93965</v>
      </c>
      <c r="W155" s="8">
        <v>-4227.1012499999997</v>
      </c>
      <c r="X155" s="8">
        <v>-2958.970875</v>
      </c>
      <c r="Y155" s="8">
        <v>0.92</v>
      </c>
      <c r="AA155" s="8">
        <v>34058</v>
      </c>
      <c r="AB155" s="8">
        <v>34493</v>
      </c>
      <c r="AC155" s="8">
        <v>6970</v>
      </c>
      <c r="AD155" s="8">
        <v>-48</v>
      </c>
      <c r="AE155" s="8">
        <v>-239508</v>
      </c>
    </row>
    <row r="156" spans="1:31">
      <c r="A156" s="8" t="s">
        <v>813</v>
      </c>
      <c r="B156" s="8" t="s">
        <v>825</v>
      </c>
      <c r="C156" s="8" t="s">
        <v>479</v>
      </c>
      <c r="D156" s="8">
        <v>3770444</v>
      </c>
      <c r="E156" s="8">
        <v>238042</v>
      </c>
      <c r="F156" s="8">
        <v>4008486</v>
      </c>
      <c r="G156" s="8">
        <v>2117157</v>
      </c>
      <c r="H156" s="8">
        <v>1118639</v>
      </c>
      <c r="I156" s="8">
        <v>226576</v>
      </c>
      <c r="J156" s="8">
        <v>0</v>
      </c>
      <c r="K156" s="8">
        <v>40594</v>
      </c>
      <c r="L156" s="8">
        <v>0</v>
      </c>
      <c r="M156" s="8">
        <v>114180</v>
      </c>
      <c r="N156" s="8">
        <v>238042</v>
      </c>
      <c r="O156" s="8">
        <v>8676</v>
      </c>
      <c r="P156" s="8">
        <v>2969100.9767999998</v>
      </c>
      <c r="Q156" s="8">
        <v>1177937.6499999999</v>
      </c>
      <c r="R156" s="8">
        <v>-104427.6</v>
      </c>
      <c r="S156" s="8">
        <v>182925.1</v>
      </c>
      <c r="T156" s="8">
        <v>4225536.1267999997</v>
      </c>
      <c r="U156" s="8">
        <v>4008486</v>
      </c>
      <c r="V156" s="8">
        <v>3407212.9877999998</v>
      </c>
      <c r="W156" s="8">
        <v>818323.13899999997</v>
      </c>
      <c r="X156" s="8">
        <v>572826.1973</v>
      </c>
      <c r="Y156" s="8">
        <v>1.143</v>
      </c>
      <c r="AA156" s="8">
        <v>4581699</v>
      </c>
      <c r="AB156" s="8">
        <v>4640188</v>
      </c>
      <c r="AC156" s="8">
        <v>7561</v>
      </c>
      <c r="AD156" s="8">
        <v>543</v>
      </c>
      <c r="AE156" s="8">
        <v>333279714</v>
      </c>
    </row>
    <row r="157" spans="1:31">
      <c r="A157" s="8" t="s">
        <v>813</v>
      </c>
      <c r="B157" s="8" t="s">
        <v>826</v>
      </c>
      <c r="C157" s="8" t="s">
        <v>480</v>
      </c>
      <c r="D157" s="8">
        <v>67625</v>
      </c>
      <c r="E157" s="8">
        <v>3808</v>
      </c>
      <c r="F157" s="8">
        <v>71433</v>
      </c>
      <c r="G157" s="8">
        <v>43116</v>
      </c>
      <c r="H157" s="8">
        <v>8564</v>
      </c>
      <c r="I157" s="8">
        <v>2136</v>
      </c>
      <c r="J157" s="8">
        <v>769</v>
      </c>
      <c r="K157" s="8">
        <v>3827</v>
      </c>
      <c r="L157" s="8">
        <v>611</v>
      </c>
      <c r="M157" s="8">
        <v>8245</v>
      </c>
      <c r="N157" s="8">
        <v>3808</v>
      </c>
      <c r="O157" s="8">
        <v>0</v>
      </c>
      <c r="P157" s="8">
        <v>60465.878400000001</v>
      </c>
      <c r="Q157" s="8">
        <v>13001.6</v>
      </c>
      <c r="R157" s="8">
        <v>-7527.6</v>
      </c>
      <c r="S157" s="8">
        <v>1835.15</v>
      </c>
      <c r="T157" s="8">
        <v>67775.028399999996</v>
      </c>
      <c r="U157" s="8">
        <v>71433</v>
      </c>
      <c r="V157" s="8">
        <v>60717.988799999999</v>
      </c>
      <c r="W157" s="8">
        <v>7057.0396000000001</v>
      </c>
      <c r="X157" s="8">
        <v>4939.9277199999997</v>
      </c>
      <c r="Y157" s="8">
        <v>1.069</v>
      </c>
      <c r="AA157" s="8">
        <v>76362</v>
      </c>
      <c r="AB157" s="8">
        <v>77337</v>
      </c>
      <c r="AC157" s="8">
        <v>5848</v>
      </c>
      <c r="AD157" s="8">
        <v>-1170</v>
      </c>
      <c r="AE157" s="8">
        <v>-15477879</v>
      </c>
    </row>
    <row r="158" spans="1:31">
      <c r="A158" s="8" t="s">
        <v>813</v>
      </c>
      <c r="B158" s="8" t="s">
        <v>827</v>
      </c>
      <c r="C158" s="8" t="s">
        <v>481</v>
      </c>
      <c r="D158" s="8">
        <v>45014</v>
      </c>
      <c r="E158" s="8">
        <v>3811</v>
      </c>
      <c r="F158" s="8">
        <v>48825</v>
      </c>
      <c r="G158" s="8">
        <v>31585</v>
      </c>
      <c r="H158" s="8">
        <v>3688</v>
      </c>
      <c r="I158" s="8">
        <v>1471</v>
      </c>
      <c r="J158" s="8">
        <v>0</v>
      </c>
      <c r="K158" s="8">
        <v>3898</v>
      </c>
      <c r="L158" s="8">
        <v>64</v>
      </c>
      <c r="M158" s="8">
        <v>2605</v>
      </c>
      <c r="N158" s="8">
        <v>3811</v>
      </c>
      <c r="O158" s="8">
        <v>287</v>
      </c>
      <c r="P158" s="8">
        <v>44294.803999999996</v>
      </c>
      <c r="Q158" s="8">
        <v>7698.45</v>
      </c>
      <c r="R158" s="8">
        <v>-2512.6</v>
      </c>
      <c r="S158" s="8">
        <v>2796.5</v>
      </c>
      <c r="T158" s="8">
        <v>52277.154000000002</v>
      </c>
      <c r="U158" s="8">
        <v>48825</v>
      </c>
      <c r="V158" s="8">
        <v>41501.055350000002</v>
      </c>
      <c r="W158" s="8">
        <v>10776.09865</v>
      </c>
      <c r="X158" s="8">
        <v>7543.2690549999998</v>
      </c>
      <c r="Y158" s="8">
        <v>1.1539999999999999</v>
      </c>
      <c r="AA158" s="8">
        <v>56344</v>
      </c>
      <c r="AB158" s="8">
        <v>57063</v>
      </c>
      <c r="AC158" s="8">
        <v>6028</v>
      </c>
      <c r="AD158" s="8">
        <v>-991</v>
      </c>
      <c r="AE158" s="8">
        <v>-9377384</v>
      </c>
    </row>
    <row r="159" spans="1:31">
      <c r="A159" s="8" t="s">
        <v>813</v>
      </c>
      <c r="B159" s="8" t="s">
        <v>828</v>
      </c>
      <c r="C159" s="8" t="s">
        <v>482</v>
      </c>
      <c r="D159" s="8">
        <v>61353</v>
      </c>
      <c r="E159" s="8">
        <v>6884</v>
      </c>
      <c r="F159" s="8">
        <v>68237</v>
      </c>
      <c r="G159" s="8">
        <v>35100</v>
      </c>
      <c r="H159" s="8">
        <v>10315</v>
      </c>
      <c r="I159" s="8">
        <v>1271</v>
      </c>
      <c r="J159" s="8">
        <v>0</v>
      </c>
      <c r="K159" s="8">
        <v>4562</v>
      </c>
      <c r="L159" s="8">
        <v>852</v>
      </c>
      <c r="M159" s="8">
        <v>15600</v>
      </c>
      <c r="N159" s="8">
        <v>6884</v>
      </c>
      <c r="O159" s="8">
        <v>1120</v>
      </c>
      <c r="P159" s="8">
        <v>49224.24</v>
      </c>
      <c r="Q159" s="8">
        <v>13725.8</v>
      </c>
      <c r="R159" s="8">
        <v>-14936.2</v>
      </c>
      <c r="S159" s="8">
        <v>3199.4</v>
      </c>
      <c r="T159" s="8">
        <v>51213.24</v>
      </c>
      <c r="U159" s="8">
        <v>68237</v>
      </c>
      <c r="V159" s="8">
        <v>58001.4211</v>
      </c>
      <c r="W159" s="8">
        <v>-6788.1810999999898</v>
      </c>
      <c r="X159" s="8">
        <v>-4751.7267699999902</v>
      </c>
      <c r="Y159" s="8">
        <v>0.93</v>
      </c>
      <c r="AA159" s="8">
        <v>63460</v>
      </c>
      <c r="AB159" s="8">
        <v>64270</v>
      </c>
      <c r="AC159" s="8">
        <v>6912</v>
      </c>
      <c r="AD159" s="8">
        <v>-107</v>
      </c>
      <c r="AE159" s="8">
        <v>-990901</v>
      </c>
    </row>
    <row r="160" spans="1:31">
      <c r="A160" s="8" t="s">
        <v>813</v>
      </c>
      <c r="B160" s="8" t="s">
        <v>829</v>
      </c>
      <c r="C160" s="8" t="s">
        <v>483</v>
      </c>
      <c r="D160" s="8">
        <v>221643</v>
      </c>
      <c r="E160" s="8">
        <v>11800</v>
      </c>
      <c r="F160" s="8">
        <v>233443</v>
      </c>
      <c r="G160" s="8">
        <v>106721</v>
      </c>
      <c r="H160" s="8">
        <v>34313</v>
      </c>
      <c r="I160" s="8">
        <v>3794</v>
      </c>
      <c r="J160" s="8">
        <v>0</v>
      </c>
      <c r="K160" s="8">
        <v>5952</v>
      </c>
      <c r="L160" s="8">
        <v>676</v>
      </c>
      <c r="M160" s="8">
        <v>3836</v>
      </c>
      <c r="N160" s="8">
        <v>11800</v>
      </c>
      <c r="O160" s="8">
        <v>916</v>
      </c>
      <c r="P160" s="8">
        <v>149665.53039999999</v>
      </c>
      <c r="Q160" s="8">
        <v>37450.15</v>
      </c>
      <c r="R160" s="8">
        <v>-4613.8</v>
      </c>
      <c r="S160" s="8">
        <v>9377.8799999999992</v>
      </c>
      <c r="T160" s="8">
        <v>191879.7604</v>
      </c>
      <c r="U160" s="8">
        <v>233443</v>
      </c>
      <c r="V160" s="8">
        <v>198426.23209999999</v>
      </c>
      <c r="W160" s="8">
        <v>-6546.47169999997</v>
      </c>
      <c r="X160" s="8">
        <v>-4582.5301899999804</v>
      </c>
      <c r="Y160" s="8">
        <v>0.98</v>
      </c>
      <c r="AA160" s="8">
        <v>228774</v>
      </c>
      <c r="AB160" s="8">
        <v>231694</v>
      </c>
      <c r="AC160" s="8">
        <v>5797</v>
      </c>
      <c r="AD160" s="8">
        <v>-1221</v>
      </c>
      <c r="AE160" s="8">
        <v>-48791512</v>
      </c>
    </row>
    <row r="161" spans="1:31">
      <c r="A161" s="8" t="s">
        <v>813</v>
      </c>
      <c r="B161" s="8" t="s">
        <v>830</v>
      </c>
      <c r="C161" s="8" t="s">
        <v>484</v>
      </c>
      <c r="D161" s="8">
        <v>31635</v>
      </c>
      <c r="E161" s="8">
        <v>2880</v>
      </c>
      <c r="F161" s="8">
        <v>34515</v>
      </c>
      <c r="G161" s="8">
        <v>23526</v>
      </c>
      <c r="H161" s="8">
        <v>4006</v>
      </c>
      <c r="I161" s="8">
        <v>988</v>
      </c>
      <c r="J161" s="8">
        <v>0</v>
      </c>
      <c r="K161" s="8">
        <v>3008</v>
      </c>
      <c r="L161" s="8">
        <v>15</v>
      </c>
      <c r="M161" s="8">
        <v>8154</v>
      </c>
      <c r="N161" s="8">
        <v>2880</v>
      </c>
      <c r="O161" s="8">
        <v>0</v>
      </c>
      <c r="P161" s="8">
        <v>32992.862399999998</v>
      </c>
      <c r="Q161" s="8">
        <v>6801.7</v>
      </c>
      <c r="R161" s="8">
        <v>-6943.65</v>
      </c>
      <c r="S161" s="8">
        <v>1061.82</v>
      </c>
      <c r="T161" s="8">
        <v>33912.732400000001</v>
      </c>
      <c r="U161" s="8">
        <v>34515</v>
      </c>
      <c r="V161" s="8">
        <v>29337.43635</v>
      </c>
      <c r="W161" s="8">
        <v>4575.2960499999999</v>
      </c>
      <c r="X161" s="8">
        <v>3202.7072349999999</v>
      </c>
      <c r="Y161" s="8">
        <v>1.093</v>
      </c>
      <c r="AA161" s="8">
        <v>37724</v>
      </c>
      <c r="AB161" s="8">
        <v>38206</v>
      </c>
      <c r="AC161" s="8">
        <v>5410</v>
      </c>
      <c r="AD161" s="8">
        <v>-1608</v>
      </c>
      <c r="AE161" s="8">
        <v>-11355814</v>
      </c>
    </row>
    <row r="162" spans="1:31">
      <c r="A162" s="8" t="s">
        <v>813</v>
      </c>
      <c r="B162" s="8" t="s">
        <v>831</v>
      </c>
      <c r="C162" s="8" t="s">
        <v>485</v>
      </c>
      <c r="D162" s="8">
        <v>275573</v>
      </c>
      <c r="E162" s="8">
        <v>10505</v>
      </c>
      <c r="F162" s="8">
        <v>286078</v>
      </c>
      <c r="G162" s="8">
        <v>185475</v>
      </c>
      <c r="H162" s="8">
        <v>94397</v>
      </c>
      <c r="I162" s="8">
        <v>2424</v>
      </c>
      <c r="J162" s="8">
        <v>0</v>
      </c>
      <c r="K162" s="8">
        <v>18097</v>
      </c>
      <c r="L162" s="8">
        <v>68</v>
      </c>
      <c r="M162" s="8">
        <v>12624</v>
      </c>
      <c r="N162" s="8">
        <v>10505</v>
      </c>
      <c r="O162" s="8">
        <v>0</v>
      </c>
      <c r="P162" s="8">
        <v>260110.14</v>
      </c>
      <c r="Q162" s="8">
        <v>97680.3</v>
      </c>
      <c r="R162" s="8">
        <v>-10788.2</v>
      </c>
      <c r="S162" s="8">
        <v>6783.17</v>
      </c>
      <c r="T162" s="8">
        <v>353785.41</v>
      </c>
      <c r="U162" s="8">
        <v>286078</v>
      </c>
      <c r="V162" s="8">
        <v>243166.0399</v>
      </c>
      <c r="W162" s="8">
        <v>110619.3701</v>
      </c>
      <c r="X162" s="8">
        <v>77433.559070000003</v>
      </c>
      <c r="Y162" s="8">
        <v>1.2709999999999999</v>
      </c>
      <c r="AA162" s="8">
        <v>363605</v>
      </c>
      <c r="AB162" s="8">
        <v>368246</v>
      </c>
      <c r="AC162" s="8">
        <v>7299</v>
      </c>
      <c r="AD162" s="8">
        <v>280</v>
      </c>
      <c r="AE162" s="8">
        <v>14147728</v>
      </c>
    </row>
    <row r="163" spans="1:31">
      <c r="A163" s="8" t="s">
        <v>813</v>
      </c>
      <c r="B163" s="8" t="s">
        <v>832</v>
      </c>
      <c r="C163" s="8" t="s">
        <v>486</v>
      </c>
      <c r="D163" s="8">
        <v>251921</v>
      </c>
      <c r="E163" s="8">
        <v>14606</v>
      </c>
      <c r="F163" s="8">
        <v>266527</v>
      </c>
      <c r="G163" s="8">
        <v>92501</v>
      </c>
      <c r="H163" s="8">
        <v>94655</v>
      </c>
      <c r="I163" s="8">
        <v>3719</v>
      </c>
      <c r="J163" s="8">
        <v>0</v>
      </c>
      <c r="K163" s="8">
        <v>8429</v>
      </c>
      <c r="L163" s="8">
        <v>0</v>
      </c>
      <c r="M163" s="8">
        <v>3402</v>
      </c>
      <c r="N163" s="8">
        <v>14606</v>
      </c>
      <c r="O163" s="8">
        <v>463</v>
      </c>
      <c r="P163" s="8">
        <v>129723.40240000001</v>
      </c>
      <c r="Q163" s="8">
        <v>90782.55</v>
      </c>
      <c r="R163" s="8">
        <v>-3285.25</v>
      </c>
      <c r="S163" s="8">
        <v>11836.76</v>
      </c>
      <c r="T163" s="8">
        <v>229057.46239999999</v>
      </c>
      <c r="U163" s="8">
        <v>266527</v>
      </c>
      <c r="V163" s="8">
        <v>226547.6746</v>
      </c>
      <c r="W163" s="8">
        <v>2509.7878000000501</v>
      </c>
      <c r="X163" s="8">
        <v>1756.8514600000301</v>
      </c>
      <c r="Y163" s="8">
        <v>1.0069999999999999</v>
      </c>
      <c r="AA163" s="8">
        <v>268392</v>
      </c>
      <c r="AB163" s="8">
        <v>271819</v>
      </c>
      <c r="AC163" s="8">
        <v>6224</v>
      </c>
      <c r="AD163" s="8">
        <v>-794</v>
      </c>
      <c r="AE163" s="8">
        <v>-34669258</v>
      </c>
    </row>
    <row r="164" spans="1:31">
      <c r="A164" s="8" t="s">
        <v>813</v>
      </c>
      <c r="B164" s="8" t="s">
        <v>833</v>
      </c>
      <c r="C164" s="8" t="s">
        <v>487</v>
      </c>
      <c r="D164" s="8">
        <v>317386</v>
      </c>
      <c r="E164" s="8">
        <v>17576</v>
      </c>
      <c r="F164" s="8">
        <v>334962</v>
      </c>
      <c r="G164" s="8">
        <v>195227</v>
      </c>
      <c r="H164" s="8">
        <v>24768</v>
      </c>
      <c r="I164" s="8">
        <v>7724</v>
      </c>
      <c r="J164" s="8">
        <v>0</v>
      </c>
      <c r="K164" s="8">
        <v>14815</v>
      </c>
      <c r="L164" s="8">
        <v>2717</v>
      </c>
      <c r="M164" s="8">
        <v>45739</v>
      </c>
      <c r="N164" s="8">
        <v>17576</v>
      </c>
      <c r="O164" s="8">
        <v>246</v>
      </c>
      <c r="P164" s="8">
        <v>273786.34480000002</v>
      </c>
      <c r="Q164" s="8">
        <v>40210.949999999997</v>
      </c>
      <c r="R164" s="8">
        <v>-41396.699999999997</v>
      </c>
      <c r="S164" s="8">
        <v>7163.97</v>
      </c>
      <c r="T164" s="8">
        <v>279764.56479999999</v>
      </c>
      <c r="U164" s="8">
        <v>334962</v>
      </c>
      <c r="V164" s="8">
        <v>284717.64899999998</v>
      </c>
      <c r="W164" s="8">
        <v>-4953.0841999999802</v>
      </c>
      <c r="X164" s="8">
        <v>-3467.1589399999898</v>
      </c>
      <c r="Y164" s="8">
        <v>0.99</v>
      </c>
      <c r="AA164" s="8">
        <v>331612</v>
      </c>
      <c r="AB164" s="8">
        <v>335846</v>
      </c>
      <c r="AC164" s="8">
        <v>8326</v>
      </c>
      <c r="AD164" s="8">
        <v>1307</v>
      </c>
      <c r="AE164" s="8">
        <v>52742083</v>
      </c>
    </row>
    <row r="165" spans="1:31">
      <c r="A165" s="8" t="s">
        <v>813</v>
      </c>
      <c r="B165" s="8" t="s">
        <v>834</v>
      </c>
      <c r="C165" s="8" t="s">
        <v>488</v>
      </c>
      <c r="D165" s="8">
        <v>73272</v>
      </c>
      <c r="E165" s="8">
        <v>5157</v>
      </c>
      <c r="F165" s="8">
        <v>78429</v>
      </c>
      <c r="G165" s="8">
        <v>44548</v>
      </c>
      <c r="H165" s="8">
        <v>20059</v>
      </c>
      <c r="I165" s="8">
        <v>2073</v>
      </c>
      <c r="J165" s="8">
        <v>0</v>
      </c>
      <c r="K165" s="8">
        <v>4982</v>
      </c>
      <c r="L165" s="8">
        <v>813</v>
      </c>
      <c r="M165" s="8">
        <v>10235</v>
      </c>
      <c r="N165" s="8">
        <v>5157</v>
      </c>
      <c r="O165" s="8">
        <v>376</v>
      </c>
      <c r="P165" s="8">
        <v>62474.1152</v>
      </c>
      <c r="Q165" s="8">
        <v>23046.9</v>
      </c>
      <c r="R165" s="8">
        <v>-9710.4</v>
      </c>
      <c r="S165" s="8">
        <v>2643.5</v>
      </c>
      <c r="T165" s="8">
        <v>78454.1152</v>
      </c>
      <c r="U165" s="8">
        <v>78429</v>
      </c>
      <c r="V165" s="8">
        <v>66665.008700000006</v>
      </c>
      <c r="W165" s="8">
        <v>11789.1065</v>
      </c>
      <c r="X165" s="8">
        <v>8252.3745500000095</v>
      </c>
      <c r="Y165" s="8">
        <v>1.105</v>
      </c>
      <c r="AA165" s="8">
        <v>86665</v>
      </c>
      <c r="AB165" s="8">
        <v>87771</v>
      </c>
      <c r="AC165" s="8">
        <v>6091</v>
      </c>
      <c r="AD165" s="8">
        <v>-927</v>
      </c>
      <c r="AE165" s="8">
        <v>-13353088</v>
      </c>
    </row>
    <row r="166" spans="1:31">
      <c r="A166" s="8" t="s">
        <v>813</v>
      </c>
      <c r="B166" s="8" t="s">
        <v>835</v>
      </c>
      <c r="C166" s="8" t="s">
        <v>489</v>
      </c>
      <c r="D166" s="8">
        <v>101254</v>
      </c>
      <c r="E166" s="8">
        <v>7180</v>
      </c>
      <c r="F166" s="8">
        <v>108434</v>
      </c>
      <c r="G166" s="8">
        <v>59831</v>
      </c>
      <c r="H166" s="8">
        <v>9440</v>
      </c>
      <c r="I166" s="8">
        <v>5320</v>
      </c>
      <c r="J166" s="8">
        <v>0</v>
      </c>
      <c r="K166" s="8">
        <v>3874</v>
      </c>
      <c r="L166" s="8">
        <v>418</v>
      </c>
      <c r="M166" s="8">
        <v>1862</v>
      </c>
      <c r="N166" s="8">
        <v>7180</v>
      </c>
      <c r="O166" s="8">
        <v>3669</v>
      </c>
      <c r="P166" s="8">
        <v>83906.994399999996</v>
      </c>
      <c r="Q166" s="8">
        <v>15838.9</v>
      </c>
      <c r="R166" s="8">
        <v>-5056.6499999999996</v>
      </c>
      <c r="S166" s="8">
        <v>5786.46</v>
      </c>
      <c r="T166" s="8">
        <v>100475.7044</v>
      </c>
      <c r="U166" s="8">
        <v>108434</v>
      </c>
      <c r="V166" s="8">
        <v>92169.115900000004</v>
      </c>
      <c r="W166" s="8">
        <v>8306.5885000000108</v>
      </c>
      <c r="X166" s="8">
        <v>5814.6119500000104</v>
      </c>
      <c r="Y166" s="8">
        <v>1.054</v>
      </c>
      <c r="AA166" s="8">
        <v>114290</v>
      </c>
      <c r="AB166" s="8">
        <v>115749</v>
      </c>
      <c r="AC166" s="8">
        <v>8413</v>
      </c>
      <c r="AD166" s="8">
        <v>1394</v>
      </c>
      <c r="AE166" s="8">
        <v>19186529</v>
      </c>
    </row>
    <row r="167" spans="1:31">
      <c r="A167" s="8" t="s">
        <v>813</v>
      </c>
      <c r="B167" s="8" t="s">
        <v>836</v>
      </c>
      <c r="C167" s="8" t="s">
        <v>490</v>
      </c>
      <c r="D167" s="8">
        <v>206130</v>
      </c>
      <c r="E167" s="8">
        <v>9865</v>
      </c>
      <c r="F167" s="8">
        <v>215995</v>
      </c>
      <c r="G167" s="8">
        <v>110972</v>
      </c>
      <c r="H167" s="8">
        <v>10049</v>
      </c>
      <c r="I167" s="8">
        <v>2276</v>
      </c>
      <c r="J167" s="8">
        <v>0</v>
      </c>
      <c r="K167" s="8">
        <v>9581</v>
      </c>
      <c r="L167" s="8">
        <v>142</v>
      </c>
      <c r="M167" s="8">
        <v>20123</v>
      </c>
      <c r="N167" s="8">
        <v>9865</v>
      </c>
      <c r="O167" s="8">
        <v>0</v>
      </c>
      <c r="P167" s="8">
        <v>155627.13279999999</v>
      </c>
      <c r="Q167" s="8">
        <v>18620.099999999999</v>
      </c>
      <c r="R167" s="8">
        <v>-17225.25</v>
      </c>
      <c r="S167" s="8">
        <v>4964.34</v>
      </c>
      <c r="T167" s="8">
        <v>161986.32279999999</v>
      </c>
      <c r="U167" s="8">
        <v>215995</v>
      </c>
      <c r="V167" s="8">
        <v>183596.07810000001</v>
      </c>
      <c r="W167" s="8">
        <v>-21609.755300000001</v>
      </c>
      <c r="X167" s="8">
        <v>-15126.82871</v>
      </c>
      <c r="Y167" s="8">
        <v>0.93</v>
      </c>
      <c r="AA167" s="8">
        <v>200876</v>
      </c>
      <c r="AB167" s="8">
        <v>203440</v>
      </c>
      <c r="AC167" s="8">
        <v>8351</v>
      </c>
      <c r="AD167" s="8">
        <v>1333</v>
      </c>
      <c r="AE167" s="8">
        <v>32464856</v>
      </c>
    </row>
    <row r="168" spans="1:31">
      <c r="A168" s="8" t="s">
        <v>813</v>
      </c>
      <c r="B168" s="8" t="s">
        <v>837</v>
      </c>
      <c r="C168" s="8" t="s">
        <v>491</v>
      </c>
      <c r="D168" s="8">
        <v>220905</v>
      </c>
      <c r="E168" s="8">
        <v>19378</v>
      </c>
      <c r="F168" s="8">
        <v>240283</v>
      </c>
      <c r="G168" s="8">
        <v>119692</v>
      </c>
      <c r="H168" s="8">
        <v>25516</v>
      </c>
      <c r="I168" s="8">
        <v>16475</v>
      </c>
      <c r="J168" s="8">
        <v>0</v>
      </c>
      <c r="K168" s="8">
        <v>11139</v>
      </c>
      <c r="L168" s="8">
        <v>9600</v>
      </c>
      <c r="M168" s="8">
        <v>7200</v>
      </c>
      <c r="N168" s="8">
        <v>19378</v>
      </c>
      <c r="O168" s="8">
        <v>265</v>
      </c>
      <c r="P168" s="8">
        <v>167856.06080000001</v>
      </c>
      <c r="Q168" s="8">
        <v>45160.5</v>
      </c>
      <c r="R168" s="8">
        <v>-14505.25</v>
      </c>
      <c r="S168" s="8">
        <v>15247.3</v>
      </c>
      <c r="T168" s="8">
        <v>213758.61079999999</v>
      </c>
      <c r="U168" s="8">
        <v>240283</v>
      </c>
      <c r="V168" s="8">
        <v>204240.4939</v>
      </c>
      <c r="W168" s="8">
        <v>9518.11689999999</v>
      </c>
      <c r="X168" s="8">
        <v>6662.6818299999904</v>
      </c>
      <c r="Y168" s="8">
        <v>1.028</v>
      </c>
      <c r="AA168" s="8">
        <v>247011</v>
      </c>
      <c r="AB168" s="8">
        <v>250164</v>
      </c>
      <c r="AC168" s="8">
        <v>7131</v>
      </c>
      <c r="AD168" s="8">
        <v>113</v>
      </c>
      <c r="AE168" s="8">
        <v>3961841</v>
      </c>
    </row>
    <row r="169" spans="1:31">
      <c r="A169" s="8" t="s">
        <v>813</v>
      </c>
      <c r="B169" s="8" t="s">
        <v>838</v>
      </c>
      <c r="C169" s="8" t="s">
        <v>492</v>
      </c>
      <c r="D169" s="8">
        <v>87307</v>
      </c>
      <c r="E169" s="8">
        <v>4081</v>
      </c>
      <c r="F169" s="8">
        <v>91388</v>
      </c>
      <c r="G169" s="8">
        <v>54198</v>
      </c>
      <c r="H169" s="8">
        <v>1426</v>
      </c>
      <c r="I169" s="8">
        <v>2896</v>
      </c>
      <c r="J169" s="8">
        <v>0</v>
      </c>
      <c r="K169" s="8">
        <v>3384</v>
      </c>
      <c r="L169" s="8">
        <v>484</v>
      </c>
      <c r="M169" s="8">
        <v>8729</v>
      </c>
      <c r="N169" s="8">
        <v>4081</v>
      </c>
      <c r="O169" s="8">
        <v>3981</v>
      </c>
      <c r="P169" s="8">
        <v>76007.275200000004</v>
      </c>
      <c r="Q169" s="8">
        <v>6550.1</v>
      </c>
      <c r="R169" s="8">
        <v>-11214.9</v>
      </c>
      <c r="S169" s="8">
        <v>1984.92</v>
      </c>
      <c r="T169" s="8">
        <v>73327.395199999999</v>
      </c>
      <c r="U169" s="8">
        <v>91388</v>
      </c>
      <c r="V169" s="8">
        <v>77679.618950000004</v>
      </c>
      <c r="W169" s="8">
        <v>-4352.2237499999801</v>
      </c>
      <c r="X169" s="8">
        <v>-3046.5566249999802</v>
      </c>
      <c r="Y169" s="8">
        <v>0.96699999999999997</v>
      </c>
      <c r="AA169" s="8">
        <v>88372</v>
      </c>
      <c r="AB169" s="8">
        <v>89500</v>
      </c>
      <c r="AC169" s="8">
        <v>9903</v>
      </c>
      <c r="AD169" s="8">
        <v>2885</v>
      </c>
      <c r="AE169" s="8">
        <v>26070450</v>
      </c>
    </row>
    <row r="170" spans="1:31">
      <c r="A170" s="8" t="s">
        <v>813</v>
      </c>
      <c r="B170" s="8" t="s">
        <v>839</v>
      </c>
      <c r="C170" s="8" t="s">
        <v>493</v>
      </c>
      <c r="D170" s="8">
        <v>71259</v>
      </c>
      <c r="E170" s="8">
        <v>4041</v>
      </c>
      <c r="F170" s="8">
        <v>75300</v>
      </c>
      <c r="G170" s="8">
        <v>32637</v>
      </c>
      <c r="H170" s="8">
        <v>15854</v>
      </c>
      <c r="I170" s="8">
        <v>2035</v>
      </c>
      <c r="J170" s="8">
        <v>0</v>
      </c>
      <c r="K170" s="8">
        <v>3262</v>
      </c>
      <c r="L170" s="8">
        <v>445</v>
      </c>
      <c r="M170" s="8">
        <v>5842</v>
      </c>
      <c r="N170" s="8">
        <v>4041</v>
      </c>
      <c r="O170" s="8">
        <v>467</v>
      </c>
      <c r="P170" s="8">
        <v>45770.128799999999</v>
      </c>
      <c r="Q170" s="8">
        <v>17978.349999999999</v>
      </c>
      <c r="R170" s="8">
        <v>-5740.9</v>
      </c>
      <c r="S170" s="8">
        <v>2441.71</v>
      </c>
      <c r="T170" s="8">
        <v>60449.288800000002</v>
      </c>
      <c r="U170" s="8">
        <v>75300</v>
      </c>
      <c r="V170" s="8">
        <v>64004.631950000003</v>
      </c>
      <c r="W170" s="8">
        <v>-3555.3431499999901</v>
      </c>
      <c r="X170" s="8">
        <v>-2488.7402050000001</v>
      </c>
      <c r="Y170" s="8">
        <v>0.96699999999999997</v>
      </c>
      <c r="AA170" s="8">
        <v>72815</v>
      </c>
      <c r="AB170" s="8">
        <v>73744</v>
      </c>
      <c r="AC170" s="8">
        <v>7202</v>
      </c>
      <c r="AD170" s="8">
        <v>184</v>
      </c>
      <c r="AE170" s="8">
        <v>1885794</v>
      </c>
    </row>
    <row r="171" spans="1:31">
      <c r="A171" s="8" t="s">
        <v>813</v>
      </c>
      <c r="B171" s="8" t="s">
        <v>840</v>
      </c>
      <c r="C171" s="8" t="s">
        <v>494</v>
      </c>
      <c r="D171" s="8">
        <v>432622</v>
      </c>
      <c r="E171" s="8">
        <v>23463</v>
      </c>
      <c r="F171" s="8">
        <v>456085</v>
      </c>
      <c r="G171" s="8">
        <v>259031</v>
      </c>
      <c r="H171" s="8">
        <v>62095</v>
      </c>
      <c r="I171" s="8">
        <v>79832</v>
      </c>
      <c r="J171" s="8">
        <v>0</v>
      </c>
      <c r="K171" s="8">
        <v>14711</v>
      </c>
      <c r="L171" s="8">
        <v>63636</v>
      </c>
      <c r="M171" s="8">
        <v>7793</v>
      </c>
      <c r="N171" s="8">
        <v>23463</v>
      </c>
      <c r="O171" s="8">
        <v>873</v>
      </c>
      <c r="P171" s="8">
        <v>363265.07439999998</v>
      </c>
      <c r="Q171" s="8">
        <v>133142.29999999999</v>
      </c>
      <c r="R171" s="8">
        <v>-61456.7</v>
      </c>
      <c r="S171" s="8">
        <v>18618.740000000002</v>
      </c>
      <c r="T171" s="8">
        <v>453569.41440000001</v>
      </c>
      <c r="U171" s="8">
        <v>456085</v>
      </c>
      <c r="V171" s="8">
        <v>387672.53814999998</v>
      </c>
      <c r="W171" s="8">
        <v>65896.876250000001</v>
      </c>
      <c r="X171" s="8">
        <v>46127.813374999998</v>
      </c>
      <c r="Y171" s="8">
        <v>1.101</v>
      </c>
      <c r="AA171" s="8">
        <v>502150</v>
      </c>
      <c r="AB171" s="8">
        <v>508560</v>
      </c>
      <c r="AC171" s="8">
        <v>7033</v>
      </c>
      <c r="AD171" s="8">
        <v>14</v>
      </c>
      <c r="AE171" s="8">
        <v>1045702</v>
      </c>
    </row>
    <row r="172" spans="1:31">
      <c r="A172" s="8" t="s">
        <v>813</v>
      </c>
      <c r="B172" s="8" t="s">
        <v>841</v>
      </c>
      <c r="C172" s="8" t="s">
        <v>495</v>
      </c>
      <c r="D172" s="8">
        <v>90006</v>
      </c>
      <c r="E172" s="8">
        <v>4491.1719999999996</v>
      </c>
      <c r="F172" s="8">
        <v>94497</v>
      </c>
      <c r="U172" s="8">
        <v>94497</v>
      </c>
      <c r="V172" s="8">
        <v>80322.312300000005</v>
      </c>
      <c r="AA172" s="8">
        <v>104986</v>
      </c>
      <c r="AB172" s="8">
        <v>106326</v>
      </c>
      <c r="AC172" s="8">
        <v>6924</v>
      </c>
      <c r="AD172" s="8">
        <v>-94</v>
      </c>
      <c r="AE172" s="8">
        <v>-1443875</v>
      </c>
    </row>
    <row r="173" spans="1:31">
      <c r="A173" s="8" t="s">
        <v>813</v>
      </c>
      <c r="B173" s="8" t="s">
        <v>842</v>
      </c>
      <c r="C173" s="8" t="s">
        <v>496</v>
      </c>
      <c r="D173" s="8">
        <v>241255</v>
      </c>
      <c r="E173" s="8">
        <v>18005</v>
      </c>
      <c r="F173" s="8">
        <v>259260</v>
      </c>
      <c r="G173" s="8">
        <v>142633</v>
      </c>
      <c r="H173" s="8">
        <v>22114</v>
      </c>
      <c r="I173" s="8">
        <v>4848</v>
      </c>
      <c r="J173" s="8">
        <v>0</v>
      </c>
      <c r="K173" s="8">
        <v>11875</v>
      </c>
      <c r="L173" s="8">
        <v>570</v>
      </c>
      <c r="M173" s="8">
        <v>29784</v>
      </c>
      <c r="N173" s="8">
        <v>18005</v>
      </c>
      <c r="O173" s="8">
        <v>71</v>
      </c>
      <c r="P173" s="8">
        <v>200028.51920000001</v>
      </c>
      <c r="Q173" s="8">
        <v>33011.449999999997</v>
      </c>
      <c r="R173" s="8">
        <v>-25861.25</v>
      </c>
      <c r="S173" s="8">
        <v>10240.969999999999</v>
      </c>
      <c r="T173" s="8">
        <v>217419.68919999999</v>
      </c>
      <c r="U173" s="8">
        <v>259260</v>
      </c>
      <c r="V173" s="8">
        <v>220371.13344999999</v>
      </c>
      <c r="W173" s="8">
        <v>-2951.44425</v>
      </c>
      <c r="X173" s="8">
        <v>-2066.0109750000001</v>
      </c>
      <c r="Y173" s="8">
        <v>0.99199999999999999</v>
      </c>
      <c r="AA173" s="8">
        <v>257186</v>
      </c>
      <c r="AB173" s="8">
        <v>260469</v>
      </c>
      <c r="AC173" s="8">
        <v>6332</v>
      </c>
      <c r="AD173" s="8">
        <v>-686</v>
      </c>
      <c r="AE173" s="8">
        <v>-28220677</v>
      </c>
    </row>
    <row r="174" spans="1:31">
      <c r="A174" s="8" t="s">
        <v>813</v>
      </c>
      <c r="B174" s="8" t="s">
        <v>843</v>
      </c>
      <c r="C174" s="8" t="s">
        <v>497</v>
      </c>
      <c r="D174" s="8">
        <v>113103</v>
      </c>
      <c r="E174" s="8">
        <v>12592</v>
      </c>
      <c r="F174" s="8">
        <v>125695</v>
      </c>
      <c r="G174" s="8">
        <v>93704</v>
      </c>
      <c r="H174" s="8">
        <v>2390</v>
      </c>
      <c r="I174" s="8">
        <v>4851</v>
      </c>
      <c r="J174" s="8">
        <v>0</v>
      </c>
      <c r="K174" s="8">
        <v>7299</v>
      </c>
      <c r="L174" s="8">
        <v>2114</v>
      </c>
      <c r="M174" s="8">
        <v>25249</v>
      </c>
      <c r="N174" s="8">
        <v>12592</v>
      </c>
      <c r="O174" s="8">
        <v>5552</v>
      </c>
      <c r="P174" s="8">
        <v>131410.4896</v>
      </c>
      <c r="Q174" s="8">
        <v>12359</v>
      </c>
      <c r="R174" s="8">
        <v>-27977.75</v>
      </c>
      <c r="S174" s="8">
        <v>6410.87</v>
      </c>
      <c r="T174" s="8">
        <v>122202.6096</v>
      </c>
      <c r="U174" s="8">
        <v>125695</v>
      </c>
      <c r="V174" s="8">
        <v>106840.5766</v>
      </c>
      <c r="W174" s="8">
        <v>15362.032999999999</v>
      </c>
      <c r="X174" s="8">
        <v>10753.4231</v>
      </c>
      <c r="Y174" s="8">
        <v>1.0860000000000001</v>
      </c>
      <c r="AA174" s="8">
        <v>136505</v>
      </c>
      <c r="AB174" s="8">
        <v>138247</v>
      </c>
      <c r="AC174" s="8">
        <v>7401</v>
      </c>
      <c r="AD174" s="8">
        <v>383</v>
      </c>
      <c r="AE174" s="8">
        <v>7155866</v>
      </c>
    </row>
    <row r="175" spans="1:31">
      <c r="A175" s="8" t="s">
        <v>813</v>
      </c>
      <c r="B175" s="8" t="s">
        <v>844</v>
      </c>
      <c r="C175" s="8" t="s">
        <v>498</v>
      </c>
      <c r="D175" s="8">
        <v>459633</v>
      </c>
      <c r="E175" s="8">
        <v>34496</v>
      </c>
      <c r="F175" s="8">
        <v>494129</v>
      </c>
      <c r="G175" s="8">
        <v>271480</v>
      </c>
      <c r="H175" s="8">
        <v>52916</v>
      </c>
      <c r="I175" s="8">
        <v>11447</v>
      </c>
      <c r="J175" s="8">
        <v>0</v>
      </c>
      <c r="K175" s="8">
        <v>12679</v>
      </c>
      <c r="L175" s="8">
        <v>1048</v>
      </c>
      <c r="M175" s="8">
        <v>70533</v>
      </c>
      <c r="N175" s="8">
        <v>34496</v>
      </c>
      <c r="O175" s="8">
        <v>246</v>
      </c>
      <c r="P175" s="8">
        <v>380723.55200000003</v>
      </c>
      <c r="Q175" s="8">
        <v>65485.7</v>
      </c>
      <c r="R175" s="8">
        <v>-61052.95</v>
      </c>
      <c r="S175" s="8">
        <v>17330.990000000002</v>
      </c>
      <c r="T175" s="8">
        <v>402487.29200000002</v>
      </c>
      <c r="U175" s="8">
        <v>494129</v>
      </c>
      <c r="V175" s="8">
        <v>420009.42475000001</v>
      </c>
      <c r="W175" s="8">
        <v>-17522.132750000001</v>
      </c>
      <c r="X175" s="8">
        <v>-12265.492925</v>
      </c>
      <c r="Y175" s="8">
        <v>0.97499999999999998</v>
      </c>
      <c r="AA175" s="8">
        <v>481776</v>
      </c>
      <c r="AB175" s="8">
        <v>487926</v>
      </c>
      <c r="AC175" s="8">
        <v>8369</v>
      </c>
      <c r="AD175" s="8">
        <v>1351</v>
      </c>
      <c r="AE175" s="8">
        <v>78776979</v>
      </c>
    </row>
    <row r="176" spans="1:31">
      <c r="A176" s="8" t="s">
        <v>813</v>
      </c>
      <c r="B176" s="8" t="s">
        <v>845</v>
      </c>
      <c r="C176" s="8" t="s">
        <v>499</v>
      </c>
      <c r="D176" s="8">
        <v>50468</v>
      </c>
      <c r="E176" s="8">
        <v>2435</v>
      </c>
      <c r="F176" s="8">
        <v>52903</v>
      </c>
      <c r="G176" s="8">
        <v>20399</v>
      </c>
      <c r="H176" s="8">
        <v>13814</v>
      </c>
      <c r="I176" s="8">
        <v>734</v>
      </c>
      <c r="J176" s="8">
        <v>0</v>
      </c>
      <c r="K176" s="8">
        <v>2181</v>
      </c>
      <c r="L176" s="8">
        <v>0</v>
      </c>
      <c r="M176" s="8">
        <v>1820</v>
      </c>
      <c r="N176" s="8">
        <v>2435</v>
      </c>
      <c r="O176" s="8">
        <v>7</v>
      </c>
      <c r="P176" s="8">
        <v>28607.5576</v>
      </c>
      <c r="Q176" s="8">
        <v>14219.65</v>
      </c>
      <c r="R176" s="8">
        <v>-1552.95</v>
      </c>
      <c r="S176" s="8">
        <v>1760.35</v>
      </c>
      <c r="T176" s="8">
        <v>43034.607600000003</v>
      </c>
      <c r="U176" s="8">
        <v>52903</v>
      </c>
      <c r="V176" s="8">
        <v>44967.252500000002</v>
      </c>
      <c r="W176" s="8">
        <v>-1932.6449</v>
      </c>
      <c r="X176" s="8">
        <v>-1352.8514299999999</v>
      </c>
      <c r="Y176" s="8">
        <v>0.97399999999999998</v>
      </c>
      <c r="AA176" s="8">
        <v>51527</v>
      </c>
      <c r="AB176" s="8">
        <v>52185</v>
      </c>
      <c r="AC176" s="8">
        <v>5801</v>
      </c>
      <c r="AD176" s="8">
        <v>-1217</v>
      </c>
      <c r="AE176" s="8">
        <v>-10949947</v>
      </c>
    </row>
    <row r="177" spans="1:31">
      <c r="A177" s="8" t="s">
        <v>813</v>
      </c>
      <c r="B177" s="8" t="s">
        <v>846</v>
      </c>
      <c r="C177" s="8" t="s">
        <v>500</v>
      </c>
      <c r="D177" s="8">
        <v>176133</v>
      </c>
      <c r="E177" s="8">
        <v>8603</v>
      </c>
      <c r="F177" s="8">
        <v>184736</v>
      </c>
      <c r="G177" s="8">
        <v>116573</v>
      </c>
      <c r="H177" s="8">
        <v>27565</v>
      </c>
      <c r="I177" s="8">
        <v>2237</v>
      </c>
      <c r="J177" s="8">
        <v>0</v>
      </c>
      <c r="K177" s="8">
        <v>10198</v>
      </c>
      <c r="L177" s="8">
        <v>2391</v>
      </c>
      <c r="M177" s="8">
        <v>14030</v>
      </c>
      <c r="N177" s="8">
        <v>8603</v>
      </c>
      <c r="O177" s="8">
        <v>9687</v>
      </c>
      <c r="P177" s="8">
        <v>163481.97519999999</v>
      </c>
      <c r="Q177" s="8">
        <v>34000</v>
      </c>
      <c r="R177" s="8">
        <v>-22191.8</v>
      </c>
      <c r="S177" s="8">
        <v>4927.45</v>
      </c>
      <c r="T177" s="8">
        <v>180217.62520000001</v>
      </c>
      <c r="U177" s="8">
        <v>184736</v>
      </c>
      <c r="V177" s="8">
        <v>157025.54644999999</v>
      </c>
      <c r="W177" s="8">
        <v>23192.078750000001</v>
      </c>
      <c r="X177" s="8">
        <v>16234.455125</v>
      </c>
      <c r="Y177" s="8">
        <v>1.0880000000000001</v>
      </c>
      <c r="AA177" s="8">
        <v>200993</v>
      </c>
      <c r="AB177" s="8">
        <v>203559</v>
      </c>
      <c r="AC177" s="8">
        <v>7304</v>
      </c>
      <c r="AD177" s="8">
        <v>286</v>
      </c>
      <c r="AE177" s="8">
        <v>7977850</v>
      </c>
    </row>
    <row r="178" spans="1:31">
      <c r="A178" s="8" t="s">
        <v>813</v>
      </c>
      <c r="B178" s="8" t="s">
        <v>847</v>
      </c>
      <c r="C178" s="8" t="s">
        <v>501</v>
      </c>
      <c r="D178" s="8">
        <v>78814</v>
      </c>
      <c r="E178" s="8">
        <v>6494</v>
      </c>
      <c r="F178" s="8">
        <v>85308</v>
      </c>
      <c r="G178" s="8">
        <v>47870</v>
      </c>
      <c r="H178" s="8">
        <v>9990</v>
      </c>
      <c r="I178" s="8">
        <v>415</v>
      </c>
      <c r="J178" s="8">
        <v>0</v>
      </c>
      <c r="K178" s="8">
        <v>4150</v>
      </c>
      <c r="L178" s="8">
        <v>49</v>
      </c>
      <c r="M178" s="8">
        <v>15410</v>
      </c>
      <c r="N178" s="8">
        <v>6494</v>
      </c>
      <c r="O178" s="8">
        <v>63</v>
      </c>
      <c r="P178" s="8">
        <v>67132.888000000006</v>
      </c>
      <c r="Q178" s="8">
        <v>12371.75</v>
      </c>
      <c r="R178" s="8">
        <v>-13193.7</v>
      </c>
      <c r="S178" s="8">
        <v>2900.2</v>
      </c>
      <c r="T178" s="8">
        <v>69211.138000000006</v>
      </c>
      <c r="U178" s="8">
        <v>85308</v>
      </c>
      <c r="V178" s="8">
        <v>72512.038849999997</v>
      </c>
      <c r="W178" s="8">
        <v>-3300.90084999999</v>
      </c>
      <c r="X178" s="8">
        <v>-2310.6305949999901</v>
      </c>
      <c r="Y178" s="8">
        <v>0.97299999999999998</v>
      </c>
      <c r="AA178" s="8">
        <v>83005</v>
      </c>
      <c r="AB178" s="8">
        <v>84065</v>
      </c>
      <c r="AC178" s="8">
        <v>6197</v>
      </c>
      <c r="AD178" s="8">
        <v>-821</v>
      </c>
      <c r="AE178" s="8">
        <v>-11143093</v>
      </c>
    </row>
    <row r="179" spans="1:31">
      <c r="A179" s="8" t="s">
        <v>813</v>
      </c>
      <c r="B179" s="8" t="s">
        <v>848</v>
      </c>
      <c r="C179" s="8" t="s">
        <v>502</v>
      </c>
      <c r="D179" s="8">
        <v>48222</v>
      </c>
      <c r="E179" s="8">
        <v>6837</v>
      </c>
      <c r="F179" s="8">
        <v>55059</v>
      </c>
      <c r="G179" s="8">
        <v>35327</v>
      </c>
      <c r="H179" s="8">
        <v>5629</v>
      </c>
      <c r="I179" s="8">
        <v>844</v>
      </c>
      <c r="J179" s="8">
        <v>0</v>
      </c>
      <c r="K179" s="8">
        <v>2921</v>
      </c>
      <c r="L179" s="8">
        <v>601</v>
      </c>
      <c r="M179" s="8">
        <v>4887</v>
      </c>
      <c r="N179" s="8">
        <v>6837</v>
      </c>
      <c r="O179" s="8">
        <v>0</v>
      </c>
      <c r="P179" s="8">
        <v>49542.584799999997</v>
      </c>
      <c r="Q179" s="8">
        <v>7984.9</v>
      </c>
      <c r="R179" s="8">
        <v>-4664.8</v>
      </c>
      <c r="S179" s="8">
        <v>4980.66</v>
      </c>
      <c r="T179" s="8">
        <v>57843.344799999999</v>
      </c>
      <c r="U179" s="8">
        <v>55059</v>
      </c>
      <c r="V179" s="8">
        <v>46800.484049999999</v>
      </c>
      <c r="W179" s="8">
        <v>11042.86075</v>
      </c>
      <c r="X179" s="8">
        <v>7730.0025249999999</v>
      </c>
      <c r="Y179" s="8">
        <v>1.1399999999999999</v>
      </c>
      <c r="AA179" s="8">
        <v>62768</v>
      </c>
      <c r="AB179" s="8">
        <v>63569</v>
      </c>
      <c r="AC179" s="8">
        <v>5999</v>
      </c>
      <c r="AD179" s="8">
        <v>-1019</v>
      </c>
      <c r="AE179" s="8">
        <v>-10801919</v>
      </c>
    </row>
    <row r="180" spans="1:31">
      <c r="A180" s="8" t="s">
        <v>813</v>
      </c>
      <c r="B180" s="8" t="s">
        <v>849</v>
      </c>
      <c r="C180" s="8" t="s">
        <v>503</v>
      </c>
      <c r="D180" s="8">
        <v>68094</v>
      </c>
      <c r="E180" s="8">
        <v>2103</v>
      </c>
      <c r="F180" s="8">
        <v>70197</v>
      </c>
      <c r="G180" s="8">
        <v>53137</v>
      </c>
      <c r="H180" s="8">
        <v>11668</v>
      </c>
      <c r="I180" s="8">
        <v>1557</v>
      </c>
      <c r="J180" s="8">
        <v>0</v>
      </c>
      <c r="K180" s="8">
        <v>5622</v>
      </c>
      <c r="L180" s="8">
        <v>956</v>
      </c>
      <c r="M180" s="8">
        <v>6683</v>
      </c>
      <c r="N180" s="8">
        <v>2103</v>
      </c>
      <c r="O180" s="8">
        <v>748</v>
      </c>
      <c r="P180" s="8">
        <v>74519.328800000003</v>
      </c>
      <c r="Q180" s="8">
        <v>16019.95</v>
      </c>
      <c r="R180" s="8">
        <v>-7128.95</v>
      </c>
      <c r="S180" s="8">
        <v>651.44000000000005</v>
      </c>
      <c r="T180" s="8">
        <v>84061.768800000005</v>
      </c>
      <c r="U180" s="8">
        <v>70197</v>
      </c>
      <c r="V180" s="8">
        <v>59667.55285</v>
      </c>
      <c r="W180" s="8">
        <v>24394.215950000002</v>
      </c>
      <c r="X180" s="8">
        <v>17075.951164999999</v>
      </c>
      <c r="Y180" s="8">
        <v>1.2430000000000001</v>
      </c>
      <c r="AA180" s="8">
        <v>87255</v>
      </c>
      <c r="AB180" s="8">
        <v>88369</v>
      </c>
      <c r="AC180" s="8">
        <v>6987</v>
      </c>
      <c r="AD180" s="8">
        <v>-31</v>
      </c>
      <c r="AE180" s="8">
        <v>-389132</v>
      </c>
    </row>
    <row r="181" spans="1:31">
      <c r="A181" s="8" t="s">
        <v>813</v>
      </c>
      <c r="B181" s="8" t="s">
        <v>850</v>
      </c>
      <c r="C181" s="8" t="s">
        <v>504</v>
      </c>
      <c r="D181" s="8">
        <v>55316</v>
      </c>
      <c r="E181" s="8">
        <v>5959</v>
      </c>
      <c r="F181" s="8">
        <v>61275</v>
      </c>
      <c r="G181" s="8">
        <v>27918</v>
      </c>
      <c r="H181" s="8">
        <v>15037</v>
      </c>
      <c r="I181" s="8">
        <v>4674</v>
      </c>
      <c r="J181" s="8">
        <v>0</v>
      </c>
      <c r="K181" s="8">
        <v>1936</v>
      </c>
      <c r="L181" s="8">
        <v>0</v>
      </c>
      <c r="M181" s="8">
        <v>9158</v>
      </c>
      <c r="N181" s="8">
        <v>5959</v>
      </c>
      <c r="O181" s="8">
        <v>1079</v>
      </c>
      <c r="P181" s="8">
        <v>39152.203200000004</v>
      </c>
      <c r="Q181" s="8">
        <v>18399.95</v>
      </c>
      <c r="R181" s="8">
        <v>-8701.4500000000007</v>
      </c>
      <c r="S181" s="8">
        <v>3508.29</v>
      </c>
      <c r="T181" s="8">
        <v>52358.993199999997</v>
      </c>
      <c r="U181" s="8">
        <v>61275</v>
      </c>
      <c r="V181" s="8">
        <v>52083.904699999999</v>
      </c>
      <c r="W181" s="8">
        <v>275.08850000000501</v>
      </c>
      <c r="X181" s="8">
        <v>192.561950000004</v>
      </c>
      <c r="Y181" s="8">
        <v>1.0029999999999999</v>
      </c>
      <c r="AA181" s="8">
        <v>61459</v>
      </c>
      <c r="AB181" s="8">
        <v>62244</v>
      </c>
      <c r="AC181" s="8">
        <v>5511</v>
      </c>
      <c r="AD181" s="8">
        <v>-1507</v>
      </c>
      <c r="AE181" s="8">
        <v>-17018948</v>
      </c>
    </row>
    <row r="182" spans="1:31">
      <c r="A182" s="8" t="s">
        <v>813</v>
      </c>
      <c r="B182" s="8" t="s">
        <v>851</v>
      </c>
      <c r="C182" s="8" t="s">
        <v>505</v>
      </c>
      <c r="D182" s="8">
        <v>86590</v>
      </c>
      <c r="E182" s="8">
        <v>8051</v>
      </c>
      <c r="F182" s="8">
        <v>94641</v>
      </c>
      <c r="G182" s="8">
        <v>50501</v>
      </c>
      <c r="H182" s="8">
        <v>18738</v>
      </c>
      <c r="I182" s="8">
        <v>1531</v>
      </c>
      <c r="J182" s="8">
        <v>0</v>
      </c>
      <c r="K182" s="8">
        <v>5861</v>
      </c>
      <c r="L182" s="8">
        <v>13</v>
      </c>
      <c r="M182" s="8">
        <v>10950</v>
      </c>
      <c r="N182" s="8">
        <v>8051</v>
      </c>
      <c r="O182" s="8">
        <v>0</v>
      </c>
      <c r="P182" s="8">
        <v>70822.602400000003</v>
      </c>
      <c r="Q182" s="8">
        <v>22210.5</v>
      </c>
      <c r="R182" s="8">
        <v>-9318.5499999999993</v>
      </c>
      <c r="S182" s="8">
        <v>4981.8500000000004</v>
      </c>
      <c r="T182" s="8">
        <v>88696.402400000006</v>
      </c>
      <c r="U182" s="8">
        <v>94641</v>
      </c>
      <c r="V182" s="8">
        <v>80444.646850000005</v>
      </c>
      <c r="W182" s="8">
        <v>8251.7555500000199</v>
      </c>
      <c r="X182" s="8">
        <v>5776.2288850000105</v>
      </c>
      <c r="Y182" s="8">
        <v>1.0609999999999999</v>
      </c>
      <c r="AA182" s="8">
        <v>100414</v>
      </c>
      <c r="AB182" s="8">
        <v>101696</v>
      </c>
      <c r="AC182" s="8">
        <v>8020</v>
      </c>
      <c r="AD182" s="8">
        <v>1002</v>
      </c>
      <c r="AE182" s="8">
        <v>12706078</v>
      </c>
    </row>
    <row r="183" spans="1:31">
      <c r="A183" s="8" t="s">
        <v>813</v>
      </c>
      <c r="B183" s="8" t="s">
        <v>852</v>
      </c>
      <c r="C183" s="8" t="s">
        <v>506</v>
      </c>
      <c r="D183" s="8">
        <v>105849</v>
      </c>
      <c r="E183" s="8">
        <v>7075</v>
      </c>
      <c r="F183" s="8">
        <v>112924</v>
      </c>
      <c r="G183" s="8">
        <v>52510</v>
      </c>
      <c r="H183" s="8">
        <v>21832</v>
      </c>
      <c r="I183" s="8">
        <v>4021</v>
      </c>
      <c r="J183" s="8">
        <v>0</v>
      </c>
      <c r="K183" s="8">
        <v>4343</v>
      </c>
      <c r="L183" s="8">
        <v>389</v>
      </c>
      <c r="M183" s="8">
        <v>14789</v>
      </c>
      <c r="N183" s="8">
        <v>7075</v>
      </c>
      <c r="O183" s="8">
        <v>0</v>
      </c>
      <c r="P183" s="8">
        <v>73640.024000000005</v>
      </c>
      <c r="Q183" s="8">
        <v>25666.6</v>
      </c>
      <c r="R183" s="8">
        <v>-12901.3</v>
      </c>
      <c r="S183" s="8">
        <v>3499.62</v>
      </c>
      <c r="T183" s="8">
        <v>89904.944000000003</v>
      </c>
      <c r="U183" s="8">
        <v>112924</v>
      </c>
      <c r="V183" s="8">
        <v>95985.507100000003</v>
      </c>
      <c r="W183" s="8">
        <v>-6080.5631000000003</v>
      </c>
      <c r="X183" s="8">
        <v>-4256.3941699999996</v>
      </c>
      <c r="Y183" s="8">
        <v>0.96199999999999997</v>
      </c>
      <c r="AA183" s="8">
        <v>108633</v>
      </c>
      <c r="AB183" s="8">
        <v>110020</v>
      </c>
      <c r="AC183" s="8">
        <v>6878</v>
      </c>
      <c r="AD183" s="8">
        <v>-140</v>
      </c>
      <c r="AE183" s="8">
        <v>-2241886</v>
      </c>
    </row>
    <row r="184" spans="1:31">
      <c r="A184" s="8" t="s">
        <v>813</v>
      </c>
      <c r="B184" s="8" t="s">
        <v>853</v>
      </c>
      <c r="C184" s="8" t="s">
        <v>507</v>
      </c>
      <c r="D184" s="8">
        <v>82131</v>
      </c>
      <c r="E184" s="8">
        <v>6667</v>
      </c>
      <c r="F184" s="8">
        <v>88798</v>
      </c>
      <c r="G184" s="8">
        <v>46896</v>
      </c>
      <c r="H184" s="8">
        <v>3031</v>
      </c>
      <c r="I184" s="8">
        <v>1303</v>
      </c>
      <c r="J184" s="8">
        <v>0</v>
      </c>
      <c r="K184" s="8">
        <v>3393</v>
      </c>
      <c r="L184" s="8">
        <v>156</v>
      </c>
      <c r="M184" s="8">
        <v>7770</v>
      </c>
      <c r="N184" s="8">
        <v>6667</v>
      </c>
      <c r="O184" s="8">
        <v>31</v>
      </c>
      <c r="P184" s="8">
        <v>65766.950400000002</v>
      </c>
      <c r="Q184" s="8">
        <v>6567.95</v>
      </c>
      <c r="R184" s="8">
        <v>-6763.45</v>
      </c>
      <c r="S184" s="8">
        <v>4346.05</v>
      </c>
      <c r="T184" s="8">
        <v>69917.500400000004</v>
      </c>
      <c r="U184" s="8">
        <v>88798</v>
      </c>
      <c r="V184" s="8">
        <v>75478.475099999996</v>
      </c>
      <c r="W184" s="8">
        <v>-5560.9746999999898</v>
      </c>
      <c r="X184" s="8">
        <v>-3892.6822899999902</v>
      </c>
      <c r="Y184" s="8">
        <v>0.95599999999999996</v>
      </c>
      <c r="AA184" s="8">
        <v>84891</v>
      </c>
      <c r="AB184" s="8">
        <v>85975</v>
      </c>
      <c r="AC184" s="8">
        <v>7246</v>
      </c>
      <c r="AD184" s="8">
        <v>228</v>
      </c>
      <c r="AE184" s="8">
        <v>2704916</v>
      </c>
    </row>
    <row r="185" spans="1:31">
      <c r="A185" s="8" t="s">
        <v>813</v>
      </c>
      <c r="B185" s="8" t="s">
        <v>854</v>
      </c>
      <c r="C185" s="8" t="s">
        <v>508</v>
      </c>
      <c r="D185" s="8">
        <v>382733</v>
      </c>
      <c r="E185" s="8">
        <v>31724</v>
      </c>
      <c r="F185" s="8">
        <v>414457</v>
      </c>
      <c r="G185" s="8">
        <v>236734</v>
      </c>
      <c r="H185" s="8">
        <v>78037</v>
      </c>
      <c r="I185" s="8">
        <v>4152</v>
      </c>
      <c r="J185" s="8">
        <v>0</v>
      </c>
      <c r="K185" s="8">
        <v>16038</v>
      </c>
      <c r="L185" s="8">
        <v>472</v>
      </c>
      <c r="M185" s="8">
        <v>54280</v>
      </c>
      <c r="N185" s="8">
        <v>31724</v>
      </c>
      <c r="O185" s="8">
        <v>344</v>
      </c>
      <c r="P185" s="8">
        <v>331995.76160000003</v>
      </c>
      <c r="Q185" s="8">
        <v>83492.95</v>
      </c>
      <c r="R185" s="8">
        <v>-46831.6</v>
      </c>
      <c r="S185" s="8">
        <v>17737.8</v>
      </c>
      <c r="T185" s="8">
        <v>386394.91159999999</v>
      </c>
      <c r="U185" s="8">
        <v>414457</v>
      </c>
      <c r="V185" s="8">
        <v>352288.43725000002</v>
      </c>
      <c r="W185" s="8">
        <v>34106.474350000099</v>
      </c>
      <c r="X185" s="8">
        <v>23874.532045000102</v>
      </c>
      <c r="Y185" s="8">
        <v>1.0580000000000001</v>
      </c>
      <c r="AA185" s="8">
        <v>438495</v>
      </c>
      <c r="AB185" s="8">
        <v>444093</v>
      </c>
      <c r="AC185" s="8">
        <v>7507</v>
      </c>
      <c r="AD185" s="8">
        <v>488</v>
      </c>
      <c r="AE185" s="8">
        <v>28894844</v>
      </c>
    </row>
    <row r="186" spans="1:31">
      <c r="A186" s="8" t="s">
        <v>813</v>
      </c>
      <c r="B186" s="8" t="s">
        <v>855</v>
      </c>
      <c r="C186" s="8" t="s">
        <v>509</v>
      </c>
      <c r="D186" s="8">
        <v>102520</v>
      </c>
      <c r="E186" s="8">
        <v>7096</v>
      </c>
      <c r="F186" s="8">
        <v>109616</v>
      </c>
      <c r="G186" s="8">
        <v>61787</v>
      </c>
      <c r="H186" s="8">
        <v>2186</v>
      </c>
      <c r="I186" s="8">
        <v>0</v>
      </c>
      <c r="J186" s="8">
        <v>0</v>
      </c>
      <c r="K186" s="8">
        <v>6892</v>
      </c>
      <c r="L186" s="8">
        <v>395</v>
      </c>
      <c r="M186" s="8">
        <v>15127</v>
      </c>
      <c r="N186" s="8">
        <v>7096</v>
      </c>
      <c r="O186" s="8">
        <v>43</v>
      </c>
      <c r="P186" s="8">
        <v>86650.088799999998</v>
      </c>
      <c r="Q186" s="8">
        <v>7716.3</v>
      </c>
      <c r="R186" s="8">
        <v>-13230.25</v>
      </c>
      <c r="S186" s="8">
        <v>3460.01</v>
      </c>
      <c r="T186" s="8">
        <v>84596.148799999995</v>
      </c>
      <c r="U186" s="8">
        <v>109616</v>
      </c>
      <c r="V186" s="8">
        <v>93173.408750000002</v>
      </c>
      <c r="W186" s="8">
        <v>-8577.2599499999797</v>
      </c>
      <c r="X186" s="8">
        <v>-6004.0819649999803</v>
      </c>
      <c r="Y186" s="8">
        <v>0.94499999999999995</v>
      </c>
      <c r="AA186" s="8">
        <v>103587</v>
      </c>
      <c r="AB186" s="8">
        <v>104909</v>
      </c>
      <c r="AC186" s="8">
        <v>11553</v>
      </c>
      <c r="AD186" s="8">
        <v>4535</v>
      </c>
      <c r="AE186" s="8">
        <v>41177818</v>
      </c>
    </row>
    <row r="187" spans="1:31">
      <c r="A187" s="8" t="s">
        <v>813</v>
      </c>
      <c r="B187" s="8" t="s">
        <v>856</v>
      </c>
      <c r="C187" s="8" t="s">
        <v>510</v>
      </c>
      <c r="D187" s="8">
        <v>513868</v>
      </c>
      <c r="E187" s="8">
        <v>27138</v>
      </c>
      <c r="F187" s="8">
        <v>541006</v>
      </c>
      <c r="G187" s="8">
        <v>282248</v>
      </c>
      <c r="H187" s="8">
        <v>59660</v>
      </c>
      <c r="I187" s="8">
        <v>12736</v>
      </c>
      <c r="J187" s="8">
        <v>0</v>
      </c>
      <c r="K187" s="8">
        <v>16093</v>
      </c>
      <c r="L187" s="8">
        <v>780</v>
      </c>
      <c r="M187" s="8">
        <v>41255</v>
      </c>
      <c r="N187" s="8">
        <v>27138</v>
      </c>
      <c r="O187" s="8">
        <v>1963</v>
      </c>
      <c r="P187" s="8">
        <v>395824.59519999998</v>
      </c>
      <c r="Q187" s="8">
        <v>75215.649999999994</v>
      </c>
      <c r="R187" s="8">
        <v>-37398.300000000003</v>
      </c>
      <c r="S187" s="8">
        <v>16053.95</v>
      </c>
      <c r="T187" s="8">
        <v>449695.89520000003</v>
      </c>
      <c r="U187" s="8">
        <v>541006</v>
      </c>
      <c r="V187" s="8">
        <v>459854.75660000002</v>
      </c>
      <c r="W187" s="8">
        <v>-10158.8614</v>
      </c>
      <c r="X187" s="8">
        <v>-7111.20298</v>
      </c>
      <c r="Y187" s="8">
        <v>0.98699999999999999</v>
      </c>
      <c r="AA187" s="8">
        <v>533973</v>
      </c>
      <c r="AB187" s="8">
        <v>540789</v>
      </c>
      <c r="AC187" s="8">
        <v>9538</v>
      </c>
      <c r="AD187" s="8">
        <v>2520</v>
      </c>
      <c r="AE187" s="8">
        <v>142876308</v>
      </c>
    </row>
    <row r="188" spans="1:31">
      <c r="A188" s="8" t="s">
        <v>813</v>
      </c>
      <c r="B188" s="8" t="s">
        <v>857</v>
      </c>
      <c r="C188" s="8" t="s">
        <v>511</v>
      </c>
      <c r="D188" s="8">
        <v>165058</v>
      </c>
      <c r="E188" s="8">
        <v>14985</v>
      </c>
      <c r="F188" s="8">
        <v>180043</v>
      </c>
      <c r="G188" s="8">
        <v>92583</v>
      </c>
      <c r="H188" s="8">
        <v>19748</v>
      </c>
      <c r="I188" s="8">
        <v>3902</v>
      </c>
      <c r="J188" s="8">
        <v>0</v>
      </c>
      <c r="K188" s="8">
        <v>8216</v>
      </c>
      <c r="L188" s="8">
        <v>621</v>
      </c>
      <c r="M188" s="8">
        <v>13326</v>
      </c>
      <c r="N188" s="8">
        <v>14985</v>
      </c>
      <c r="O188" s="8">
        <v>759</v>
      </c>
      <c r="P188" s="8">
        <v>129838.3992</v>
      </c>
      <c r="Q188" s="8">
        <v>27086.1</v>
      </c>
      <c r="R188" s="8">
        <v>-12500.1</v>
      </c>
      <c r="S188" s="8">
        <v>10471.83</v>
      </c>
      <c r="T188" s="8">
        <v>154896.2292</v>
      </c>
      <c r="U188" s="8">
        <v>180043</v>
      </c>
      <c r="V188" s="8">
        <v>153036.48285</v>
      </c>
      <c r="W188" s="8">
        <v>1859.7463499999999</v>
      </c>
      <c r="X188" s="8">
        <v>1301.822445</v>
      </c>
      <c r="Y188" s="8">
        <v>1.0069999999999999</v>
      </c>
      <c r="AA188" s="8">
        <v>181303</v>
      </c>
      <c r="AB188" s="8">
        <v>183618</v>
      </c>
      <c r="AC188" s="8">
        <v>7352</v>
      </c>
      <c r="AD188" s="8">
        <v>334</v>
      </c>
      <c r="AE188" s="8">
        <v>8347430</v>
      </c>
    </row>
    <row r="189" spans="1:31">
      <c r="A189" s="8" t="s">
        <v>813</v>
      </c>
      <c r="B189" s="8" t="s">
        <v>858</v>
      </c>
      <c r="C189" s="8" t="s">
        <v>512</v>
      </c>
      <c r="D189" s="8">
        <v>124791</v>
      </c>
      <c r="E189" s="8">
        <v>4933</v>
      </c>
      <c r="F189" s="8">
        <v>129724</v>
      </c>
      <c r="G189" s="8">
        <v>76400</v>
      </c>
      <c r="H189" s="8">
        <v>5961</v>
      </c>
      <c r="I189" s="8">
        <v>2086</v>
      </c>
      <c r="J189" s="8">
        <v>0</v>
      </c>
      <c r="K189" s="8">
        <v>7221</v>
      </c>
      <c r="L189" s="8">
        <v>303</v>
      </c>
      <c r="M189" s="8">
        <v>14071</v>
      </c>
      <c r="N189" s="8">
        <v>4933</v>
      </c>
      <c r="O189" s="8">
        <v>23</v>
      </c>
      <c r="P189" s="8">
        <v>107143.36</v>
      </c>
      <c r="Q189" s="8">
        <v>12977.8</v>
      </c>
      <c r="R189" s="8">
        <v>-12237.45</v>
      </c>
      <c r="S189" s="8">
        <v>1800.98</v>
      </c>
      <c r="T189" s="8">
        <v>109684.69</v>
      </c>
      <c r="U189" s="8">
        <v>129724</v>
      </c>
      <c r="V189" s="8">
        <v>110265.61675</v>
      </c>
      <c r="W189" s="8">
        <v>-580.92674999999895</v>
      </c>
      <c r="X189" s="8">
        <v>-406.64872499999899</v>
      </c>
      <c r="Y189" s="8">
        <v>0.997</v>
      </c>
      <c r="AA189" s="8">
        <v>129335</v>
      </c>
      <c r="AB189" s="8">
        <v>130986</v>
      </c>
      <c r="AC189" s="8">
        <v>8189</v>
      </c>
      <c r="AD189" s="8">
        <v>1171</v>
      </c>
      <c r="AE189" s="8">
        <v>18731481</v>
      </c>
    </row>
    <row r="190" spans="1:31">
      <c r="A190" s="8" t="s">
        <v>813</v>
      </c>
      <c r="B190" s="8" t="s">
        <v>859</v>
      </c>
      <c r="C190" s="8" t="s">
        <v>513</v>
      </c>
      <c r="D190" s="8">
        <v>61026</v>
      </c>
      <c r="E190" s="8">
        <v>11097</v>
      </c>
      <c r="F190" s="8">
        <v>72123</v>
      </c>
      <c r="G190" s="8">
        <v>38386</v>
      </c>
      <c r="H190" s="8">
        <v>16568</v>
      </c>
      <c r="I190" s="8">
        <v>1273</v>
      </c>
      <c r="J190" s="8">
        <v>0</v>
      </c>
      <c r="K190" s="8">
        <v>4195</v>
      </c>
      <c r="L190" s="8">
        <v>0</v>
      </c>
      <c r="M190" s="8">
        <v>12204</v>
      </c>
      <c r="N190" s="8">
        <v>11097</v>
      </c>
      <c r="O190" s="8">
        <v>0</v>
      </c>
      <c r="P190" s="8">
        <v>53832.526400000002</v>
      </c>
      <c r="Q190" s="8">
        <v>18730.599999999999</v>
      </c>
      <c r="R190" s="8">
        <v>-10373.4</v>
      </c>
      <c r="S190" s="8">
        <v>7357.77</v>
      </c>
      <c r="T190" s="8">
        <v>69547.496400000004</v>
      </c>
      <c r="U190" s="8">
        <v>72123</v>
      </c>
      <c r="V190" s="8">
        <v>61304.741249999999</v>
      </c>
      <c r="W190" s="8">
        <v>8242.7551500000009</v>
      </c>
      <c r="X190" s="8">
        <v>5769.9286050000001</v>
      </c>
      <c r="Y190" s="8">
        <v>1.08</v>
      </c>
      <c r="AA190" s="8">
        <v>77893</v>
      </c>
      <c r="AB190" s="8">
        <v>78887</v>
      </c>
      <c r="AC190" s="8">
        <v>6310</v>
      </c>
      <c r="AD190" s="8">
        <v>-708</v>
      </c>
      <c r="AE190" s="8">
        <v>-8845938</v>
      </c>
    </row>
    <row r="191" spans="1:31">
      <c r="A191" s="8" t="s">
        <v>813</v>
      </c>
      <c r="B191" s="8" t="s">
        <v>860</v>
      </c>
      <c r="C191" s="8" t="s">
        <v>514</v>
      </c>
      <c r="D191" s="8">
        <v>313421</v>
      </c>
      <c r="E191" s="8">
        <v>18633</v>
      </c>
      <c r="F191" s="8">
        <v>332054</v>
      </c>
      <c r="G191" s="8">
        <v>182782</v>
      </c>
      <c r="H191" s="8">
        <v>26591</v>
      </c>
      <c r="I191" s="8">
        <v>9931</v>
      </c>
      <c r="J191" s="8">
        <v>0</v>
      </c>
      <c r="K191" s="8">
        <v>10421</v>
      </c>
      <c r="L191" s="8">
        <v>55</v>
      </c>
      <c r="M191" s="8">
        <v>16597</v>
      </c>
      <c r="N191" s="8">
        <v>18633</v>
      </c>
      <c r="O191" s="8">
        <v>387</v>
      </c>
      <c r="P191" s="8">
        <v>256333.4768</v>
      </c>
      <c r="Q191" s="8">
        <v>39901.550000000003</v>
      </c>
      <c r="R191" s="8">
        <v>-14483.15</v>
      </c>
      <c r="S191" s="8">
        <v>13016.56</v>
      </c>
      <c r="T191" s="8">
        <v>294768.43680000002</v>
      </c>
      <c r="U191" s="8">
        <v>332054</v>
      </c>
      <c r="V191" s="8">
        <v>282246.12439999997</v>
      </c>
      <c r="W191" s="8">
        <v>12522.312399999901</v>
      </c>
      <c r="X191" s="8">
        <v>8765.6186799999596</v>
      </c>
      <c r="Y191" s="8">
        <v>1.026</v>
      </c>
      <c r="AA191" s="8">
        <v>340688</v>
      </c>
      <c r="AB191" s="8">
        <v>345037</v>
      </c>
      <c r="AC191" s="8">
        <v>8598</v>
      </c>
      <c r="AD191" s="8">
        <v>1580</v>
      </c>
      <c r="AE191" s="8">
        <v>63393057</v>
      </c>
    </row>
    <row r="192" spans="1:31">
      <c r="A192" s="8" t="s">
        <v>813</v>
      </c>
      <c r="B192" s="8" t="s">
        <v>861</v>
      </c>
      <c r="C192" s="8" t="s">
        <v>515</v>
      </c>
      <c r="D192" s="8">
        <v>123359</v>
      </c>
      <c r="E192" s="8">
        <v>5690</v>
      </c>
      <c r="F192" s="8">
        <v>129049</v>
      </c>
      <c r="G192" s="8">
        <v>71931</v>
      </c>
      <c r="H192" s="8">
        <v>3739</v>
      </c>
      <c r="I192" s="8">
        <v>3993</v>
      </c>
      <c r="J192" s="8">
        <v>0</v>
      </c>
      <c r="K192" s="8">
        <v>5094</v>
      </c>
      <c r="L192" s="8">
        <v>2540</v>
      </c>
      <c r="M192" s="8">
        <v>13276</v>
      </c>
      <c r="N192" s="8">
        <v>5690</v>
      </c>
      <c r="O192" s="8">
        <v>3684</v>
      </c>
      <c r="P192" s="8">
        <v>100876.0344</v>
      </c>
      <c r="Q192" s="8">
        <v>10902.1</v>
      </c>
      <c r="R192" s="8">
        <v>-16575</v>
      </c>
      <c r="S192" s="8">
        <v>2579.58</v>
      </c>
      <c r="T192" s="8">
        <v>97782.714399999997</v>
      </c>
      <c r="U192" s="8">
        <v>129049</v>
      </c>
      <c r="V192" s="8">
        <v>109691.25305</v>
      </c>
      <c r="W192" s="8">
        <v>-11908.53865</v>
      </c>
      <c r="X192" s="8">
        <v>-8335.9770549999903</v>
      </c>
      <c r="Y192" s="8">
        <v>0.93500000000000005</v>
      </c>
      <c r="AA192" s="8">
        <v>120660</v>
      </c>
      <c r="AB192" s="8">
        <v>122201</v>
      </c>
      <c r="AC192" s="8">
        <v>10543</v>
      </c>
      <c r="AD192" s="8">
        <v>3525</v>
      </c>
      <c r="AE192" s="8">
        <v>40853790</v>
      </c>
    </row>
    <row r="193" spans="1:31">
      <c r="A193" s="8" t="s">
        <v>813</v>
      </c>
      <c r="B193" s="8" t="s">
        <v>862</v>
      </c>
      <c r="C193" s="8" t="s">
        <v>516</v>
      </c>
      <c r="D193" s="8">
        <v>79832</v>
      </c>
      <c r="E193" s="8">
        <v>5786</v>
      </c>
      <c r="F193" s="8">
        <v>85618</v>
      </c>
      <c r="G193" s="8">
        <v>52214</v>
      </c>
      <c r="H193" s="8">
        <v>16364</v>
      </c>
      <c r="I193" s="8">
        <v>2659</v>
      </c>
      <c r="J193" s="8">
        <v>0</v>
      </c>
      <c r="K193" s="8">
        <v>2927</v>
      </c>
      <c r="L193" s="8">
        <v>330</v>
      </c>
      <c r="M193" s="8">
        <v>5952</v>
      </c>
      <c r="N193" s="8">
        <v>5786</v>
      </c>
      <c r="O193" s="8">
        <v>31</v>
      </c>
      <c r="P193" s="8">
        <v>73224.9136</v>
      </c>
      <c r="Q193" s="8">
        <v>18657.5</v>
      </c>
      <c r="R193" s="8">
        <v>-5366.05</v>
      </c>
      <c r="S193" s="8">
        <v>3906.26</v>
      </c>
      <c r="T193" s="8">
        <v>90422.623600000006</v>
      </c>
      <c r="U193" s="8">
        <v>85618</v>
      </c>
      <c r="V193" s="8">
        <v>72775.114700000006</v>
      </c>
      <c r="W193" s="8">
        <v>17647.508900000001</v>
      </c>
      <c r="X193" s="8">
        <v>12353.256230000001</v>
      </c>
      <c r="Y193" s="8">
        <v>1.1439999999999999</v>
      </c>
      <c r="AA193" s="8">
        <v>97947</v>
      </c>
      <c r="AB193" s="8">
        <v>99197</v>
      </c>
      <c r="AC193" s="8">
        <v>7722</v>
      </c>
      <c r="AD193" s="8">
        <v>704</v>
      </c>
      <c r="AE193" s="8">
        <v>9042473</v>
      </c>
    </row>
    <row r="194" spans="1:31">
      <c r="A194" s="8" t="s">
        <v>863</v>
      </c>
      <c r="B194" s="8" t="s">
        <v>864</v>
      </c>
      <c r="C194" s="8" t="s">
        <v>518</v>
      </c>
      <c r="D194" s="8">
        <v>178359</v>
      </c>
      <c r="E194" s="8">
        <v>11816</v>
      </c>
      <c r="F194" s="8">
        <v>190175</v>
      </c>
      <c r="G194" s="8">
        <v>104026</v>
      </c>
      <c r="H194" s="8">
        <v>14996</v>
      </c>
      <c r="I194" s="8">
        <v>13836</v>
      </c>
      <c r="J194" s="8">
        <v>0</v>
      </c>
      <c r="K194" s="8">
        <v>6168</v>
      </c>
      <c r="L194" s="8">
        <v>2492</v>
      </c>
      <c r="M194" s="8">
        <v>36714</v>
      </c>
      <c r="N194" s="8">
        <v>11816</v>
      </c>
      <c r="O194" s="8">
        <v>0</v>
      </c>
      <c r="P194" s="8">
        <v>145886.0624</v>
      </c>
      <c r="Q194" s="8">
        <v>29750</v>
      </c>
      <c r="R194" s="8">
        <v>-33325.1</v>
      </c>
      <c r="S194" s="8">
        <v>3802.22</v>
      </c>
      <c r="T194" s="8">
        <v>146113.18239999999</v>
      </c>
      <c r="U194" s="8">
        <v>190175</v>
      </c>
      <c r="V194" s="8">
        <v>161648.7806</v>
      </c>
      <c r="W194" s="8">
        <v>-15535.5982</v>
      </c>
      <c r="X194" s="8">
        <v>-10874.918739999999</v>
      </c>
      <c r="Y194" s="8">
        <v>0.94299999999999995</v>
      </c>
      <c r="AA194" s="8">
        <v>179335</v>
      </c>
      <c r="AB194" s="8">
        <v>181624</v>
      </c>
      <c r="AC194" s="8">
        <v>7158</v>
      </c>
      <c r="AD194" s="8">
        <v>140</v>
      </c>
      <c r="AE194" s="8">
        <v>3546899</v>
      </c>
    </row>
    <row r="195" spans="1:31">
      <c r="A195" s="8" t="s">
        <v>863</v>
      </c>
      <c r="B195" s="8" t="s">
        <v>865</v>
      </c>
      <c r="C195" s="8" t="s">
        <v>519</v>
      </c>
      <c r="D195" s="8">
        <v>61300</v>
      </c>
      <c r="E195" s="8">
        <v>5123</v>
      </c>
      <c r="F195" s="8">
        <v>66423</v>
      </c>
      <c r="G195" s="8">
        <v>21898</v>
      </c>
      <c r="H195" s="8">
        <v>22631</v>
      </c>
      <c r="I195" s="8">
        <v>4147</v>
      </c>
      <c r="J195" s="8">
        <v>0</v>
      </c>
      <c r="K195" s="8">
        <v>3133</v>
      </c>
      <c r="L195" s="8">
        <v>546</v>
      </c>
      <c r="M195" s="8">
        <v>2771</v>
      </c>
      <c r="N195" s="8">
        <v>5123</v>
      </c>
      <c r="O195" s="8">
        <v>0</v>
      </c>
      <c r="P195" s="8">
        <v>30709.7552</v>
      </c>
      <c r="Q195" s="8">
        <v>25424.35</v>
      </c>
      <c r="R195" s="8">
        <v>-2819.45</v>
      </c>
      <c r="S195" s="8">
        <v>3883.48</v>
      </c>
      <c r="T195" s="8">
        <v>57198.135199999997</v>
      </c>
      <c r="U195" s="8">
        <v>66423</v>
      </c>
      <c r="V195" s="8">
        <v>56459.79565</v>
      </c>
      <c r="W195" s="8">
        <v>738.33955000001902</v>
      </c>
      <c r="X195" s="8">
        <v>516.83768500001304</v>
      </c>
      <c r="Y195" s="8">
        <v>1.008</v>
      </c>
      <c r="AA195" s="8">
        <v>66955</v>
      </c>
      <c r="AB195" s="8">
        <v>67809</v>
      </c>
      <c r="AC195" s="8">
        <v>8183</v>
      </c>
      <c r="AD195" s="8">
        <v>1165</v>
      </c>
      <c r="AE195" s="8">
        <v>9650329</v>
      </c>
    </row>
    <row r="196" spans="1:31">
      <c r="A196" s="8" t="s">
        <v>863</v>
      </c>
      <c r="B196" s="8" t="s">
        <v>866</v>
      </c>
      <c r="C196" s="8" t="s">
        <v>520</v>
      </c>
      <c r="D196" s="8">
        <v>66443</v>
      </c>
      <c r="E196" s="8">
        <v>4318</v>
      </c>
      <c r="F196" s="8">
        <v>70761</v>
      </c>
      <c r="G196" s="8">
        <v>50120</v>
      </c>
      <c r="H196" s="8">
        <v>5857</v>
      </c>
      <c r="I196" s="8">
        <v>1588</v>
      </c>
      <c r="J196" s="8">
        <v>0</v>
      </c>
      <c r="K196" s="8">
        <v>2918</v>
      </c>
      <c r="L196" s="8">
        <v>2</v>
      </c>
      <c r="M196" s="8">
        <v>20175</v>
      </c>
      <c r="N196" s="8">
        <v>4318</v>
      </c>
      <c r="O196" s="8">
        <v>243</v>
      </c>
      <c r="P196" s="8">
        <v>70288.288</v>
      </c>
      <c r="Q196" s="8">
        <v>8808.5499999999993</v>
      </c>
      <c r="R196" s="8">
        <v>-17357</v>
      </c>
      <c r="S196" s="8">
        <v>240.55</v>
      </c>
      <c r="T196" s="8">
        <v>61980.387999999999</v>
      </c>
      <c r="U196" s="8">
        <v>70761</v>
      </c>
      <c r="V196" s="8">
        <v>60146.7497</v>
      </c>
      <c r="W196" s="8">
        <v>1833.6383000000101</v>
      </c>
      <c r="X196" s="8">
        <v>1283.5468100000101</v>
      </c>
      <c r="Y196" s="8">
        <v>1.018</v>
      </c>
      <c r="AA196" s="8">
        <v>72035</v>
      </c>
      <c r="AB196" s="8">
        <v>72954</v>
      </c>
      <c r="AC196" s="8">
        <v>7602</v>
      </c>
      <c r="AD196" s="8">
        <v>584</v>
      </c>
      <c r="AE196" s="8">
        <v>5601357</v>
      </c>
    </row>
    <row r="197" spans="1:31">
      <c r="A197" s="8" t="s">
        <v>863</v>
      </c>
      <c r="B197" s="8" t="s">
        <v>867</v>
      </c>
      <c r="C197" s="8" t="s">
        <v>521</v>
      </c>
      <c r="D197" s="8">
        <v>78651</v>
      </c>
      <c r="E197" s="8">
        <v>6108</v>
      </c>
      <c r="F197" s="8">
        <v>84759</v>
      </c>
      <c r="G197" s="8">
        <v>53946</v>
      </c>
      <c r="H197" s="8">
        <v>5918</v>
      </c>
      <c r="I197" s="8">
        <v>1825</v>
      </c>
      <c r="J197" s="8">
        <v>0</v>
      </c>
      <c r="K197" s="8">
        <v>4700</v>
      </c>
      <c r="L197" s="8">
        <v>1</v>
      </c>
      <c r="M197" s="8">
        <v>15015</v>
      </c>
      <c r="N197" s="8">
        <v>6108</v>
      </c>
      <c r="O197" s="8">
        <v>2334</v>
      </c>
      <c r="P197" s="8">
        <v>75653.8704</v>
      </c>
      <c r="Q197" s="8">
        <v>10576.55</v>
      </c>
      <c r="R197" s="8">
        <v>-14747.5</v>
      </c>
      <c r="S197" s="8">
        <v>2639.25</v>
      </c>
      <c r="T197" s="8">
        <v>74122.170400000003</v>
      </c>
      <c r="U197" s="8">
        <v>84759</v>
      </c>
      <c r="V197" s="8">
        <v>72045.562250000003</v>
      </c>
      <c r="W197" s="8">
        <v>2076.60815</v>
      </c>
      <c r="X197" s="8">
        <v>1453.6257049999999</v>
      </c>
      <c r="Y197" s="8">
        <v>1.0169999999999999</v>
      </c>
      <c r="AA197" s="8">
        <v>86200</v>
      </c>
      <c r="AB197" s="8">
        <v>87301</v>
      </c>
      <c r="AC197" s="8">
        <v>7654</v>
      </c>
      <c r="AD197" s="8">
        <v>636</v>
      </c>
      <c r="AE197" s="8">
        <v>7252253</v>
      </c>
    </row>
    <row r="198" spans="1:31">
      <c r="A198" s="8" t="s">
        <v>863</v>
      </c>
      <c r="B198" s="8" t="s">
        <v>868</v>
      </c>
      <c r="C198" s="8" t="s">
        <v>522</v>
      </c>
      <c r="D198" s="8">
        <v>62762</v>
      </c>
      <c r="E198" s="8">
        <v>6984</v>
      </c>
      <c r="F198" s="8">
        <v>69746</v>
      </c>
      <c r="G198" s="8">
        <v>44031</v>
      </c>
      <c r="H198" s="8">
        <v>3367</v>
      </c>
      <c r="I198" s="8">
        <v>1145</v>
      </c>
      <c r="J198" s="8">
        <v>0</v>
      </c>
      <c r="K198" s="8">
        <v>4324</v>
      </c>
      <c r="L198" s="8">
        <v>127</v>
      </c>
      <c r="M198" s="8">
        <v>20709</v>
      </c>
      <c r="N198" s="8">
        <v>6984</v>
      </c>
      <c r="O198" s="8">
        <v>0</v>
      </c>
      <c r="P198" s="8">
        <v>61749.074399999998</v>
      </c>
      <c r="Q198" s="8">
        <v>7510.6</v>
      </c>
      <c r="R198" s="8">
        <v>-17710.599999999999</v>
      </c>
      <c r="S198" s="8">
        <v>2415.87</v>
      </c>
      <c r="T198" s="8">
        <v>53964.9444</v>
      </c>
      <c r="U198" s="8">
        <v>69746</v>
      </c>
      <c r="V198" s="8">
        <v>59283.976750000002</v>
      </c>
      <c r="W198" s="8">
        <v>-5319.0323500000004</v>
      </c>
      <c r="X198" s="8">
        <v>-3723.3226450000002</v>
      </c>
      <c r="Y198" s="8">
        <v>0.94699999999999995</v>
      </c>
      <c r="AA198" s="8">
        <v>66049</v>
      </c>
      <c r="AB198" s="8">
        <v>66892</v>
      </c>
      <c r="AC198" s="8">
        <v>7549</v>
      </c>
      <c r="AD198" s="8">
        <v>531</v>
      </c>
      <c r="AE198" s="8">
        <v>4705027</v>
      </c>
    </row>
    <row r="199" spans="1:31">
      <c r="A199" s="8" t="s">
        <v>863</v>
      </c>
      <c r="B199" s="8" t="s">
        <v>869</v>
      </c>
      <c r="C199" s="8" t="s">
        <v>523</v>
      </c>
      <c r="D199" s="8">
        <v>81251</v>
      </c>
      <c r="E199" s="8">
        <v>8269</v>
      </c>
      <c r="F199" s="8">
        <v>89520</v>
      </c>
      <c r="G199" s="8">
        <v>62623</v>
      </c>
      <c r="H199" s="8">
        <v>9494</v>
      </c>
      <c r="I199" s="8">
        <v>1658</v>
      </c>
      <c r="J199" s="8">
        <v>0</v>
      </c>
      <c r="K199" s="8">
        <v>4083</v>
      </c>
      <c r="L199" s="8">
        <v>0</v>
      </c>
      <c r="M199" s="8">
        <v>28852</v>
      </c>
      <c r="N199" s="8">
        <v>8269</v>
      </c>
      <c r="O199" s="8">
        <v>2</v>
      </c>
      <c r="P199" s="8">
        <v>87822.495200000005</v>
      </c>
      <c r="Q199" s="8">
        <v>12949.75</v>
      </c>
      <c r="R199" s="8">
        <v>-24525.9</v>
      </c>
      <c r="S199" s="8">
        <v>2123.81</v>
      </c>
      <c r="T199" s="8">
        <v>78370.155199999994</v>
      </c>
      <c r="U199" s="8">
        <v>89520</v>
      </c>
      <c r="V199" s="8">
        <v>76091.589449999999</v>
      </c>
      <c r="W199" s="8">
        <v>2278.5657500000102</v>
      </c>
      <c r="X199" s="8">
        <v>1594.9960250000099</v>
      </c>
      <c r="Y199" s="8">
        <v>1.018</v>
      </c>
      <c r="AA199" s="8">
        <v>91131</v>
      </c>
      <c r="AB199" s="8">
        <v>92294</v>
      </c>
      <c r="AC199" s="8">
        <v>8142</v>
      </c>
      <c r="AD199" s="8">
        <v>1124</v>
      </c>
      <c r="AE199" s="8">
        <v>12736934</v>
      </c>
    </row>
    <row r="200" spans="1:31">
      <c r="A200" s="8" t="s">
        <v>863</v>
      </c>
      <c r="B200" s="8" t="s">
        <v>870</v>
      </c>
      <c r="C200" s="8" t="s">
        <v>524</v>
      </c>
      <c r="D200" s="8">
        <v>107995</v>
      </c>
      <c r="E200" s="8">
        <v>7826</v>
      </c>
      <c r="F200" s="8">
        <v>115821</v>
      </c>
      <c r="G200" s="8">
        <v>76691</v>
      </c>
      <c r="H200" s="8">
        <v>6577</v>
      </c>
      <c r="I200" s="8">
        <v>2718</v>
      </c>
      <c r="J200" s="8">
        <v>0</v>
      </c>
      <c r="K200" s="8">
        <v>5622</v>
      </c>
      <c r="L200" s="8">
        <v>19</v>
      </c>
      <c r="M200" s="8">
        <v>17511</v>
      </c>
      <c r="N200" s="8">
        <v>7826</v>
      </c>
      <c r="O200" s="8">
        <v>0</v>
      </c>
      <c r="P200" s="8">
        <v>107551.4584</v>
      </c>
      <c r="Q200" s="8">
        <v>12679.45</v>
      </c>
      <c r="R200" s="8">
        <v>-14900.5</v>
      </c>
      <c r="S200" s="8">
        <v>3675.23</v>
      </c>
      <c r="T200" s="8">
        <v>109005.6384</v>
      </c>
      <c r="U200" s="8">
        <v>115821</v>
      </c>
      <c r="V200" s="8">
        <v>98448.161099999998</v>
      </c>
      <c r="W200" s="8">
        <v>10557.4773</v>
      </c>
      <c r="X200" s="8">
        <v>7390.2341100000003</v>
      </c>
      <c r="Y200" s="8">
        <v>1.0640000000000001</v>
      </c>
      <c r="AA200" s="8">
        <v>123234</v>
      </c>
      <c r="AB200" s="8">
        <v>124807</v>
      </c>
      <c r="AC200" s="8">
        <v>7385</v>
      </c>
      <c r="AD200" s="8">
        <v>367</v>
      </c>
      <c r="AE200" s="8">
        <v>6201059</v>
      </c>
    </row>
    <row r="201" spans="1:31">
      <c r="A201" s="8" t="s">
        <v>863</v>
      </c>
      <c r="B201" s="8" t="s">
        <v>871</v>
      </c>
      <c r="C201" s="8" t="s">
        <v>525</v>
      </c>
      <c r="D201" s="8">
        <v>608704</v>
      </c>
      <c r="E201" s="8">
        <v>49656</v>
      </c>
      <c r="F201" s="8">
        <v>658360</v>
      </c>
      <c r="G201" s="8">
        <v>252735</v>
      </c>
      <c r="H201" s="8">
        <v>149020</v>
      </c>
      <c r="I201" s="8">
        <v>21758</v>
      </c>
      <c r="J201" s="8">
        <v>0</v>
      </c>
      <c r="K201" s="8">
        <v>9133</v>
      </c>
      <c r="L201" s="8">
        <v>483</v>
      </c>
      <c r="M201" s="8">
        <v>36226</v>
      </c>
      <c r="N201" s="8">
        <v>49656</v>
      </c>
      <c r="O201" s="8">
        <v>8405</v>
      </c>
      <c r="P201" s="8">
        <v>354435.56400000001</v>
      </c>
      <c r="Q201" s="8">
        <v>152924.35</v>
      </c>
      <c r="R201" s="8">
        <v>-38346.9</v>
      </c>
      <c r="S201" s="8">
        <v>36049.18</v>
      </c>
      <c r="T201" s="8">
        <v>505062.19400000002</v>
      </c>
      <c r="U201" s="8">
        <v>658360</v>
      </c>
      <c r="V201" s="8">
        <v>559606.33574999997</v>
      </c>
      <c r="W201" s="8">
        <v>-54544.141750000003</v>
      </c>
      <c r="X201" s="8">
        <v>-38180.899225000001</v>
      </c>
      <c r="Y201" s="8">
        <v>0.94199999999999995</v>
      </c>
      <c r="AA201" s="8">
        <v>620175</v>
      </c>
      <c r="AB201" s="8">
        <v>628092</v>
      </c>
      <c r="AC201" s="8">
        <v>6345</v>
      </c>
      <c r="AD201" s="8">
        <v>-673</v>
      </c>
      <c r="AE201" s="8">
        <v>-66658214</v>
      </c>
    </row>
    <row r="202" spans="1:31">
      <c r="A202" s="8" t="s">
        <v>863</v>
      </c>
      <c r="B202" s="8" t="s">
        <v>872</v>
      </c>
      <c r="C202" s="8" t="s">
        <v>526</v>
      </c>
      <c r="D202" s="8">
        <v>90040</v>
      </c>
      <c r="E202" s="8">
        <v>5764</v>
      </c>
      <c r="F202" s="8">
        <v>95804</v>
      </c>
      <c r="G202" s="8">
        <v>56171</v>
      </c>
      <c r="H202" s="8">
        <v>15032</v>
      </c>
      <c r="I202" s="8">
        <v>2075</v>
      </c>
      <c r="J202" s="8">
        <v>0</v>
      </c>
      <c r="K202" s="8">
        <v>4209</v>
      </c>
      <c r="L202" s="8">
        <v>920</v>
      </c>
      <c r="M202" s="8">
        <v>18564</v>
      </c>
      <c r="N202" s="8">
        <v>5764</v>
      </c>
      <c r="O202" s="8">
        <v>0</v>
      </c>
      <c r="P202" s="8">
        <v>78774.210399999996</v>
      </c>
      <c r="Q202" s="8">
        <v>18118.599999999999</v>
      </c>
      <c r="R202" s="8">
        <v>-16561.400000000001</v>
      </c>
      <c r="S202" s="8">
        <v>1743.52</v>
      </c>
      <c r="T202" s="8">
        <v>82074.930399999997</v>
      </c>
      <c r="U202" s="8">
        <v>95804</v>
      </c>
      <c r="V202" s="8">
        <v>81433.479049999994</v>
      </c>
      <c r="W202" s="8">
        <v>641.45135000003199</v>
      </c>
      <c r="X202" s="8">
        <v>449.01594500002199</v>
      </c>
      <c r="Y202" s="8">
        <v>1.0049999999999999</v>
      </c>
      <c r="AA202" s="8">
        <v>96283</v>
      </c>
      <c r="AB202" s="8">
        <v>97512</v>
      </c>
      <c r="AC202" s="8">
        <v>8109</v>
      </c>
      <c r="AD202" s="8">
        <v>1091</v>
      </c>
      <c r="AE202" s="8">
        <v>13119474</v>
      </c>
    </row>
    <row r="203" spans="1:31">
      <c r="A203" s="8" t="s">
        <v>863</v>
      </c>
      <c r="B203" s="8" t="s">
        <v>873</v>
      </c>
      <c r="C203" s="8" t="s">
        <v>527</v>
      </c>
      <c r="D203" s="8">
        <v>151225</v>
      </c>
      <c r="E203" s="8">
        <v>8345.6309999999994</v>
      </c>
      <c r="F203" s="8">
        <v>159571</v>
      </c>
      <c r="U203" s="8">
        <v>159571</v>
      </c>
      <c r="V203" s="8">
        <v>135635.42139999999</v>
      </c>
      <c r="AA203" s="8">
        <v>153667</v>
      </c>
      <c r="AB203" s="8">
        <v>155629</v>
      </c>
      <c r="AC203" s="8">
        <v>6602</v>
      </c>
      <c r="AD203" s="8">
        <v>-416</v>
      </c>
      <c r="AE203" s="8">
        <v>-9809263</v>
      </c>
    </row>
    <row r="204" spans="1:31">
      <c r="A204" s="8" t="s">
        <v>863</v>
      </c>
      <c r="B204" s="8" t="s">
        <v>874</v>
      </c>
      <c r="C204" s="8" t="s">
        <v>528</v>
      </c>
      <c r="D204" s="8">
        <v>30969</v>
      </c>
      <c r="E204" s="8">
        <v>2145</v>
      </c>
      <c r="F204" s="8">
        <v>33114</v>
      </c>
      <c r="G204" s="8">
        <v>21449</v>
      </c>
      <c r="H204" s="8">
        <v>1848</v>
      </c>
      <c r="I204" s="8">
        <v>225</v>
      </c>
      <c r="J204" s="8">
        <v>0</v>
      </c>
      <c r="K204" s="8">
        <v>2184</v>
      </c>
      <c r="L204" s="8">
        <v>73</v>
      </c>
      <c r="M204" s="8">
        <v>6042</v>
      </c>
      <c r="N204" s="8">
        <v>2145</v>
      </c>
      <c r="O204" s="8">
        <v>0</v>
      </c>
      <c r="P204" s="8">
        <v>30080.077600000001</v>
      </c>
      <c r="Q204" s="8">
        <v>3618.45</v>
      </c>
      <c r="R204" s="8">
        <v>-5197.75</v>
      </c>
      <c r="S204" s="8">
        <v>796.11</v>
      </c>
      <c r="T204" s="8">
        <v>29296.887599999998</v>
      </c>
      <c r="U204" s="8">
        <v>33114</v>
      </c>
      <c r="V204" s="8">
        <v>28147.187300000001</v>
      </c>
      <c r="W204" s="8">
        <v>1149.7003</v>
      </c>
      <c r="X204" s="8">
        <v>804.79021</v>
      </c>
      <c r="Y204" s="8">
        <v>1.024</v>
      </c>
      <c r="AA204" s="8">
        <v>33909</v>
      </c>
      <c r="AB204" s="8">
        <v>34342</v>
      </c>
      <c r="AC204" s="8">
        <v>9427</v>
      </c>
      <c r="AD204" s="8">
        <v>2409</v>
      </c>
      <c r="AE204" s="8">
        <v>8774984</v>
      </c>
    </row>
    <row r="205" spans="1:31">
      <c r="A205" s="8" t="s">
        <v>863</v>
      </c>
      <c r="B205" s="8" t="s">
        <v>875</v>
      </c>
      <c r="C205" s="8" t="s">
        <v>529</v>
      </c>
      <c r="D205" s="8">
        <v>10894</v>
      </c>
      <c r="E205" s="8">
        <v>1285</v>
      </c>
      <c r="F205" s="8">
        <v>12179</v>
      </c>
      <c r="G205" s="8">
        <v>8836</v>
      </c>
      <c r="H205" s="8">
        <v>9820</v>
      </c>
      <c r="I205" s="8">
        <v>15</v>
      </c>
      <c r="J205" s="8">
        <v>0</v>
      </c>
      <c r="K205" s="8">
        <v>1235</v>
      </c>
      <c r="L205" s="8">
        <v>0</v>
      </c>
      <c r="M205" s="8">
        <v>2467</v>
      </c>
      <c r="N205" s="8">
        <v>1285</v>
      </c>
      <c r="O205" s="8">
        <v>0</v>
      </c>
      <c r="P205" s="8">
        <v>12391.606400000001</v>
      </c>
      <c r="Q205" s="8">
        <v>9409.5</v>
      </c>
      <c r="R205" s="8">
        <v>-2096.9499999999998</v>
      </c>
      <c r="S205" s="8">
        <v>672.86</v>
      </c>
      <c r="T205" s="8">
        <v>20377.0164</v>
      </c>
      <c r="U205" s="8">
        <v>12179</v>
      </c>
      <c r="V205" s="8">
        <v>10352.522300000001</v>
      </c>
      <c r="W205" s="8">
        <v>10024.4941</v>
      </c>
      <c r="X205" s="8">
        <v>7017.1458700000003</v>
      </c>
      <c r="Y205" s="8">
        <v>1.5760000000000001</v>
      </c>
      <c r="AA205" s="8">
        <v>19195</v>
      </c>
      <c r="AB205" s="8">
        <v>19440</v>
      </c>
      <c r="AC205" s="8">
        <v>5158</v>
      </c>
      <c r="AD205" s="8">
        <v>-1860</v>
      </c>
      <c r="AE205" s="8">
        <v>-7011423</v>
      </c>
    </row>
    <row r="206" spans="1:31">
      <c r="A206" s="8" t="s">
        <v>863</v>
      </c>
      <c r="B206" s="8" t="s">
        <v>876</v>
      </c>
      <c r="C206" s="8" t="s">
        <v>530</v>
      </c>
      <c r="D206" s="8">
        <v>119180</v>
      </c>
      <c r="E206" s="8">
        <v>6567</v>
      </c>
      <c r="F206" s="8">
        <v>125747</v>
      </c>
      <c r="G206" s="8">
        <v>66314</v>
      </c>
      <c r="H206" s="8">
        <v>7172</v>
      </c>
      <c r="I206" s="8">
        <v>2288</v>
      </c>
      <c r="J206" s="8">
        <v>0</v>
      </c>
      <c r="K206" s="8">
        <v>5567</v>
      </c>
      <c r="L206" s="8">
        <v>1644</v>
      </c>
      <c r="M206" s="8">
        <v>17179</v>
      </c>
      <c r="N206" s="8">
        <v>6567</v>
      </c>
      <c r="O206" s="8">
        <v>994</v>
      </c>
      <c r="P206" s="8">
        <v>92998.753599999996</v>
      </c>
      <c r="Q206" s="8">
        <v>12772.95</v>
      </c>
      <c r="R206" s="8">
        <v>-16844.45</v>
      </c>
      <c r="S206" s="8">
        <v>2661.52</v>
      </c>
      <c r="T206" s="8">
        <v>91588.7736</v>
      </c>
      <c r="U206" s="8">
        <v>125747</v>
      </c>
      <c r="V206" s="8">
        <v>106885.37330000001</v>
      </c>
      <c r="W206" s="8">
        <v>-15296.599700000001</v>
      </c>
      <c r="X206" s="8">
        <v>-10707.619790000001</v>
      </c>
      <c r="Y206" s="8">
        <v>0.91500000000000004</v>
      </c>
      <c r="AA206" s="8">
        <v>115059</v>
      </c>
      <c r="AB206" s="8">
        <v>116528</v>
      </c>
      <c r="AC206" s="8">
        <v>8750</v>
      </c>
      <c r="AD206" s="8">
        <v>1732</v>
      </c>
      <c r="AE206" s="8">
        <v>23060592</v>
      </c>
    </row>
    <row r="207" spans="1:31">
      <c r="A207" s="8" t="s">
        <v>863</v>
      </c>
      <c r="B207" s="8" t="s">
        <v>877</v>
      </c>
      <c r="C207" s="8" t="s">
        <v>531</v>
      </c>
      <c r="D207" s="8">
        <v>103066</v>
      </c>
      <c r="E207" s="8">
        <v>5859</v>
      </c>
      <c r="F207" s="8">
        <v>108925</v>
      </c>
      <c r="G207" s="8">
        <v>54450</v>
      </c>
      <c r="H207" s="8">
        <v>6818</v>
      </c>
      <c r="I207" s="8">
        <v>750</v>
      </c>
      <c r="J207" s="8">
        <v>0</v>
      </c>
      <c r="K207" s="8">
        <v>4562</v>
      </c>
      <c r="L207" s="8">
        <v>23</v>
      </c>
      <c r="M207" s="8">
        <v>0</v>
      </c>
      <c r="N207" s="8">
        <v>5859</v>
      </c>
      <c r="O207" s="8">
        <v>0</v>
      </c>
      <c r="P207" s="8">
        <v>76360.679999999993</v>
      </c>
      <c r="Q207" s="8">
        <v>10310.5</v>
      </c>
      <c r="R207" s="8">
        <v>-19.55</v>
      </c>
      <c r="S207" s="8">
        <v>4980.1499999999996</v>
      </c>
      <c r="T207" s="8">
        <v>91631.78</v>
      </c>
      <c r="U207" s="8">
        <v>108925</v>
      </c>
      <c r="V207" s="8">
        <v>92586.609549999994</v>
      </c>
      <c r="W207" s="8">
        <v>-954.82954999999504</v>
      </c>
      <c r="X207" s="8">
        <v>-668.38068499999599</v>
      </c>
      <c r="Y207" s="8">
        <v>0.99399999999999999</v>
      </c>
      <c r="AA207" s="8">
        <v>108272</v>
      </c>
      <c r="AB207" s="8">
        <v>109654</v>
      </c>
      <c r="AC207" s="8">
        <v>7452</v>
      </c>
      <c r="AD207" s="8">
        <v>434</v>
      </c>
      <c r="AE207" s="8">
        <v>6382563</v>
      </c>
    </row>
    <row r="208" spans="1:31">
      <c r="A208" s="8" t="s">
        <v>863</v>
      </c>
      <c r="B208" s="8" t="s">
        <v>878</v>
      </c>
      <c r="C208" s="8" t="s">
        <v>532</v>
      </c>
      <c r="D208" s="8">
        <v>91266</v>
      </c>
      <c r="E208" s="8">
        <v>5360</v>
      </c>
      <c r="F208" s="8">
        <v>96626</v>
      </c>
      <c r="G208" s="8">
        <v>55147</v>
      </c>
      <c r="H208" s="8">
        <v>7720</v>
      </c>
      <c r="I208" s="8">
        <v>2625</v>
      </c>
      <c r="J208" s="8">
        <v>0</v>
      </c>
      <c r="K208" s="8">
        <v>9996</v>
      </c>
      <c r="L208" s="8">
        <v>50</v>
      </c>
      <c r="M208" s="8">
        <v>11810</v>
      </c>
      <c r="N208" s="8">
        <v>5360</v>
      </c>
      <c r="O208" s="8">
        <v>0</v>
      </c>
      <c r="P208" s="8">
        <v>77338.152799999996</v>
      </c>
      <c r="Q208" s="8">
        <v>17289.849999999999</v>
      </c>
      <c r="R208" s="8">
        <v>-10081</v>
      </c>
      <c r="S208" s="8">
        <v>2548.3000000000002</v>
      </c>
      <c r="T208" s="8">
        <v>87095.302800000005</v>
      </c>
      <c r="U208" s="8">
        <v>96626</v>
      </c>
      <c r="V208" s="8">
        <v>82132.1391</v>
      </c>
      <c r="W208" s="8">
        <v>4963.1637000000201</v>
      </c>
      <c r="X208" s="8">
        <v>3474.21459000001</v>
      </c>
      <c r="Y208" s="8">
        <v>1.036</v>
      </c>
      <c r="AA208" s="8">
        <v>100105</v>
      </c>
      <c r="AB208" s="8">
        <v>101382</v>
      </c>
      <c r="AC208" s="8">
        <v>9004</v>
      </c>
      <c r="AD208" s="8">
        <v>1986</v>
      </c>
      <c r="AE208" s="8">
        <v>22358581</v>
      </c>
    </row>
    <row r="209" spans="1:31">
      <c r="A209" s="8" t="s">
        <v>863</v>
      </c>
      <c r="B209" s="8" t="s">
        <v>879</v>
      </c>
      <c r="C209" s="8" t="s">
        <v>533</v>
      </c>
      <c r="D209" s="8">
        <v>66274</v>
      </c>
      <c r="E209" s="8">
        <v>6086</v>
      </c>
      <c r="F209" s="8">
        <v>72360</v>
      </c>
      <c r="G209" s="8">
        <v>54793</v>
      </c>
      <c r="H209" s="8">
        <v>11673</v>
      </c>
      <c r="I209" s="8">
        <v>164</v>
      </c>
      <c r="J209" s="8">
        <v>0</v>
      </c>
      <c r="K209" s="8">
        <v>5194</v>
      </c>
      <c r="L209" s="8">
        <v>0</v>
      </c>
      <c r="M209" s="8">
        <v>32516</v>
      </c>
      <c r="N209" s="8">
        <v>6086</v>
      </c>
      <c r="O209" s="8">
        <v>47</v>
      </c>
      <c r="P209" s="8">
        <v>76841.703200000004</v>
      </c>
      <c r="Q209" s="8">
        <v>14476.35</v>
      </c>
      <c r="R209" s="8">
        <v>-27678.55</v>
      </c>
      <c r="S209" s="8">
        <v>-354.62</v>
      </c>
      <c r="T209" s="8">
        <v>63284.883199999997</v>
      </c>
      <c r="U209" s="8">
        <v>72360</v>
      </c>
      <c r="V209" s="8">
        <v>61505.789199999999</v>
      </c>
      <c r="W209" s="8">
        <v>1779.0940000000101</v>
      </c>
      <c r="X209" s="8">
        <v>1245.36580000001</v>
      </c>
      <c r="Y209" s="8">
        <v>1.0169999999999999</v>
      </c>
      <c r="AA209" s="8">
        <v>73590</v>
      </c>
      <c r="AB209" s="8">
        <v>74529</v>
      </c>
      <c r="AC209" s="8">
        <v>7671</v>
      </c>
      <c r="AD209" s="8">
        <v>653</v>
      </c>
      <c r="AE209" s="8">
        <v>6341347</v>
      </c>
    </row>
    <row r="210" spans="1:31">
      <c r="A210" s="8" t="s">
        <v>880</v>
      </c>
      <c r="B210" s="8" t="s">
        <v>881</v>
      </c>
      <c r="C210" s="8" t="s">
        <v>535</v>
      </c>
      <c r="D210" s="8">
        <v>68322</v>
      </c>
      <c r="E210" s="8">
        <v>2622</v>
      </c>
      <c r="F210" s="8">
        <v>70944</v>
      </c>
      <c r="G210" s="8">
        <v>41112</v>
      </c>
      <c r="H210" s="8">
        <v>11143</v>
      </c>
      <c r="I210" s="8">
        <v>896</v>
      </c>
      <c r="J210" s="8">
        <v>0</v>
      </c>
      <c r="K210" s="8">
        <v>2862</v>
      </c>
      <c r="L210" s="8">
        <v>3</v>
      </c>
      <c r="M210" s="8">
        <v>4011</v>
      </c>
      <c r="N210" s="8">
        <v>2622</v>
      </c>
      <c r="O210" s="8">
        <v>0</v>
      </c>
      <c r="P210" s="8">
        <v>57655.468800000002</v>
      </c>
      <c r="Q210" s="8">
        <v>12665.85</v>
      </c>
      <c r="R210" s="8">
        <v>-3411.9</v>
      </c>
      <c r="S210" s="8">
        <v>1546.83</v>
      </c>
      <c r="T210" s="8">
        <v>68456.248800000001</v>
      </c>
      <c r="U210" s="8">
        <v>70944</v>
      </c>
      <c r="V210" s="8">
        <v>60302.138200000001</v>
      </c>
      <c r="W210" s="8">
        <v>8154.11060000002</v>
      </c>
      <c r="X210" s="8">
        <v>5707.8774200000198</v>
      </c>
      <c r="Y210" s="8">
        <v>1.08</v>
      </c>
      <c r="AA210" s="8">
        <v>76619</v>
      </c>
      <c r="AB210" s="8">
        <v>77597</v>
      </c>
      <c r="AC210" s="8">
        <v>6804</v>
      </c>
      <c r="AD210" s="8">
        <v>-214</v>
      </c>
      <c r="AE210" s="8">
        <v>-2437230</v>
      </c>
    </row>
    <row r="211" spans="1:31">
      <c r="A211" s="8" t="s">
        <v>880</v>
      </c>
      <c r="B211" s="8" t="s">
        <v>882</v>
      </c>
      <c r="C211" s="8" t="s">
        <v>536</v>
      </c>
      <c r="D211" s="8">
        <v>70063</v>
      </c>
      <c r="E211" s="8">
        <v>5684</v>
      </c>
      <c r="F211" s="8">
        <v>75747</v>
      </c>
      <c r="G211" s="8">
        <v>38358</v>
      </c>
      <c r="H211" s="8">
        <v>10259</v>
      </c>
      <c r="I211" s="8">
        <v>802</v>
      </c>
      <c r="J211" s="8">
        <v>0</v>
      </c>
      <c r="K211" s="8">
        <v>3619</v>
      </c>
      <c r="L211" s="8">
        <v>5</v>
      </c>
      <c r="M211" s="8">
        <v>8409</v>
      </c>
      <c r="N211" s="8">
        <v>5684</v>
      </c>
      <c r="O211" s="8">
        <v>89</v>
      </c>
      <c r="P211" s="8">
        <v>53793.2592</v>
      </c>
      <c r="Q211" s="8">
        <v>12478</v>
      </c>
      <c r="R211" s="8">
        <v>-7227.55</v>
      </c>
      <c r="S211" s="8">
        <v>3401.87</v>
      </c>
      <c r="T211" s="8">
        <v>62445.5792</v>
      </c>
      <c r="U211" s="8">
        <v>75747</v>
      </c>
      <c r="V211" s="8">
        <v>64385.08685</v>
      </c>
      <c r="W211" s="8">
        <v>-1939.50764999999</v>
      </c>
      <c r="X211" s="8">
        <v>-1357.6553549999901</v>
      </c>
      <c r="Y211" s="8">
        <v>0.98199999999999998</v>
      </c>
      <c r="AA211" s="8">
        <v>74384</v>
      </c>
      <c r="AB211" s="8">
        <v>75333</v>
      </c>
      <c r="AC211" s="8">
        <v>8176</v>
      </c>
      <c r="AD211" s="8">
        <v>1158</v>
      </c>
      <c r="AE211" s="8">
        <v>10668416</v>
      </c>
    </row>
    <row r="212" spans="1:31">
      <c r="A212" s="8" t="s">
        <v>880</v>
      </c>
      <c r="B212" s="8" t="s">
        <v>883</v>
      </c>
      <c r="C212" s="8" t="s">
        <v>537</v>
      </c>
      <c r="D212" s="8">
        <v>94454</v>
      </c>
      <c r="E212" s="8">
        <v>7875</v>
      </c>
      <c r="F212" s="8">
        <v>102329</v>
      </c>
      <c r="G212" s="8">
        <v>57523</v>
      </c>
      <c r="H212" s="8">
        <v>31166</v>
      </c>
      <c r="I212" s="8">
        <v>1218</v>
      </c>
      <c r="J212" s="8">
        <v>0</v>
      </c>
      <c r="K212" s="8">
        <v>4694</v>
      </c>
      <c r="L212" s="8">
        <v>148</v>
      </c>
      <c r="M212" s="8">
        <v>18125</v>
      </c>
      <c r="N212" s="8">
        <v>7875</v>
      </c>
      <c r="O212" s="8">
        <v>753</v>
      </c>
      <c r="P212" s="8">
        <v>80670.2552</v>
      </c>
      <c r="Q212" s="8">
        <v>31516.3</v>
      </c>
      <c r="R212" s="8">
        <v>-16172.1</v>
      </c>
      <c r="S212" s="8">
        <v>3612.5</v>
      </c>
      <c r="T212" s="8">
        <v>99626.955199999997</v>
      </c>
      <c r="U212" s="8">
        <v>102329</v>
      </c>
      <c r="V212" s="8">
        <v>86979.846350000007</v>
      </c>
      <c r="W212" s="8">
        <v>12647.108850000001</v>
      </c>
      <c r="X212" s="8">
        <v>8852.9761949999993</v>
      </c>
      <c r="Y212" s="8">
        <v>1.087</v>
      </c>
      <c r="AA212" s="8">
        <v>111232</v>
      </c>
      <c r="AB212" s="8">
        <v>112652</v>
      </c>
      <c r="AC212" s="8">
        <v>7020</v>
      </c>
      <c r="AD212" s="8">
        <v>2</v>
      </c>
      <c r="AE212" s="8">
        <v>25214</v>
      </c>
    </row>
    <row r="213" spans="1:31">
      <c r="A213" s="8" t="s">
        <v>880</v>
      </c>
      <c r="B213" s="8" t="s">
        <v>884</v>
      </c>
      <c r="C213" s="8" t="s">
        <v>538</v>
      </c>
      <c r="D213" s="8">
        <v>47299</v>
      </c>
      <c r="E213" s="8">
        <v>2042</v>
      </c>
      <c r="F213" s="8">
        <v>49341</v>
      </c>
      <c r="G213" s="8">
        <v>34736</v>
      </c>
      <c r="H213" s="8">
        <v>5873</v>
      </c>
      <c r="I213" s="8">
        <v>420</v>
      </c>
      <c r="J213" s="8">
        <v>0</v>
      </c>
      <c r="K213" s="8">
        <v>2081</v>
      </c>
      <c r="L213" s="8">
        <v>30</v>
      </c>
      <c r="M213" s="8">
        <v>13417</v>
      </c>
      <c r="N213" s="8">
        <v>2042</v>
      </c>
      <c r="O213" s="8">
        <v>0</v>
      </c>
      <c r="P213" s="8">
        <v>48713.7664</v>
      </c>
      <c r="Q213" s="8">
        <v>7117.9</v>
      </c>
      <c r="R213" s="8">
        <v>-11429.95</v>
      </c>
      <c r="S213" s="8">
        <v>-545.19000000000005</v>
      </c>
      <c r="T213" s="8">
        <v>43856.526400000002</v>
      </c>
      <c r="U213" s="8">
        <v>49341</v>
      </c>
      <c r="V213" s="8">
        <v>41939.91375</v>
      </c>
      <c r="W213" s="8">
        <v>1916.61265</v>
      </c>
      <c r="X213" s="8">
        <v>1341.6288549999999</v>
      </c>
      <c r="Y213" s="8">
        <v>1.0269999999999999</v>
      </c>
      <c r="AA213" s="8">
        <v>50673</v>
      </c>
      <c r="AB213" s="8">
        <v>51320</v>
      </c>
      <c r="AC213" s="8">
        <v>8189</v>
      </c>
      <c r="AD213" s="8">
        <v>1171</v>
      </c>
      <c r="AE213" s="8">
        <v>7337675</v>
      </c>
    </row>
    <row r="214" spans="1:31">
      <c r="A214" s="8" t="s">
        <v>880</v>
      </c>
      <c r="B214" s="8" t="s">
        <v>885</v>
      </c>
      <c r="C214" s="8" t="s">
        <v>539</v>
      </c>
      <c r="D214" s="8">
        <v>226428</v>
      </c>
      <c r="E214" s="8">
        <v>13989</v>
      </c>
      <c r="F214" s="8">
        <v>240417</v>
      </c>
      <c r="G214" s="8">
        <v>107595</v>
      </c>
      <c r="H214" s="8">
        <v>23037</v>
      </c>
      <c r="I214" s="8">
        <v>3568</v>
      </c>
      <c r="J214" s="8">
        <v>0</v>
      </c>
      <c r="K214" s="8">
        <v>8228</v>
      </c>
      <c r="L214" s="8">
        <v>106</v>
      </c>
      <c r="M214" s="8">
        <v>20254</v>
      </c>
      <c r="N214" s="8">
        <v>13989</v>
      </c>
      <c r="O214" s="8">
        <v>209</v>
      </c>
      <c r="P214" s="8">
        <v>150891.228</v>
      </c>
      <c r="Q214" s="8">
        <v>29608.05</v>
      </c>
      <c r="R214" s="8">
        <v>-17483.650000000001</v>
      </c>
      <c r="S214" s="8">
        <v>8447.4699999999993</v>
      </c>
      <c r="T214" s="8">
        <v>171463.098</v>
      </c>
      <c r="U214" s="8">
        <v>240417</v>
      </c>
      <c r="V214" s="8">
        <v>204354.68035000001</v>
      </c>
      <c r="W214" s="8">
        <v>-32891.582349999997</v>
      </c>
      <c r="X214" s="8">
        <v>-23024.107645</v>
      </c>
      <c r="Y214" s="8">
        <v>0.90400000000000003</v>
      </c>
      <c r="AA214" s="8">
        <v>217337</v>
      </c>
      <c r="AB214" s="8">
        <v>220112</v>
      </c>
      <c r="AC214" s="8">
        <v>7302</v>
      </c>
      <c r="AD214" s="8">
        <v>284</v>
      </c>
      <c r="AE214" s="8">
        <v>8571833</v>
      </c>
    </row>
    <row r="215" spans="1:31">
      <c r="A215" s="8" t="s">
        <v>880</v>
      </c>
      <c r="B215" s="8" t="s">
        <v>886</v>
      </c>
      <c r="C215" s="8" t="s">
        <v>540</v>
      </c>
      <c r="D215" s="8">
        <v>180189</v>
      </c>
      <c r="E215" s="8">
        <v>6020</v>
      </c>
      <c r="F215" s="8">
        <v>186209</v>
      </c>
      <c r="G215" s="8">
        <v>104749</v>
      </c>
      <c r="H215" s="8">
        <v>15642</v>
      </c>
      <c r="I215" s="8">
        <v>2128</v>
      </c>
      <c r="J215" s="8">
        <v>0</v>
      </c>
      <c r="K215" s="8">
        <v>11945</v>
      </c>
      <c r="L215" s="8">
        <v>1625</v>
      </c>
      <c r="M215" s="8">
        <v>10264</v>
      </c>
      <c r="N215" s="8">
        <v>6020</v>
      </c>
      <c r="O215" s="8">
        <v>3674</v>
      </c>
      <c r="P215" s="8">
        <v>146899.9976</v>
      </c>
      <c r="Q215" s="8">
        <v>25257.75</v>
      </c>
      <c r="R215" s="8">
        <v>-13228.55</v>
      </c>
      <c r="S215" s="8">
        <v>3372.12</v>
      </c>
      <c r="T215" s="8">
        <v>162301.31760000001</v>
      </c>
      <c r="U215" s="8">
        <v>186209</v>
      </c>
      <c r="V215" s="8">
        <v>158277.87100000001</v>
      </c>
      <c r="W215" s="8">
        <v>4023.4466000000002</v>
      </c>
      <c r="X215" s="8">
        <v>2816.4126200000001</v>
      </c>
      <c r="Y215" s="8">
        <v>1.0149999999999999</v>
      </c>
      <c r="AA215" s="8">
        <v>189002</v>
      </c>
      <c r="AB215" s="8">
        <v>191415</v>
      </c>
      <c r="AC215" s="8">
        <v>8424</v>
      </c>
      <c r="AD215" s="8">
        <v>1406</v>
      </c>
      <c r="AE215" s="8">
        <v>31942655</v>
      </c>
    </row>
    <row r="216" spans="1:31">
      <c r="A216" s="8" t="s">
        <v>880</v>
      </c>
      <c r="B216" s="8" t="s">
        <v>887</v>
      </c>
      <c r="C216" s="8" t="s">
        <v>541</v>
      </c>
      <c r="D216" s="8">
        <v>43661</v>
      </c>
      <c r="E216" s="8">
        <v>2200</v>
      </c>
      <c r="F216" s="8">
        <v>45861</v>
      </c>
      <c r="G216" s="8">
        <v>18913</v>
      </c>
      <c r="H216" s="8">
        <v>13936</v>
      </c>
      <c r="I216" s="8">
        <v>202</v>
      </c>
      <c r="J216" s="8">
        <v>0</v>
      </c>
      <c r="K216" s="8">
        <v>2784</v>
      </c>
      <c r="L216" s="8">
        <v>0</v>
      </c>
      <c r="M216" s="8">
        <v>2268</v>
      </c>
      <c r="N216" s="8">
        <v>2200</v>
      </c>
      <c r="O216" s="8">
        <v>925</v>
      </c>
      <c r="P216" s="8">
        <v>26523.591199999999</v>
      </c>
      <c r="Q216" s="8">
        <v>14383.7</v>
      </c>
      <c r="R216" s="8">
        <v>-2714.05</v>
      </c>
      <c r="S216" s="8">
        <v>1484.44</v>
      </c>
      <c r="T216" s="8">
        <v>39677.681199999999</v>
      </c>
      <c r="U216" s="8">
        <v>45861</v>
      </c>
      <c r="V216" s="8">
        <v>38982.246099999997</v>
      </c>
      <c r="W216" s="8">
        <v>695.43510000000197</v>
      </c>
      <c r="X216" s="8">
        <v>486.804570000002</v>
      </c>
      <c r="Y216" s="8">
        <v>1.0109999999999999</v>
      </c>
      <c r="AA216" s="8">
        <v>46366</v>
      </c>
      <c r="AB216" s="8">
        <v>46958</v>
      </c>
      <c r="AC216" s="8">
        <v>8720</v>
      </c>
      <c r="AD216" s="8">
        <v>1702</v>
      </c>
      <c r="AE216" s="8">
        <v>9165319</v>
      </c>
    </row>
    <row r="217" spans="1:31">
      <c r="A217" s="8" t="s">
        <v>880</v>
      </c>
      <c r="B217" s="8" t="s">
        <v>888</v>
      </c>
      <c r="C217" s="8" t="s">
        <v>542</v>
      </c>
      <c r="D217" s="8">
        <v>63900</v>
      </c>
      <c r="E217" s="8">
        <v>4091</v>
      </c>
      <c r="F217" s="8">
        <v>67991</v>
      </c>
      <c r="G217" s="8">
        <v>28208</v>
      </c>
      <c r="H217" s="8">
        <v>10411</v>
      </c>
      <c r="I217" s="8">
        <v>1099</v>
      </c>
      <c r="J217" s="8">
        <v>0</v>
      </c>
      <c r="K217" s="8">
        <v>4267</v>
      </c>
      <c r="L217" s="8">
        <v>2</v>
      </c>
      <c r="M217" s="8">
        <v>7194</v>
      </c>
      <c r="N217" s="8">
        <v>4091</v>
      </c>
      <c r="O217" s="8">
        <v>2417</v>
      </c>
      <c r="P217" s="8">
        <v>39558.8992</v>
      </c>
      <c r="Q217" s="8">
        <v>13410.45</v>
      </c>
      <c r="R217" s="8">
        <v>-8171.05</v>
      </c>
      <c r="S217" s="8">
        <v>2254.37</v>
      </c>
      <c r="T217" s="8">
        <v>47052.669199999997</v>
      </c>
      <c r="U217" s="8">
        <v>67991</v>
      </c>
      <c r="V217" s="8">
        <v>57792.481749999999</v>
      </c>
      <c r="W217" s="8">
        <v>-10739.812550000001</v>
      </c>
      <c r="X217" s="8">
        <v>-7517.8687849999997</v>
      </c>
      <c r="Y217" s="8">
        <v>0.88900000000000001</v>
      </c>
      <c r="AA217" s="8">
        <v>60444</v>
      </c>
      <c r="AB217" s="8">
        <v>61216</v>
      </c>
      <c r="AC217" s="8">
        <v>7121</v>
      </c>
      <c r="AD217" s="8">
        <v>102</v>
      </c>
      <c r="AE217" s="8">
        <v>881065</v>
      </c>
    </row>
    <row r="218" spans="1:31">
      <c r="A218" s="8" t="s">
        <v>880</v>
      </c>
      <c r="B218" s="8" t="s">
        <v>889</v>
      </c>
      <c r="C218" s="8" t="s">
        <v>543</v>
      </c>
      <c r="D218" s="8">
        <v>210229</v>
      </c>
      <c r="E218" s="8">
        <v>14554</v>
      </c>
      <c r="F218" s="8">
        <v>224783</v>
      </c>
      <c r="G218" s="8">
        <v>115662</v>
      </c>
      <c r="H218" s="8">
        <v>28086</v>
      </c>
      <c r="I218" s="8">
        <v>3246</v>
      </c>
      <c r="J218" s="8">
        <v>0</v>
      </c>
      <c r="K218" s="8">
        <v>5647</v>
      </c>
      <c r="L218" s="8">
        <v>463</v>
      </c>
      <c r="M218" s="8">
        <v>29889</v>
      </c>
      <c r="N218" s="8">
        <v>14554</v>
      </c>
      <c r="O218" s="8">
        <v>1123</v>
      </c>
      <c r="P218" s="8">
        <v>162204.38879999999</v>
      </c>
      <c r="Q218" s="8">
        <v>31432.15</v>
      </c>
      <c r="R218" s="8">
        <v>-26753.75</v>
      </c>
      <c r="S218" s="8">
        <v>7289.77</v>
      </c>
      <c r="T218" s="8">
        <v>174172.5588</v>
      </c>
      <c r="U218" s="8">
        <v>224783</v>
      </c>
      <c r="V218" s="8">
        <v>191065.8798</v>
      </c>
      <c r="W218" s="8">
        <v>-16893.321</v>
      </c>
      <c r="X218" s="8">
        <v>-11825.324699999999</v>
      </c>
      <c r="Y218" s="8">
        <v>0.94699999999999995</v>
      </c>
      <c r="AA218" s="8">
        <v>212870</v>
      </c>
      <c r="AB218" s="8">
        <v>215587</v>
      </c>
      <c r="AC218" s="8">
        <v>9384</v>
      </c>
      <c r="AD218" s="8">
        <v>2365</v>
      </c>
      <c r="AE218" s="8">
        <v>54346245</v>
      </c>
    </row>
    <row r="219" spans="1:31">
      <c r="A219" s="8" t="s">
        <v>880</v>
      </c>
      <c r="B219" s="8" t="s">
        <v>890</v>
      </c>
      <c r="C219" s="8" t="s">
        <v>544</v>
      </c>
      <c r="D219" s="8">
        <v>27243</v>
      </c>
      <c r="E219" s="8">
        <v>2149</v>
      </c>
      <c r="F219" s="8">
        <v>29392</v>
      </c>
      <c r="G219" s="8">
        <v>8192</v>
      </c>
      <c r="H219" s="8">
        <v>15288</v>
      </c>
      <c r="I219" s="8">
        <v>50</v>
      </c>
      <c r="J219" s="8">
        <v>0</v>
      </c>
      <c r="K219" s="8">
        <v>1392</v>
      </c>
      <c r="L219" s="8">
        <v>195</v>
      </c>
      <c r="M219" s="8">
        <v>0</v>
      </c>
      <c r="N219" s="8">
        <v>2149</v>
      </c>
      <c r="O219" s="8">
        <v>1</v>
      </c>
      <c r="P219" s="8">
        <v>11488.460800000001</v>
      </c>
      <c r="Q219" s="8">
        <v>14220.5</v>
      </c>
      <c r="R219" s="8">
        <v>-166.6</v>
      </c>
      <c r="S219" s="8">
        <v>1826.65</v>
      </c>
      <c r="T219" s="8">
        <v>27369.0108</v>
      </c>
      <c r="U219" s="8">
        <v>29392</v>
      </c>
      <c r="V219" s="8">
        <v>24983.606299999999</v>
      </c>
      <c r="W219" s="8">
        <v>2385.4045000000001</v>
      </c>
      <c r="X219" s="8">
        <v>1669.78315</v>
      </c>
      <c r="Y219" s="8">
        <v>1.0569999999999999</v>
      </c>
      <c r="AA219" s="8">
        <v>31068</v>
      </c>
      <c r="AB219" s="8">
        <v>31464</v>
      </c>
      <c r="AC219" s="8">
        <v>7316</v>
      </c>
      <c r="AD219" s="8">
        <v>298</v>
      </c>
      <c r="AE219" s="8">
        <v>1279565</v>
      </c>
    </row>
    <row r="220" spans="1:31">
      <c r="A220" s="8" t="s">
        <v>880</v>
      </c>
      <c r="B220" s="8" t="s">
        <v>891</v>
      </c>
      <c r="C220" s="8" t="s">
        <v>545</v>
      </c>
      <c r="D220" s="8">
        <v>84613</v>
      </c>
      <c r="E220" s="8">
        <v>7089</v>
      </c>
      <c r="F220" s="8">
        <v>91702</v>
      </c>
      <c r="G220" s="8">
        <v>30591</v>
      </c>
      <c r="H220" s="8">
        <v>18956</v>
      </c>
      <c r="I220" s="8">
        <v>137</v>
      </c>
      <c r="J220" s="8">
        <v>0</v>
      </c>
      <c r="K220" s="8">
        <v>3969</v>
      </c>
      <c r="L220" s="8">
        <v>47</v>
      </c>
      <c r="M220" s="8">
        <v>1844</v>
      </c>
      <c r="N220" s="8">
        <v>7089</v>
      </c>
      <c r="O220" s="8">
        <v>310</v>
      </c>
      <c r="P220" s="8">
        <v>42900.818399999996</v>
      </c>
      <c r="Q220" s="8">
        <v>19602.7</v>
      </c>
      <c r="R220" s="8">
        <v>-1870.85</v>
      </c>
      <c r="S220" s="8">
        <v>5712.17</v>
      </c>
      <c r="T220" s="8">
        <v>66344.838399999993</v>
      </c>
      <c r="U220" s="8">
        <v>91702</v>
      </c>
      <c r="V220" s="8">
        <v>77946.782449999999</v>
      </c>
      <c r="W220" s="8">
        <v>-11601.94405</v>
      </c>
      <c r="X220" s="8">
        <v>-8121.3608349999904</v>
      </c>
      <c r="Y220" s="8">
        <v>0.91100000000000003</v>
      </c>
      <c r="AA220" s="8">
        <v>83541</v>
      </c>
      <c r="AB220" s="8">
        <v>84607</v>
      </c>
      <c r="AC220" s="8">
        <v>8019</v>
      </c>
      <c r="AD220" s="8">
        <v>1001</v>
      </c>
      <c r="AE220" s="8">
        <v>10558996</v>
      </c>
    </row>
    <row r="221" spans="1:31">
      <c r="A221" s="8" t="s">
        <v>880</v>
      </c>
      <c r="B221" s="8" t="s">
        <v>892</v>
      </c>
      <c r="C221" s="8" t="s">
        <v>546</v>
      </c>
      <c r="D221" s="8">
        <v>1244104</v>
      </c>
      <c r="E221" s="8">
        <v>77003</v>
      </c>
      <c r="F221" s="8">
        <v>1321107</v>
      </c>
      <c r="G221" s="8">
        <v>614528</v>
      </c>
      <c r="H221" s="8">
        <v>209237</v>
      </c>
      <c r="I221" s="8">
        <v>23231</v>
      </c>
      <c r="J221" s="8">
        <v>0</v>
      </c>
      <c r="K221" s="8">
        <v>39475</v>
      </c>
      <c r="L221" s="8">
        <v>11203</v>
      </c>
      <c r="M221" s="8">
        <v>34504</v>
      </c>
      <c r="N221" s="8">
        <v>77003</v>
      </c>
      <c r="O221" s="8">
        <v>4006</v>
      </c>
      <c r="P221" s="8">
        <v>861814.06720000005</v>
      </c>
      <c r="Q221" s="8">
        <v>231151.55</v>
      </c>
      <c r="R221" s="8">
        <v>-42256.05</v>
      </c>
      <c r="S221" s="8">
        <v>59586.87</v>
      </c>
      <c r="T221" s="8">
        <v>1110296.4372</v>
      </c>
      <c r="U221" s="8">
        <v>1321107</v>
      </c>
      <c r="V221" s="8">
        <v>1122940.9355500001</v>
      </c>
      <c r="W221" s="8">
        <v>-12644.49835</v>
      </c>
      <c r="X221" s="8">
        <v>-8851.1488450000106</v>
      </c>
      <c r="Y221" s="8">
        <v>0.99299999999999999</v>
      </c>
      <c r="AA221" s="8">
        <v>1311859</v>
      </c>
      <c r="AB221" s="8">
        <v>1328606</v>
      </c>
      <c r="AC221" s="8">
        <v>8268</v>
      </c>
      <c r="AD221" s="8">
        <v>1250</v>
      </c>
      <c r="AE221" s="8">
        <v>200845039</v>
      </c>
    </row>
    <row r="222" spans="1:31">
      <c r="A222" s="8" t="s">
        <v>893</v>
      </c>
      <c r="B222" s="8" t="s">
        <v>894</v>
      </c>
      <c r="C222" s="8" t="s">
        <v>548</v>
      </c>
      <c r="D222" s="8">
        <v>91743</v>
      </c>
      <c r="E222" s="8">
        <v>6747</v>
      </c>
      <c r="F222" s="8">
        <v>98490</v>
      </c>
      <c r="G222" s="8">
        <v>41995</v>
      </c>
      <c r="H222" s="8">
        <v>9645</v>
      </c>
      <c r="I222" s="8">
        <v>248</v>
      </c>
      <c r="J222" s="8">
        <v>0</v>
      </c>
      <c r="K222" s="8">
        <v>2930</v>
      </c>
      <c r="L222" s="8">
        <v>86</v>
      </c>
      <c r="M222" s="8">
        <v>478</v>
      </c>
      <c r="N222" s="8">
        <v>6747</v>
      </c>
      <c r="O222" s="8">
        <v>606</v>
      </c>
      <c r="P222" s="8">
        <v>58893.788</v>
      </c>
      <c r="Q222" s="8">
        <v>10899.55</v>
      </c>
      <c r="R222" s="8">
        <v>-994.5</v>
      </c>
      <c r="S222" s="8">
        <v>5653.69</v>
      </c>
      <c r="T222" s="8">
        <v>74452.528000000006</v>
      </c>
      <c r="U222" s="8">
        <v>98490</v>
      </c>
      <c r="V222" s="8">
        <v>83716.811950000003</v>
      </c>
      <c r="W222" s="8">
        <v>-9264.2839499999991</v>
      </c>
      <c r="X222" s="8">
        <v>-6484.9987650000003</v>
      </c>
      <c r="Y222" s="8">
        <v>0.93400000000000005</v>
      </c>
      <c r="AA222" s="8">
        <v>91990</v>
      </c>
      <c r="AB222" s="8">
        <v>93164</v>
      </c>
      <c r="AC222" s="8">
        <v>6710</v>
      </c>
      <c r="AD222" s="8">
        <v>-308</v>
      </c>
      <c r="AE222" s="8">
        <v>-4275106</v>
      </c>
    </row>
    <row r="223" spans="1:31">
      <c r="A223" s="8" t="s">
        <v>893</v>
      </c>
      <c r="B223" s="8" t="s">
        <v>895</v>
      </c>
      <c r="C223" s="8" t="s">
        <v>549</v>
      </c>
      <c r="D223" s="8">
        <v>91824</v>
      </c>
      <c r="E223" s="8">
        <v>5223</v>
      </c>
      <c r="F223" s="8">
        <v>97047</v>
      </c>
      <c r="G223" s="8">
        <v>49375</v>
      </c>
      <c r="H223" s="8">
        <v>10407</v>
      </c>
      <c r="I223" s="8">
        <v>1728</v>
      </c>
      <c r="J223" s="8">
        <v>0</v>
      </c>
      <c r="K223" s="8">
        <v>1369</v>
      </c>
      <c r="L223" s="8">
        <v>83</v>
      </c>
      <c r="M223" s="8">
        <v>7928</v>
      </c>
      <c r="N223" s="8">
        <v>5223</v>
      </c>
      <c r="O223" s="8">
        <v>680</v>
      </c>
      <c r="P223" s="8">
        <v>69243.5</v>
      </c>
      <c r="Q223" s="8">
        <v>11478.4</v>
      </c>
      <c r="R223" s="8">
        <v>-7387.35</v>
      </c>
      <c r="S223" s="8">
        <v>3091.79</v>
      </c>
      <c r="T223" s="8">
        <v>76426.34</v>
      </c>
      <c r="U223" s="8">
        <v>97047</v>
      </c>
      <c r="V223" s="8">
        <v>82489.596399999995</v>
      </c>
      <c r="W223" s="8">
        <v>-6063.2564000000102</v>
      </c>
      <c r="X223" s="8">
        <v>-4244.2794800000102</v>
      </c>
      <c r="Y223" s="8">
        <v>0.95599999999999996</v>
      </c>
      <c r="AA223" s="8">
        <v>92777</v>
      </c>
      <c r="AB223" s="8">
        <v>93961</v>
      </c>
      <c r="AC223" s="8">
        <v>7291</v>
      </c>
      <c r="AD223" s="8">
        <v>273</v>
      </c>
      <c r="AE223" s="8">
        <v>3518521</v>
      </c>
    </row>
    <row r="224" spans="1:31">
      <c r="A224" s="8" t="s">
        <v>893</v>
      </c>
      <c r="B224" s="8" t="s">
        <v>896</v>
      </c>
      <c r="C224" s="8" t="s">
        <v>550</v>
      </c>
      <c r="D224" s="8">
        <v>161904</v>
      </c>
      <c r="E224" s="8">
        <v>5945</v>
      </c>
      <c r="F224" s="8">
        <v>167849</v>
      </c>
      <c r="G224" s="8">
        <v>76443</v>
      </c>
      <c r="H224" s="8">
        <v>28138</v>
      </c>
      <c r="I224" s="8">
        <v>4395</v>
      </c>
      <c r="J224" s="8">
        <v>0</v>
      </c>
      <c r="K224" s="8">
        <v>6259</v>
      </c>
      <c r="L224" s="8">
        <v>38</v>
      </c>
      <c r="M224" s="8">
        <v>959</v>
      </c>
      <c r="N224" s="8">
        <v>5945</v>
      </c>
      <c r="O224" s="8">
        <v>133</v>
      </c>
      <c r="P224" s="8">
        <v>107203.6632</v>
      </c>
      <c r="Q224" s="8">
        <v>32973.199999999997</v>
      </c>
      <c r="R224" s="8">
        <v>-960.5</v>
      </c>
      <c r="S224" s="8">
        <v>4890.22</v>
      </c>
      <c r="T224" s="8">
        <v>144106.58319999999</v>
      </c>
      <c r="U224" s="8">
        <v>167849</v>
      </c>
      <c r="V224" s="8">
        <v>142671.8132</v>
      </c>
      <c r="W224" s="8">
        <v>1434.77000000002</v>
      </c>
      <c r="X224" s="8">
        <v>1004.3390000000099</v>
      </c>
      <c r="Y224" s="8">
        <v>1.006</v>
      </c>
      <c r="AA224" s="8">
        <v>168856</v>
      </c>
      <c r="AB224" s="8">
        <v>171012</v>
      </c>
      <c r="AC224" s="8">
        <v>10293</v>
      </c>
      <c r="AD224" s="8">
        <v>3275</v>
      </c>
      <c r="AE224" s="8">
        <v>54405973</v>
      </c>
    </row>
    <row r="225" spans="1:31">
      <c r="A225" s="8" t="s">
        <v>893</v>
      </c>
      <c r="B225" s="8" t="s">
        <v>897</v>
      </c>
      <c r="C225" s="8" t="s">
        <v>551</v>
      </c>
      <c r="D225" s="8">
        <v>84893</v>
      </c>
      <c r="E225" s="8">
        <v>2740</v>
      </c>
      <c r="F225" s="8">
        <v>87633</v>
      </c>
      <c r="G225" s="8">
        <v>49183</v>
      </c>
      <c r="H225" s="8">
        <v>7787</v>
      </c>
      <c r="I225" s="8">
        <v>502</v>
      </c>
      <c r="J225" s="8">
        <v>0</v>
      </c>
      <c r="K225" s="8">
        <v>4784</v>
      </c>
      <c r="L225" s="8">
        <v>59</v>
      </c>
      <c r="M225" s="8">
        <v>0</v>
      </c>
      <c r="N225" s="8">
        <v>2740</v>
      </c>
      <c r="O225" s="8">
        <v>1697</v>
      </c>
      <c r="P225" s="8">
        <v>68974.239199999996</v>
      </c>
      <c r="Q225" s="8">
        <v>11112.05</v>
      </c>
      <c r="R225" s="8">
        <v>-1492.6</v>
      </c>
      <c r="S225" s="8">
        <v>2329</v>
      </c>
      <c r="T225" s="8">
        <v>80922.689199999993</v>
      </c>
      <c r="U225" s="8">
        <v>87633</v>
      </c>
      <c r="V225" s="8">
        <v>74488.339000000007</v>
      </c>
      <c r="W225" s="8">
        <v>6434.3502000000199</v>
      </c>
      <c r="X225" s="8">
        <v>4504.0451400000102</v>
      </c>
      <c r="Y225" s="8">
        <v>1.0509999999999999</v>
      </c>
      <c r="AA225" s="8">
        <v>92103</v>
      </c>
      <c r="AB225" s="8">
        <v>93278</v>
      </c>
      <c r="AC225" s="8">
        <v>10914</v>
      </c>
      <c r="AD225" s="8">
        <v>3895</v>
      </c>
      <c r="AE225" s="8">
        <v>33294616</v>
      </c>
    </row>
    <row r="226" spans="1:31">
      <c r="A226" s="8" t="s">
        <v>893</v>
      </c>
      <c r="B226" s="8" t="s">
        <v>898</v>
      </c>
      <c r="C226" s="8" t="s">
        <v>552</v>
      </c>
      <c r="D226" s="8">
        <v>171081</v>
      </c>
      <c r="E226" s="8">
        <v>10970</v>
      </c>
      <c r="F226" s="8">
        <v>182051</v>
      </c>
      <c r="G226" s="8">
        <v>136990</v>
      </c>
      <c r="H226" s="8">
        <v>5661</v>
      </c>
      <c r="I226" s="8">
        <v>1978</v>
      </c>
      <c r="J226" s="8">
        <v>0</v>
      </c>
      <c r="K226" s="8">
        <v>7970</v>
      </c>
      <c r="L226" s="8">
        <v>547</v>
      </c>
      <c r="M226" s="8">
        <v>24359</v>
      </c>
      <c r="N226" s="8">
        <v>10970</v>
      </c>
      <c r="O226" s="8">
        <v>808</v>
      </c>
      <c r="P226" s="8">
        <v>192114.77600000001</v>
      </c>
      <c r="Q226" s="8">
        <v>13267.65</v>
      </c>
      <c r="R226" s="8">
        <v>-21856.9</v>
      </c>
      <c r="S226" s="8">
        <v>5183.47</v>
      </c>
      <c r="T226" s="8">
        <v>188708.99600000001</v>
      </c>
      <c r="U226" s="8">
        <v>182051</v>
      </c>
      <c r="V226" s="8">
        <v>154743.66365</v>
      </c>
      <c r="W226" s="8">
        <v>33965.332349999997</v>
      </c>
      <c r="X226" s="8">
        <v>23775.732645</v>
      </c>
      <c r="Y226" s="8">
        <v>1.131</v>
      </c>
      <c r="AA226" s="8">
        <v>205900</v>
      </c>
      <c r="AB226" s="8">
        <v>208529</v>
      </c>
      <c r="AC226" s="8">
        <v>8152</v>
      </c>
      <c r="AD226" s="8">
        <v>1134</v>
      </c>
      <c r="AE226" s="8">
        <v>29012346</v>
      </c>
    </row>
    <row r="227" spans="1:31">
      <c r="A227" s="8" t="s">
        <v>893</v>
      </c>
      <c r="B227" s="8" t="s">
        <v>899</v>
      </c>
      <c r="C227" s="8" t="s">
        <v>553</v>
      </c>
      <c r="D227" s="8">
        <v>31802</v>
      </c>
      <c r="E227" s="8">
        <v>3435</v>
      </c>
      <c r="F227" s="8">
        <v>35237</v>
      </c>
      <c r="G227" s="8">
        <v>25155</v>
      </c>
      <c r="H227" s="8">
        <v>820</v>
      </c>
      <c r="I227" s="8">
        <v>28</v>
      </c>
      <c r="J227" s="8">
        <v>0</v>
      </c>
      <c r="K227" s="8">
        <v>3532</v>
      </c>
      <c r="L227" s="8">
        <v>14</v>
      </c>
      <c r="M227" s="8">
        <v>11295</v>
      </c>
      <c r="N227" s="8">
        <v>3435</v>
      </c>
      <c r="O227" s="8">
        <v>824</v>
      </c>
      <c r="P227" s="8">
        <v>35277.372000000003</v>
      </c>
      <c r="Q227" s="8">
        <v>3723</v>
      </c>
      <c r="R227" s="8">
        <v>-10313.049999999999</v>
      </c>
      <c r="S227" s="8">
        <v>999.6</v>
      </c>
      <c r="T227" s="8">
        <v>29686.921999999999</v>
      </c>
      <c r="U227" s="8">
        <v>35237</v>
      </c>
      <c r="V227" s="8">
        <v>29951.559649999999</v>
      </c>
      <c r="W227" s="8">
        <v>-264.637649999997</v>
      </c>
      <c r="X227" s="8">
        <v>-185.246354999998</v>
      </c>
      <c r="Y227" s="8">
        <v>0.995</v>
      </c>
      <c r="AA227" s="8">
        <v>35061</v>
      </c>
      <c r="AB227" s="8">
        <v>35509</v>
      </c>
      <c r="AC227" s="8">
        <v>6657</v>
      </c>
      <c r="AD227" s="8">
        <v>-361</v>
      </c>
      <c r="AE227" s="8">
        <v>-1926073</v>
      </c>
    </row>
    <row r="228" spans="1:31">
      <c r="A228" s="8" t="s">
        <v>893</v>
      </c>
      <c r="B228" s="8" t="s">
        <v>900</v>
      </c>
      <c r="C228" s="8" t="s">
        <v>554</v>
      </c>
      <c r="D228" s="8">
        <v>186238</v>
      </c>
      <c r="E228" s="8">
        <v>10243</v>
      </c>
      <c r="F228" s="8">
        <v>196481</v>
      </c>
      <c r="G228" s="8">
        <v>72343</v>
      </c>
      <c r="H228" s="8">
        <v>15419</v>
      </c>
      <c r="I228" s="8">
        <v>1401</v>
      </c>
      <c r="J228" s="8">
        <v>0</v>
      </c>
      <c r="K228" s="8">
        <v>4629</v>
      </c>
      <c r="L228" s="8">
        <v>511</v>
      </c>
      <c r="M228" s="8">
        <v>4252</v>
      </c>
      <c r="N228" s="8">
        <v>10243</v>
      </c>
      <c r="O228" s="8">
        <v>82</v>
      </c>
      <c r="P228" s="8">
        <v>101453.8232</v>
      </c>
      <c r="Q228" s="8">
        <v>18231.650000000001</v>
      </c>
      <c r="R228" s="8">
        <v>-4118.25</v>
      </c>
      <c r="S228" s="8">
        <v>7983.71</v>
      </c>
      <c r="T228" s="8">
        <v>123550.9332</v>
      </c>
      <c r="U228" s="8">
        <v>196481</v>
      </c>
      <c r="V228" s="8">
        <v>167009.05995</v>
      </c>
      <c r="W228" s="8">
        <v>-43458.126750000003</v>
      </c>
      <c r="X228" s="8">
        <v>-30420.688725</v>
      </c>
      <c r="Y228" s="8">
        <v>0.84499999999999997</v>
      </c>
      <c r="AA228" s="8">
        <v>166027</v>
      </c>
      <c r="AB228" s="8">
        <v>168146</v>
      </c>
      <c r="AC228" s="8">
        <v>7445</v>
      </c>
      <c r="AD228" s="8">
        <v>427</v>
      </c>
      <c r="AE228" s="8">
        <v>9635090</v>
      </c>
    </row>
    <row r="229" spans="1:31">
      <c r="A229" s="8" t="s">
        <v>893</v>
      </c>
      <c r="B229" s="8" t="s">
        <v>901</v>
      </c>
      <c r="C229" s="8" t="s">
        <v>555</v>
      </c>
      <c r="D229" s="8">
        <v>11669</v>
      </c>
      <c r="E229" s="8">
        <v>2305</v>
      </c>
      <c r="F229" s="8">
        <v>13974</v>
      </c>
      <c r="G229" s="8">
        <v>12418</v>
      </c>
      <c r="H229" s="8">
        <v>2531</v>
      </c>
      <c r="I229" s="8">
        <v>389</v>
      </c>
      <c r="J229" s="8">
        <v>0</v>
      </c>
      <c r="K229" s="8">
        <v>1815</v>
      </c>
      <c r="L229" s="8">
        <v>189</v>
      </c>
      <c r="M229" s="8">
        <v>1916</v>
      </c>
      <c r="N229" s="8">
        <v>2305</v>
      </c>
      <c r="O229" s="8">
        <v>0</v>
      </c>
      <c r="P229" s="8">
        <v>17415.003199999999</v>
      </c>
      <c r="Q229" s="8">
        <v>4024.75</v>
      </c>
      <c r="R229" s="8">
        <v>-1789.25</v>
      </c>
      <c r="S229" s="8">
        <v>1633.53</v>
      </c>
      <c r="T229" s="8">
        <v>21284.033200000002</v>
      </c>
      <c r="U229" s="8">
        <v>13974</v>
      </c>
      <c r="V229" s="8">
        <v>11877.8388</v>
      </c>
      <c r="W229" s="8">
        <v>9406.1944000000003</v>
      </c>
      <c r="X229" s="8">
        <v>6584.33608</v>
      </c>
      <c r="Y229" s="8">
        <v>1.4710000000000001</v>
      </c>
      <c r="AA229" s="8">
        <v>20556</v>
      </c>
      <c r="AB229" s="8">
        <v>20818</v>
      </c>
      <c r="AC229" s="8">
        <v>4947</v>
      </c>
      <c r="AD229" s="8">
        <v>-2071</v>
      </c>
      <c r="AE229" s="8">
        <v>-8714147</v>
      </c>
    </row>
    <row r="230" spans="1:31">
      <c r="A230" s="8" t="s">
        <v>893</v>
      </c>
      <c r="B230" s="8" t="s">
        <v>902</v>
      </c>
      <c r="C230" s="8" t="s">
        <v>556</v>
      </c>
      <c r="D230" s="8">
        <v>41900</v>
      </c>
      <c r="E230" s="8">
        <v>5212</v>
      </c>
      <c r="F230" s="8">
        <v>47112</v>
      </c>
      <c r="G230" s="8">
        <v>27037</v>
      </c>
      <c r="H230" s="8">
        <v>39</v>
      </c>
      <c r="I230" s="8">
        <v>9</v>
      </c>
      <c r="J230" s="8">
        <v>0</v>
      </c>
      <c r="K230" s="8">
        <v>4081</v>
      </c>
      <c r="L230" s="8">
        <v>0</v>
      </c>
      <c r="M230" s="8">
        <v>6361</v>
      </c>
      <c r="N230" s="8">
        <v>5212</v>
      </c>
      <c r="O230" s="8">
        <v>227</v>
      </c>
      <c r="P230" s="8">
        <v>37916.688800000004</v>
      </c>
      <c r="Q230" s="8">
        <v>3509.65</v>
      </c>
      <c r="R230" s="8">
        <v>-5599.8</v>
      </c>
      <c r="S230" s="8">
        <v>3348.83</v>
      </c>
      <c r="T230" s="8">
        <v>39175.368799999997</v>
      </c>
      <c r="U230" s="8">
        <v>47112</v>
      </c>
      <c r="V230" s="8">
        <v>40045.42525</v>
      </c>
      <c r="W230" s="8">
        <v>-870.05644999999595</v>
      </c>
      <c r="X230" s="8">
        <v>-609.03951499999698</v>
      </c>
      <c r="Y230" s="8">
        <v>0.98699999999999999</v>
      </c>
      <c r="AA230" s="8">
        <v>46500</v>
      </c>
      <c r="AB230" s="8">
        <v>47093</v>
      </c>
      <c r="AC230" s="8">
        <v>4840</v>
      </c>
      <c r="AD230" s="8">
        <v>-2178</v>
      </c>
      <c r="AE230" s="8">
        <v>-21192792</v>
      </c>
    </row>
    <row r="231" spans="1:31">
      <c r="A231" s="8" t="s">
        <v>893</v>
      </c>
      <c r="B231" s="8" t="s">
        <v>903</v>
      </c>
      <c r="C231" s="8" t="s">
        <v>557</v>
      </c>
      <c r="D231" s="8">
        <v>997761</v>
      </c>
      <c r="E231" s="8">
        <v>81507</v>
      </c>
      <c r="F231" s="8">
        <v>1079268</v>
      </c>
      <c r="G231" s="8">
        <v>352770</v>
      </c>
      <c r="H231" s="8">
        <v>260219</v>
      </c>
      <c r="I231" s="8">
        <v>20157</v>
      </c>
      <c r="J231" s="8">
        <v>0</v>
      </c>
      <c r="K231" s="8">
        <v>11134</v>
      </c>
      <c r="L231" s="8">
        <v>0</v>
      </c>
      <c r="M231" s="8">
        <v>0</v>
      </c>
      <c r="N231" s="8">
        <v>81507</v>
      </c>
      <c r="O231" s="8">
        <v>866</v>
      </c>
      <c r="P231" s="8">
        <v>494724.64799999999</v>
      </c>
      <c r="Q231" s="8">
        <v>247783.5</v>
      </c>
      <c r="R231" s="8">
        <v>-736.1</v>
      </c>
      <c r="S231" s="8">
        <v>69280.95</v>
      </c>
      <c r="T231" s="8">
        <v>811052.99800000002</v>
      </c>
      <c r="U231" s="8">
        <v>1079268</v>
      </c>
      <c r="V231" s="8">
        <v>917377.72519999999</v>
      </c>
      <c r="W231" s="8">
        <v>-106324.72719999999</v>
      </c>
      <c r="X231" s="8">
        <v>-74427.309039999906</v>
      </c>
      <c r="Y231" s="8">
        <v>0.93100000000000005</v>
      </c>
      <c r="AA231" s="8">
        <v>1004798</v>
      </c>
      <c r="AB231" s="8">
        <v>1017625</v>
      </c>
      <c r="AC231" s="8">
        <v>6312</v>
      </c>
      <c r="AD231" s="8">
        <v>-707</v>
      </c>
      <c r="AE231" s="8">
        <v>-113911347</v>
      </c>
    </row>
    <row r="232" spans="1:31">
      <c r="A232" s="8" t="s">
        <v>904</v>
      </c>
      <c r="B232" s="8" t="s">
        <v>905</v>
      </c>
      <c r="C232" s="8" t="s">
        <v>559</v>
      </c>
      <c r="D232" s="8">
        <v>133121</v>
      </c>
      <c r="E232" s="8">
        <v>9297</v>
      </c>
      <c r="F232" s="8">
        <v>142418</v>
      </c>
      <c r="G232" s="8">
        <v>86331</v>
      </c>
      <c r="H232" s="8">
        <v>11497</v>
      </c>
      <c r="I232" s="8">
        <v>1496</v>
      </c>
      <c r="J232" s="8">
        <v>0</v>
      </c>
      <c r="K232" s="8">
        <v>6508</v>
      </c>
      <c r="L232" s="8">
        <v>179</v>
      </c>
      <c r="M232" s="8">
        <v>19652</v>
      </c>
      <c r="N232" s="8">
        <v>9297</v>
      </c>
      <c r="O232" s="8">
        <v>0</v>
      </c>
      <c r="P232" s="8">
        <v>121070.5944</v>
      </c>
      <c r="Q232" s="8">
        <v>16575.849999999999</v>
      </c>
      <c r="R232" s="8">
        <v>-16856.349999999999</v>
      </c>
      <c r="S232" s="8">
        <v>4561.6099999999997</v>
      </c>
      <c r="T232" s="8">
        <v>125351.7044</v>
      </c>
      <c r="U232" s="8">
        <v>142418</v>
      </c>
      <c r="V232" s="8">
        <v>121054.9583</v>
      </c>
      <c r="W232" s="8">
        <v>4296.7461000000003</v>
      </c>
      <c r="X232" s="8">
        <v>3007.7222700000002</v>
      </c>
      <c r="Y232" s="8">
        <v>1.0209999999999999</v>
      </c>
      <c r="AA232" s="8">
        <v>145408</v>
      </c>
      <c r="AB232" s="8">
        <v>147265</v>
      </c>
      <c r="AC232" s="8">
        <v>6606</v>
      </c>
      <c r="AD232" s="8">
        <v>-413</v>
      </c>
      <c r="AE232" s="8">
        <v>-9197115</v>
      </c>
    </row>
    <row r="233" spans="1:31">
      <c r="A233" s="8" t="s">
        <v>904</v>
      </c>
      <c r="B233" s="8" t="s">
        <v>906</v>
      </c>
      <c r="C233" s="8" t="s">
        <v>560</v>
      </c>
      <c r="D233" s="8">
        <v>394372</v>
      </c>
      <c r="E233" s="8">
        <v>45797</v>
      </c>
      <c r="F233" s="8">
        <v>440169</v>
      </c>
      <c r="G233" s="8">
        <v>245318</v>
      </c>
      <c r="H233" s="8">
        <v>43456</v>
      </c>
      <c r="I233" s="8">
        <v>5621</v>
      </c>
      <c r="J233" s="8">
        <v>0</v>
      </c>
      <c r="K233" s="8">
        <v>12641</v>
      </c>
      <c r="L233" s="8">
        <v>715</v>
      </c>
      <c r="M233" s="8">
        <v>70670</v>
      </c>
      <c r="N233" s="8">
        <v>45797</v>
      </c>
      <c r="O233" s="8">
        <v>3188</v>
      </c>
      <c r="P233" s="8">
        <v>344033.9632</v>
      </c>
      <c r="Q233" s="8">
        <v>52460.3</v>
      </c>
      <c r="R233" s="8">
        <v>-63387.05</v>
      </c>
      <c r="S233" s="8">
        <v>26913.55</v>
      </c>
      <c r="T233" s="8">
        <v>360020.76319999999</v>
      </c>
      <c r="U233" s="8">
        <v>440169</v>
      </c>
      <c r="V233" s="8">
        <v>374143.36355000001</v>
      </c>
      <c r="W233" s="8">
        <v>-14122.600350000001</v>
      </c>
      <c r="X233" s="8">
        <v>-9885.8202450000208</v>
      </c>
      <c r="Y233" s="8">
        <v>0.97799999999999998</v>
      </c>
      <c r="AA233" s="8">
        <v>430485</v>
      </c>
      <c r="AB233" s="8">
        <v>435980</v>
      </c>
      <c r="AC233" s="8">
        <v>8480</v>
      </c>
      <c r="AD233" s="8">
        <v>1462</v>
      </c>
      <c r="AE233" s="8">
        <v>75151336</v>
      </c>
    </row>
    <row r="234" spans="1:31">
      <c r="A234" s="8" t="s">
        <v>904</v>
      </c>
      <c r="B234" s="8" t="s">
        <v>907</v>
      </c>
      <c r="C234" s="8" t="s">
        <v>561</v>
      </c>
      <c r="D234" s="8">
        <v>443242</v>
      </c>
      <c r="E234" s="8">
        <v>32440</v>
      </c>
      <c r="F234" s="8">
        <v>475682</v>
      </c>
      <c r="G234" s="8">
        <v>176877</v>
      </c>
      <c r="H234" s="8">
        <v>54250</v>
      </c>
      <c r="I234" s="8">
        <v>11239</v>
      </c>
      <c r="J234" s="8">
        <v>0</v>
      </c>
      <c r="K234" s="8">
        <v>8446</v>
      </c>
      <c r="L234" s="8">
        <v>28</v>
      </c>
      <c r="M234" s="8">
        <v>3</v>
      </c>
      <c r="N234" s="8">
        <v>32440</v>
      </c>
      <c r="O234" s="8">
        <v>0</v>
      </c>
      <c r="P234" s="8">
        <v>248052.30480000001</v>
      </c>
      <c r="Q234" s="8">
        <v>62844.75</v>
      </c>
      <c r="R234" s="8">
        <v>-26.35</v>
      </c>
      <c r="S234" s="8">
        <v>27573.49</v>
      </c>
      <c r="T234" s="8">
        <v>338444.1948</v>
      </c>
      <c r="U234" s="8">
        <v>475682</v>
      </c>
      <c r="V234" s="8">
        <v>404329.61074999999</v>
      </c>
      <c r="W234" s="8">
        <v>-65885.415949999893</v>
      </c>
      <c r="X234" s="8">
        <v>-46119.791165000002</v>
      </c>
      <c r="Y234" s="8">
        <v>0.90300000000000002</v>
      </c>
      <c r="AA234" s="8">
        <v>429541</v>
      </c>
      <c r="AB234" s="8">
        <v>435024</v>
      </c>
      <c r="AC234" s="8">
        <v>7260</v>
      </c>
      <c r="AD234" s="8">
        <v>242</v>
      </c>
      <c r="AE234" s="8">
        <v>14513084</v>
      </c>
    </row>
    <row r="235" spans="1:31">
      <c r="A235" s="8" t="s">
        <v>904</v>
      </c>
      <c r="B235" s="8" t="s">
        <v>908</v>
      </c>
      <c r="C235" s="8" t="s">
        <v>562</v>
      </c>
      <c r="D235" s="8">
        <v>66700</v>
      </c>
      <c r="E235" s="8">
        <v>6945</v>
      </c>
      <c r="F235" s="8">
        <v>73645</v>
      </c>
      <c r="G235" s="8">
        <v>32938</v>
      </c>
      <c r="H235" s="8">
        <v>7962</v>
      </c>
      <c r="I235" s="8">
        <v>236</v>
      </c>
      <c r="J235" s="8">
        <v>0</v>
      </c>
      <c r="K235" s="8">
        <v>4545</v>
      </c>
      <c r="L235" s="8">
        <v>787</v>
      </c>
      <c r="M235" s="8">
        <v>0</v>
      </c>
      <c r="N235" s="8">
        <v>6945</v>
      </c>
      <c r="O235" s="8">
        <v>0</v>
      </c>
      <c r="P235" s="8">
        <v>46192.251199999999</v>
      </c>
      <c r="Q235" s="8">
        <v>10831.55</v>
      </c>
      <c r="R235" s="8">
        <v>-668.95</v>
      </c>
      <c r="S235" s="8">
        <v>5903.25</v>
      </c>
      <c r="T235" s="8">
        <v>62258.101199999997</v>
      </c>
      <c r="U235" s="8">
        <v>73645</v>
      </c>
      <c r="V235" s="8">
        <v>62598.274649999999</v>
      </c>
      <c r="W235" s="8">
        <v>-340.17344999998699</v>
      </c>
      <c r="X235" s="8">
        <v>-238.121414999991</v>
      </c>
      <c r="Y235" s="8">
        <v>0.997</v>
      </c>
      <c r="AA235" s="8">
        <v>73424</v>
      </c>
      <c r="AB235" s="8">
        <v>74361</v>
      </c>
      <c r="AC235" s="8">
        <v>7234</v>
      </c>
      <c r="AD235" s="8">
        <v>215</v>
      </c>
      <c r="AE235" s="8">
        <v>2215243</v>
      </c>
    </row>
    <row r="236" spans="1:31">
      <c r="A236" s="8" t="s">
        <v>904</v>
      </c>
      <c r="B236" s="8" t="s">
        <v>909</v>
      </c>
      <c r="C236" s="8" t="s">
        <v>563</v>
      </c>
      <c r="D236" s="8">
        <v>100347</v>
      </c>
      <c r="E236" s="8">
        <v>13385</v>
      </c>
      <c r="F236" s="8">
        <v>113732</v>
      </c>
      <c r="G236" s="8">
        <v>64280</v>
      </c>
      <c r="H236" s="8">
        <v>22</v>
      </c>
      <c r="I236" s="8">
        <v>1130</v>
      </c>
      <c r="J236" s="8">
        <v>0</v>
      </c>
      <c r="K236" s="8">
        <v>4546</v>
      </c>
      <c r="L236" s="8">
        <v>235</v>
      </c>
      <c r="M236" s="8">
        <v>15391</v>
      </c>
      <c r="N236" s="8">
        <v>13385</v>
      </c>
      <c r="O236" s="8">
        <v>1244</v>
      </c>
      <c r="P236" s="8">
        <v>90146.271999999997</v>
      </c>
      <c r="Q236" s="8">
        <v>4843.3</v>
      </c>
      <c r="R236" s="8">
        <v>-14339.5</v>
      </c>
      <c r="S236" s="8">
        <v>8760.7800000000007</v>
      </c>
      <c r="T236" s="8">
        <v>89410.851999999999</v>
      </c>
      <c r="U236" s="8">
        <v>113732</v>
      </c>
      <c r="V236" s="8">
        <v>96672.296900000001</v>
      </c>
      <c r="W236" s="8">
        <v>-7261.4448999999904</v>
      </c>
      <c r="X236" s="8">
        <v>-5083.0114299999896</v>
      </c>
      <c r="Y236" s="8">
        <v>0.95499999999999996</v>
      </c>
      <c r="AA236" s="8">
        <v>108614</v>
      </c>
      <c r="AB236" s="8">
        <v>110001</v>
      </c>
      <c r="AC236" s="8">
        <v>7338</v>
      </c>
      <c r="AD236" s="8">
        <v>320</v>
      </c>
      <c r="AE236" s="8">
        <v>4799251</v>
      </c>
    </row>
    <row r="237" spans="1:31">
      <c r="A237" s="8" t="s">
        <v>904</v>
      </c>
      <c r="B237" s="8" t="s">
        <v>910</v>
      </c>
      <c r="C237" s="8" t="s">
        <v>564</v>
      </c>
      <c r="D237" s="8">
        <v>53255</v>
      </c>
      <c r="E237" s="8">
        <v>4269</v>
      </c>
      <c r="F237" s="8">
        <v>57524</v>
      </c>
      <c r="G237" s="8">
        <v>38165</v>
      </c>
      <c r="H237" s="8">
        <v>3395</v>
      </c>
      <c r="I237" s="8">
        <v>1200</v>
      </c>
      <c r="J237" s="8">
        <v>0</v>
      </c>
      <c r="K237" s="8">
        <v>3864</v>
      </c>
      <c r="L237" s="8">
        <v>60</v>
      </c>
      <c r="M237" s="8">
        <v>9355</v>
      </c>
      <c r="N237" s="8">
        <v>4269</v>
      </c>
      <c r="O237" s="8">
        <v>4</v>
      </c>
      <c r="P237" s="8">
        <v>53522.595999999998</v>
      </c>
      <c r="Q237" s="8">
        <v>7190.15</v>
      </c>
      <c r="R237" s="8">
        <v>-8006.15</v>
      </c>
      <c r="S237" s="8">
        <v>2038.3</v>
      </c>
      <c r="T237" s="8">
        <v>54744.896000000001</v>
      </c>
      <c r="U237" s="8">
        <v>57524</v>
      </c>
      <c r="V237" s="8">
        <v>48895.232550000001</v>
      </c>
      <c r="W237" s="8">
        <v>5849.66345000001</v>
      </c>
      <c r="X237" s="8">
        <v>4094.7644150000001</v>
      </c>
      <c r="Y237" s="8">
        <v>1.071</v>
      </c>
      <c r="AA237" s="8">
        <v>61608</v>
      </c>
      <c r="AB237" s="8">
        <v>62394</v>
      </c>
      <c r="AC237" s="8">
        <v>3857</v>
      </c>
      <c r="AD237" s="8">
        <v>-3161</v>
      </c>
      <c r="AE237" s="8">
        <v>-51130467</v>
      </c>
    </row>
    <row r="238" spans="1:31">
      <c r="A238" s="8" t="s">
        <v>904</v>
      </c>
      <c r="B238" s="8" t="s">
        <v>911</v>
      </c>
      <c r="C238" s="8" t="s">
        <v>565</v>
      </c>
      <c r="D238" s="8">
        <v>174542</v>
      </c>
      <c r="E238" s="8">
        <v>13132</v>
      </c>
      <c r="F238" s="8">
        <v>187674</v>
      </c>
      <c r="G238" s="8">
        <v>104178</v>
      </c>
      <c r="H238" s="8">
        <v>48319</v>
      </c>
      <c r="I238" s="8">
        <v>3548</v>
      </c>
      <c r="J238" s="8">
        <v>0</v>
      </c>
      <c r="K238" s="8">
        <v>7299</v>
      </c>
      <c r="L238" s="8">
        <v>40</v>
      </c>
      <c r="M238" s="8">
        <v>33317</v>
      </c>
      <c r="N238" s="8">
        <v>13132</v>
      </c>
      <c r="O238" s="8">
        <v>1794</v>
      </c>
      <c r="P238" s="8">
        <v>146099.22719999999</v>
      </c>
      <c r="Q238" s="8">
        <v>50291.1</v>
      </c>
      <c r="R238" s="8">
        <v>-29878.35</v>
      </c>
      <c r="S238" s="8">
        <v>5498.31</v>
      </c>
      <c r="T238" s="8">
        <v>172010.28719999999</v>
      </c>
      <c r="U238" s="8">
        <v>187674</v>
      </c>
      <c r="V238" s="8">
        <v>159523.08785000001</v>
      </c>
      <c r="W238" s="8">
        <v>12487.199350000001</v>
      </c>
      <c r="X238" s="8">
        <v>8741.0395450000306</v>
      </c>
      <c r="Y238" s="8">
        <v>1.0469999999999999</v>
      </c>
      <c r="AA238" s="8">
        <v>196495</v>
      </c>
      <c r="AB238" s="8">
        <v>199003</v>
      </c>
      <c r="AC238" s="8">
        <v>7406</v>
      </c>
      <c r="AD238" s="8">
        <v>388</v>
      </c>
      <c r="AE238" s="8">
        <v>10426715</v>
      </c>
    </row>
    <row r="239" spans="1:31">
      <c r="A239" s="8" t="s">
        <v>904</v>
      </c>
      <c r="B239" s="8" t="s">
        <v>912</v>
      </c>
      <c r="C239" s="8" t="s">
        <v>566</v>
      </c>
      <c r="D239" s="8">
        <v>57021</v>
      </c>
      <c r="E239" s="8">
        <v>4138</v>
      </c>
      <c r="F239" s="8">
        <v>61159</v>
      </c>
      <c r="G239" s="8">
        <v>40541</v>
      </c>
      <c r="H239" s="8">
        <v>12537</v>
      </c>
      <c r="I239" s="8">
        <v>1491</v>
      </c>
      <c r="J239" s="8">
        <v>0</v>
      </c>
      <c r="K239" s="8">
        <v>2792</v>
      </c>
      <c r="L239" s="8">
        <v>23</v>
      </c>
      <c r="M239" s="8">
        <v>10995</v>
      </c>
      <c r="N239" s="8">
        <v>4138</v>
      </c>
      <c r="O239" s="8">
        <v>9</v>
      </c>
      <c r="P239" s="8">
        <v>56854.698400000001</v>
      </c>
      <c r="Q239" s="8">
        <v>14297</v>
      </c>
      <c r="R239" s="8">
        <v>-9372.9500000000007</v>
      </c>
      <c r="S239" s="8">
        <v>1648.15</v>
      </c>
      <c r="T239" s="8">
        <v>63426.898399999998</v>
      </c>
      <c r="U239" s="8">
        <v>61159</v>
      </c>
      <c r="V239" s="8">
        <v>51985.284299999999</v>
      </c>
      <c r="W239" s="8">
        <v>11441.614100000001</v>
      </c>
      <c r="X239" s="8">
        <v>8009.1298699999998</v>
      </c>
      <c r="Y239" s="8">
        <v>1.131</v>
      </c>
      <c r="AA239" s="8">
        <v>69171</v>
      </c>
      <c r="AB239" s="8">
        <v>70054</v>
      </c>
      <c r="AC239" s="8">
        <v>6860</v>
      </c>
      <c r="AD239" s="8">
        <v>-158</v>
      </c>
      <c r="AE239" s="8">
        <v>-1614905</v>
      </c>
    </row>
    <row r="240" spans="1:31">
      <c r="A240" s="8" t="s">
        <v>904</v>
      </c>
      <c r="B240" s="8" t="s">
        <v>913</v>
      </c>
      <c r="C240" s="8" t="s">
        <v>567</v>
      </c>
      <c r="D240" s="8">
        <v>170666</v>
      </c>
      <c r="E240" s="8">
        <v>14201</v>
      </c>
      <c r="F240" s="8">
        <v>184867</v>
      </c>
      <c r="G240" s="8">
        <v>85505</v>
      </c>
      <c r="H240" s="8">
        <v>15006</v>
      </c>
      <c r="I240" s="8">
        <v>11204</v>
      </c>
      <c r="J240" s="8">
        <v>0</v>
      </c>
      <c r="K240" s="8">
        <v>4486</v>
      </c>
      <c r="L240" s="8">
        <v>2252</v>
      </c>
      <c r="M240" s="8">
        <v>108</v>
      </c>
      <c r="N240" s="8">
        <v>14201</v>
      </c>
      <c r="O240" s="8">
        <v>2650</v>
      </c>
      <c r="P240" s="8">
        <v>119912.212</v>
      </c>
      <c r="Q240" s="8">
        <v>26091.599999999999</v>
      </c>
      <c r="R240" s="8">
        <v>-4258.5</v>
      </c>
      <c r="S240" s="8">
        <v>12052.49</v>
      </c>
      <c r="T240" s="8">
        <v>153797.802</v>
      </c>
      <c r="U240" s="8">
        <v>184867</v>
      </c>
      <c r="V240" s="8">
        <v>157136.81229999999</v>
      </c>
      <c r="W240" s="8">
        <v>-3339.0102999999899</v>
      </c>
      <c r="X240" s="8">
        <v>-2337.3072099999999</v>
      </c>
      <c r="Y240" s="8">
        <v>0.98699999999999999</v>
      </c>
      <c r="AA240" s="8">
        <v>182464</v>
      </c>
      <c r="AB240" s="8">
        <v>184793</v>
      </c>
      <c r="AC240" s="8">
        <v>9039</v>
      </c>
      <c r="AD240" s="8">
        <v>2021</v>
      </c>
      <c r="AE240" s="8">
        <v>41321641</v>
      </c>
    </row>
    <row r="241" spans="1:31">
      <c r="A241" s="8" t="s">
        <v>904</v>
      </c>
      <c r="B241" s="8" t="s">
        <v>914</v>
      </c>
      <c r="C241" s="8" t="s">
        <v>568</v>
      </c>
      <c r="D241" s="8">
        <v>36864</v>
      </c>
      <c r="E241" s="8">
        <v>4382</v>
      </c>
      <c r="F241" s="8">
        <v>41246</v>
      </c>
      <c r="G241" s="8">
        <v>21511</v>
      </c>
      <c r="H241" s="8">
        <v>2287</v>
      </c>
      <c r="I241" s="8">
        <v>374</v>
      </c>
      <c r="J241" s="8">
        <v>0</v>
      </c>
      <c r="K241" s="8">
        <v>2978</v>
      </c>
      <c r="L241" s="8">
        <v>0</v>
      </c>
      <c r="M241" s="8">
        <v>8459</v>
      </c>
      <c r="N241" s="8">
        <v>4382</v>
      </c>
      <c r="O241" s="8">
        <v>1386</v>
      </c>
      <c r="P241" s="8">
        <v>30167.026399999999</v>
      </c>
      <c r="Q241" s="8">
        <v>4793.1499999999996</v>
      </c>
      <c r="R241" s="8">
        <v>-8368.25</v>
      </c>
      <c r="S241" s="8">
        <v>2286.67</v>
      </c>
      <c r="T241" s="8">
        <v>28878.596399999999</v>
      </c>
      <c r="U241" s="8">
        <v>41246</v>
      </c>
      <c r="V241" s="8">
        <v>35059.209649999997</v>
      </c>
      <c r="W241" s="8">
        <v>-6180.6132499999903</v>
      </c>
      <c r="X241" s="8">
        <v>-4326.4292750000004</v>
      </c>
      <c r="Y241" s="8">
        <v>0.89500000000000002</v>
      </c>
      <c r="AA241" s="8">
        <v>36915</v>
      </c>
      <c r="AB241" s="8">
        <v>37387</v>
      </c>
      <c r="AC241" s="8">
        <v>5447</v>
      </c>
      <c r="AD241" s="8">
        <v>-1571</v>
      </c>
      <c r="AE241" s="8">
        <v>-10785765</v>
      </c>
    </row>
    <row r="242" spans="1:31">
      <c r="A242" s="8" t="s">
        <v>904</v>
      </c>
      <c r="B242" s="8" t="s">
        <v>915</v>
      </c>
      <c r="C242" s="8" t="s">
        <v>569</v>
      </c>
      <c r="D242" s="8">
        <v>80800</v>
      </c>
      <c r="E242" s="8">
        <v>4937</v>
      </c>
      <c r="F242" s="8">
        <v>85737</v>
      </c>
      <c r="G242" s="8">
        <v>39765</v>
      </c>
      <c r="H242" s="8">
        <v>7124</v>
      </c>
      <c r="I242" s="8">
        <v>3839</v>
      </c>
      <c r="J242" s="8">
        <v>0</v>
      </c>
      <c r="K242" s="8">
        <v>2883</v>
      </c>
      <c r="L242" s="8">
        <v>174</v>
      </c>
      <c r="M242" s="8">
        <v>0</v>
      </c>
      <c r="N242" s="8">
        <v>4937</v>
      </c>
      <c r="O242" s="8">
        <v>21</v>
      </c>
      <c r="P242" s="8">
        <v>55766.436000000002</v>
      </c>
      <c r="Q242" s="8">
        <v>11769.1</v>
      </c>
      <c r="R242" s="8">
        <v>-165.75</v>
      </c>
      <c r="S242" s="8">
        <v>4196.45</v>
      </c>
      <c r="T242" s="8">
        <v>71566.236000000004</v>
      </c>
      <c r="U242" s="8">
        <v>85737</v>
      </c>
      <c r="V242" s="8">
        <v>72876.126999999993</v>
      </c>
      <c r="W242" s="8">
        <v>-1309.8909999999901</v>
      </c>
      <c r="X242" s="8">
        <v>-916.92369999999198</v>
      </c>
      <c r="Y242" s="8">
        <v>0.98899999999999999</v>
      </c>
      <c r="AA242" s="8">
        <v>84794</v>
      </c>
      <c r="AB242" s="8">
        <v>85876</v>
      </c>
      <c r="AC242" s="8">
        <v>7834</v>
      </c>
      <c r="AD242" s="8">
        <v>816</v>
      </c>
      <c r="AE242" s="8">
        <v>8943455</v>
      </c>
    </row>
    <row r="243" spans="1:31">
      <c r="A243" s="8" t="s">
        <v>904</v>
      </c>
      <c r="B243" s="8" t="s">
        <v>916</v>
      </c>
      <c r="C243" s="8" t="s">
        <v>570</v>
      </c>
      <c r="D243" s="8">
        <v>67547</v>
      </c>
      <c r="E243" s="8">
        <v>3257</v>
      </c>
      <c r="F243" s="8">
        <v>70804</v>
      </c>
      <c r="G243" s="8">
        <v>24619</v>
      </c>
      <c r="H243" s="8">
        <v>8011</v>
      </c>
      <c r="I243" s="8">
        <v>340</v>
      </c>
      <c r="J243" s="8">
        <v>0</v>
      </c>
      <c r="K243" s="8">
        <v>2275</v>
      </c>
      <c r="L243" s="8">
        <v>946</v>
      </c>
      <c r="M243" s="8">
        <v>0</v>
      </c>
      <c r="N243" s="8">
        <v>3257</v>
      </c>
      <c r="O243" s="8">
        <v>0</v>
      </c>
      <c r="P243" s="8">
        <v>34525.685599999997</v>
      </c>
      <c r="Q243" s="8">
        <v>9032.1</v>
      </c>
      <c r="R243" s="8">
        <v>-804.1</v>
      </c>
      <c r="S243" s="8">
        <v>2768.45</v>
      </c>
      <c r="T243" s="8">
        <v>45522.135600000001</v>
      </c>
      <c r="U243" s="8">
        <v>70804</v>
      </c>
      <c r="V243" s="8">
        <v>60183.304799999998</v>
      </c>
      <c r="W243" s="8">
        <v>-14661.1692</v>
      </c>
      <c r="X243" s="8">
        <v>-10262.818439999999</v>
      </c>
      <c r="Y243" s="8">
        <v>0.85499999999999998</v>
      </c>
      <c r="AA243" s="8">
        <v>60537</v>
      </c>
      <c r="AB243" s="8">
        <v>61310</v>
      </c>
      <c r="AC243" s="8">
        <v>5694</v>
      </c>
      <c r="AD243" s="8">
        <v>-1324</v>
      </c>
      <c r="AE243" s="8">
        <v>-14260872</v>
      </c>
    </row>
    <row r="244" spans="1:31">
      <c r="A244" s="8" t="s">
        <v>904</v>
      </c>
      <c r="B244" s="8" t="s">
        <v>917</v>
      </c>
      <c r="C244" s="8" t="s">
        <v>571</v>
      </c>
      <c r="D244" s="8">
        <v>76259</v>
      </c>
      <c r="E244" s="8">
        <v>5599</v>
      </c>
      <c r="F244" s="8">
        <v>81858</v>
      </c>
      <c r="G244" s="8">
        <v>39456</v>
      </c>
      <c r="H244" s="8">
        <v>17855</v>
      </c>
      <c r="I244" s="8">
        <v>246</v>
      </c>
      <c r="J244" s="8">
        <v>0</v>
      </c>
      <c r="K244" s="8">
        <v>2864</v>
      </c>
      <c r="L244" s="8">
        <v>0</v>
      </c>
      <c r="M244" s="8">
        <v>8805</v>
      </c>
      <c r="N244" s="8">
        <v>5599</v>
      </c>
      <c r="O244" s="8">
        <v>241</v>
      </c>
      <c r="P244" s="8">
        <v>55333.094400000002</v>
      </c>
      <c r="Q244" s="8">
        <v>17820.25</v>
      </c>
      <c r="R244" s="8">
        <v>-7689.1</v>
      </c>
      <c r="S244" s="8">
        <v>3262.3</v>
      </c>
      <c r="T244" s="8">
        <v>68726.544399999999</v>
      </c>
      <c r="U244" s="8">
        <v>81858</v>
      </c>
      <c r="V244" s="8">
        <v>69579.312749999997</v>
      </c>
      <c r="W244" s="8">
        <v>-852.76834999999801</v>
      </c>
      <c r="X244" s="8">
        <v>-596.93784499999902</v>
      </c>
      <c r="Y244" s="8">
        <v>0.99299999999999999</v>
      </c>
      <c r="AA244" s="8">
        <v>81285</v>
      </c>
      <c r="AB244" s="8">
        <v>82323</v>
      </c>
      <c r="AC244" s="8">
        <v>7321</v>
      </c>
      <c r="AD244" s="8">
        <v>303</v>
      </c>
      <c r="AE244" s="8">
        <v>3411051</v>
      </c>
    </row>
    <row r="245" spans="1:31">
      <c r="A245" s="8" t="s">
        <v>904</v>
      </c>
      <c r="B245" s="8" t="s">
        <v>918</v>
      </c>
      <c r="C245" s="8" t="s">
        <v>572</v>
      </c>
      <c r="D245" s="8">
        <v>47548</v>
      </c>
      <c r="E245" s="8">
        <v>3326</v>
      </c>
      <c r="F245" s="8">
        <v>50874</v>
      </c>
      <c r="G245" s="8">
        <v>26221</v>
      </c>
      <c r="H245" s="8">
        <v>14037</v>
      </c>
      <c r="I245" s="8">
        <v>497</v>
      </c>
      <c r="J245" s="8">
        <v>0</v>
      </c>
      <c r="K245" s="8">
        <v>3338</v>
      </c>
      <c r="L245" s="8">
        <v>341</v>
      </c>
      <c r="M245" s="8">
        <v>8799</v>
      </c>
      <c r="N245" s="8">
        <v>3326</v>
      </c>
      <c r="O245" s="8">
        <v>99</v>
      </c>
      <c r="P245" s="8">
        <v>36772.330399999999</v>
      </c>
      <c r="Q245" s="8">
        <v>15191.2</v>
      </c>
      <c r="R245" s="8">
        <v>-7853.15</v>
      </c>
      <c r="S245" s="8">
        <v>1331.27</v>
      </c>
      <c r="T245" s="8">
        <v>45441.650399999999</v>
      </c>
      <c r="U245" s="8">
        <v>50874</v>
      </c>
      <c r="V245" s="8">
        <v>43242.516649999998</v>
      </c>
      <c r="W245" s="8">
        <v>2199.13374999999</v>
      </c>
      <c r="X245" s="8">
        <v>1539.3936249999999</v>
      </c>
      <c r="Y245" s="8">
        <v>1.03</v>
      </c>
      <c r="AA245" s="8">
        <v>52400</v>
      </c>
      <c r="AB245" s="8">
        <v>53069</v>
      </c>
      <c r="AC245" s="8">
        <v>7888</v>
      </c>
      <c r="AD245" s="8">
        <v>870</v>
      </c>
      <c r="AE245" s="8">
        <v>5850837</v>
      </c>
    </row>
    <row r="246" spans="1:31">
      <c r="A246" s="8" t="s">
        <v>904</v>
      </c>
      <c r="B246" s="8" t="s">
        <v>919</v>
      </c>
      <c r="C246" s="8" t="s">
        <v>573</v>
      </c>
      <c r="D246" s="8">
        <v>27663</v>
      </c>
      <c r="E246" s="8">
        <v>2515</v>
      </c>
      <c r="F246" s="8">
        <v>30178</v>
      </c>
      <c r="G246" s="8">
        <v>16391</v>
      </c>
      <c r="H246" s="8">
        <v>3689</v>
      </c>
      <c r="I246" s="8">
        <v>3</v>
      </c>
      <c r="J246" s="8">
        <v>0</v>
      </c>
      <c r="K246" s="8">
        <v>1347</v>
      </c>
      <c r="L246" s="8">
        <v>1</v>
      </c>
      <c r="M246" s="8">
        <v>0</v>
      </c>
      <c r="N246" s="8">
        <v>2515</v>
      </c>
      <c r="O246" s="8">
        <v>418</v>
      </c>
      <c r="P246" s="8">
        <v>22986.738399999998</v>
      </c>
      <c r="Q246" s="8">
        <v>4283.1499999999996</v>
      </c>
      <c r="R246" s="8">
        <v>-356.15</v>
      </c>
      <c r="S246" s="8">
        <v>2137.75</v>
      </c>
      <c r="T246" s="8">
        <v>29051.488399999998</v>
      </c>
      <c r="U246" s="8">
        <v>30178</v>
      </c>
      <c r="V246" s="8">
        <v>25650.981250000001</v>
      </c>
      <c r="W246" s="8">
        <v>3400.5071499999999</v>
      </c>
      <c r="X246" s="8">
        <v>2380.3550049999999</v>
      </c>
      <c r="Y246" s="8">
        <v>1.079</v>
      </c>
      <c r="AA246" s="8">
        <v>32562</v>
      </c>
      <c r="AB246" s="8">
        <v>32977</v>
      </c>
      <c r="AC246" s="8">
        <v>4855</v>
      </c>
      <c r="AD246" s="8">
        <v>-2164</v>
      </c>
      <c r="AE246" s="8">
        <v>-14696684</v>
      </c>
    </row>
    <row r="247" spans="1:31">
      <c r="A247" s="8" t="s">
        <v>920</v>
      </c>
      <c r="B247" s="8" t="s">
        <v>921</v>
      </c>
      <c r="C247" s="8" t="s">
        <v>575</v>
      </c>
      <c r="D247" s="8">
        <v>232557</v>
      </c>
      <c r="E247" s="8">
        <v>17731</v>
      </c>
      <c r="F247" s="8">
        <v>250288</v>
      </c>
      <c r="G247" s="8">
        <v>102030</v>
      </c>
      <c r="H247" s="8">
        <v>21476</v>
      </c>
      <c r="I247" s="8">
        <v>4469</v>
      </c>
      <c r="J247" s="8">
        <v>0</v>
      </c>
      <c r="K247" s="8">
        <v>5933</v>
      </c>
      <c r="L247" s="8">
        <v>530</v>
      </c>
      <c r="M247" s="8">
        <v>20990</v>
      </c>
      <c r="N247" s="8">
        <v>17731</v>
      </c>
      <c r="O247" s="8">
        <v>0</v>
      </c>
      <c r="P247" s="8">
        <v>143086.872</v>
      </c>
      <c r="Q247" s="8">
        <v>27096.3</v>
      </c>
      <c r="R247" s="8">
        <v>-18292</v>
      </c>
      <c r="S247" s="8">
        <v>11503.05</v>
      </c>
      <c r="T247" s="8">
        <v>163394.22200000001</v>
      </c>
      <c r="U247" s="8">
        <v>250288</v>
      </c>
      <c r="V247" s="8">
        <v>212744.73115000001</v>
      </c>
      <c r="W247" s="8">
        <v>-49350.509149999998</v>
      </c>
      <c r="X247" s="8">
        <v>-34545.356404999999</v>
      </c>
      <c r="Y247" s="8">
        <v>0.86199999999999999</v>
      </c>
      <c r="AA247" s="8">
        <v>215748</v>
      </c>
      <c r="AB247" s="8">
        <v>218502</v>
      </c>
      <c r="AC247" s="8">
        <v>8404</v>
      </c>
      <c r="AD247" s="8">
        <v>1386</v>
      </c>
      <c r="AE247" s="8">
        <v>36038546</v>
      </c>
    </row>
    <row r="248" spans="1:31">
      <c r="A248" s="8" t="s">
        <v>920</v>
      </c>
      <c r="B248" s="8" t="s">
        <v>922</v>
      </c>
      <c r="C248" s="8" t="s">
        <v>576</v>
      </c>
      <c r="D248" s="8">
        <v>729136</v>
      </c>
      <c r="E248" s="8">
        <v>55364</v>
      </c>
      <c r="F248" s="8">
        <v>784500</v>
      </c>
      <c r="G248" s="8">
        <v>337442</v>
      </c>
      <c r="H248" s="8">
        <v>191866</v>
      </c>
      <c r="I248" s="8">
        <v>7608</v>
      </c>
      <c r="J248" s="8">
        <v>0</v>
      </c>
      <c r="K248" s="8">
        <v>28438</v>
      </c>
      <c r="L248" s="8">
        <v>1220</v>
      </c>
      <c r="M248" s="8">
        <v>75637</v>
      </c>
      <c r="N248" s="8">
        <v>55364</v>
      </c>
      <c r="O248" s="8">
        <v>2334</v>
      </c>
      <c r="P248" s="8">
        <v>473228.66080000001</v>
      </c>
      <c r="Q248" s="8">
        <v>193725.2</v>
      </c>
      <c r="R248" s="8">
        <v>-67312.350000000006</v>
      </c>
      <c r="S248" s="8">
        <v>34201.11</v>
      </c>
      <c r="T248" s="8">
        <v>633842.62080000003</v>
      </c>
      <c r="U248" s="8">
        <v>784500</v>
      </c>
      <c r="V248" s="8">
        <v>666824.7892</v>
      </c>
      <c r="W248" s="8">
        <v>-32982.168400000002</v>
      </c>
      <c r="X248" s="8">
        <v>-23087.517879999999</v>
      </c>
      <c r="Y248" s="8">
        <v>0.97099999999999997</v>
      </c>
      <c r="AA248" s="8">
        <v>761749</v>
      </c>
      <c r="AB248" s="8">
        <v>771473</v>
      </c>
      <c r="AC248" s="8">
        <v>7407</v>
      </c>
      <c r="AD248" s="8">
        <v>389</v>
      </c>
      <c r="AE248" s="8">
        <v>40467287</v>
      </c>
    </row>
    <row r="249" spans="1:31">
      <c r="A249" s="8" t="s">
        <v>920</v>
      </c>
      <c r="B249" s="8" t="s">
        <v>923</v>
      </c>
      <c r="C249" s="8" t="s">
        <v>577</v>
      </c>
      <c r="D249" s="8">
        <v>48801</v>
      </c>
      <c r="E249" s="8">
        <v>7170</v>
      </c>
      <c r="F249" s="8">
        <v>55971</v>
      </c>
      <c r="G249" s="8">
        <v>48976</v>
      </c>
      <c r="H249" s="8">
        <v>6452</v>
      </c>
      <c r="I249" s="8">
        <v>1114</v>
      </c>
      <c r="J249" s="8">
        <v>0</v>
      </c>
      <c r="K249" s="8">
        <v>4784</v>
      </c>
      <c r="L249" s="8">
        <v>75</v>
      </c>
      <c r="M249" s="8">
        <v>28405</v>
      </c>
      <c r="N249" s="8">
        <v>7170</v>
      </c>
      <c r="O249" s="8">
        <v>0</v>
      </c>
      <c r="P249" s="8">
        <v>68683.9424</v>
      </c>
      <c r="Q249" s="8">
        <v>10497.5</v>
      </c>
      <c r="R249" s="8">
        <v>-24208</v>
      </c>
      <c r="S249" s="8">
        <v>1265.6500000000001</v>
      </c>
      <c r="T249" s="8">
        <v>56239.092400000001</v>
      </c>
      <c r="U249" s="8">
        <v>55971</v>
      </c>
      <c r="V249" s="8">
        <v>47575.521699999998</v>
      </c>
      <c r="W249" s="8">
        <v>8663.5707000000002</v>
      </c>
      <c r="X249" s="8">
        <v>6064.4994900000002</v>
      </c>
      <c r="Y249" s="8">
        <v>1.1080000000000001</v>
      </c>
      <c r="AA249" s="8">
        <v>62016</v>
      </c>
      <c r="AB249" s="8">
        <v>62808</v>
      </c>
      <c r="AC249" s="8">
        <v>6890</v>
      </c>
      <c r="AD249" s="8">
        <v>-128</v>
      </c>
      <c r="AE249" s="8">
        <v>-1169311</v>
      </c>
    </row>
    <row r="250" spans="1:31">
      <c r="A250" s="8" t="s">
        <v>920</v>
      </c>
      <c r="B250" s="8" t="s">
        <v>924</v>
      </c>
      <c r="C250" s="8" t="s">
        <v>578</v>
      </c>
      <c r="D250" s="8">
        <v>290883</v>
      </c>
      <c r="E250" s="8">
        <v>21648</v>
      </c>
      <c r="F250" s="8">
        <v>312531</v>
      </c>
      <c r="G250" s="8">
        <v>191279</v>
      </c>
      <c r="H250" s="8">
        <v>55589</v>
      </c>
      <c r="I250" s="8">
        <v>30009</v>
      </c>
      <c r="J250" s="8">
        <v>0</v>
      </c>
      <c r="K250" s="8">
        <v>9955</v>
      </c>
      <c r="L250" s="8">
        <v>23116</v>
      </c>
      <c r="M250" s="8">
        <v>41196</v>
      </c>
      <c r="N250" s="8">
        <v>21648</v>
      </c>
      <c r="O250" s="8">
        <v>863</v>
      </c>
      <c r="P250" s="8">
        <v>268249.66960000002</v>
      </c>
      <c r="Q250" s="8">
        <v>81220.05</v>
      </c>
      <c r="R250" s="8">
        <v>-55398.75</v>
      </c>
      <c r="S250" s="8">
        <v>11397.48</v>
      </c>
      <c r="T250" s="8">
        <v>305468.44959999999</v>
      </c>
      <c r="U250" s="8">
        <v>312531</v>
      </c>
      <c r="V250" s="8">
        <v>265651.34659999999</v>
      </c>
      <c r="W250" s="8">
        <v>39817.103000000003</v>
      </c>
      <c r="X250" s="8">
        <v>27871.972099999999</v>
      </c>
      <c r="Y250" s="8">
        <v>1.089</v>
      </c>
      <c r="AA250" s="8">
        <v>340346</v>
      </c>
      <c r="AB250" s="8">
        <v>344691</v>
      </c>
      <c r="AC250" s="8">
        <v>9241</v>
      </c>
      <c r="AD250" s="8">
        <v>2223</v>
      </c>
      <c r="AE250" s="8">
        <v>82908526</v>
      </c>
    </row>
    <row r="251" spans="1:31">
      <c r="A251" s="8" t="s">
        <v>920</v>
      </c>
      <c r="B251" s="8" t="s">
        <v>925</v>
      </c>
      <c r="C251" s="8" t="s">
        <v>579</v>
      </c>
      <c r="D251" s="8">
        <v>146921</v>
      </c>
      <c r="E251" s="8">
        <v>8984</v>
      </c>
      <c r="F251" s="8">
        <v>155905</v>
      </c>
      <c r="G251" s="8">
        <v>80138</v>
      </c>
      <c r="H251" s="8">
        <v>36319</v>
      </c>
      <c r="I251" s="8">
        <v>4145</v>
      </c>
      <c r="J251" s="8">
        <v>0</v>
      </c>
      <c r="K251" s="8">
        <v>5711</v>
      </c>
      <c r="L251" s="8">
        <v>793</v>
      </c>
      <c r="M251" s="8">
        <v>28766</v>
      </c>
      <c r="N251" s="8">
        <v>8984</v>
      </c>
      <c r="O251" s="8">
        <v>126</v>
      </c>
      <c r="P251" s="8">
        <v>112385.5312</v>
      </c>
      <c r="Q251" s="8">
        <v>39248.75</v>
      </c>
      <c r="R251" s="8">
        <v>-25232.25</v>
      </c>
      <c r="S251" s="8">
        <v>2746.18</v>
      </c>
      <c r="T251" s="8">
        <v>129148.21120000001</v>
      </c>
      <c r="U251" s="8">
        <v>155905</v>
      </c>
      <c r="V251" s="8">
        <v>132519.31289999999</v>
      </c>
      <c r="W251" s="8">
        <v>-3371.1016999999702</v>
      </c>
      <c r="X251" s="8">
        <v>-2359.7711899999799</v>
      </c>
      <c r="Y251" s="8">
        <v>0.98499999999999999</v>
      </c>
      <c r="AA251" s="8">
        <v>153566</v>
      </c>
      <c r="AB251" s="8">
        <v>155527</v>
      </c>
      <c r="AC251" s="8">
        <v>8478</v>
      </c>
      <c r="AD251" s="8">
        <v>1460</v>
      </c>
      <c r="AE251" s="8">
        <v>26786689</v>
      </c>
    </row>
    <row r="252" spans="1:31">
      <c r="A252" s="8" t="s">
        <v>920</v>
      </c>
      <c r="B252" s="8" t="s">
        <v>926</v>
      </c>
      <c r="C252" s="8" t="s">
        <v>580</v>
      </c>
      <c r="D252" s="8">
        <v>56411</v>
      </c>
      <c r="E252" s="8">
        <v>7063</v>
      </c>
      <c r="F252" s="8">
        <v>63474</v>
      </c>
      <c r="G252" s="8">
        <v>19383</v>
      </c>
      <c r="H252" s="8">
        <v>18018</v>
      </c>
      <c r="I252" s="8">
        <v>1159</v>
      </c>
      <c r="J252" s="8">
        <v>0</v>
      </c>
      <c r="K252" s="8">
        <v>3368</v>
      </c>
      <c r="L252" s="8">
        <v>2263</v>
      </c>
      <c r="M252" s="8">
        <v>422</v>
      </c>
      <c r="N252" s="8">
        <v>7063</v>
      </c>
      <c r="O252" s="8">
        <v>0</v>
      </c>
      <c r="P252" s="8">
        <v>27182.7192</v>
      </c>
      <c r="Q252" s="8">
        <v>19163.25</v>
      </c>
      <c r="R252" s="8">
        <v>-2282.25</v>
      </c>
      <c r="S252" s="8">
        <v>5931.81</v>
      </c>
      <c r="T252" s="8">
        <v>49995.529199999997</v>
      </c>
      <c r="U252" s="8">
        <v>63474</v>
      </c>
      <c r="V252" s="8">
        <v>53953.084450000002</v>
      </c>
      <c r="W252" s="8">
        <v>-3957.5552499999899</v>
      </c>
      <c r="X252" s="8">
        <v>-2770.2886749999898</v>
      </c>
      <c r="Y252" s="8">
        <v>0.95599999999999996</v>
      </c>
      <c r="AA252" s="8">
        <v>60681</v>
      </c>
      <c r="AB252" s="8">
        <v>61456</v>
      </c>
      <c r="AC252" s="8">
        <v>6619</v>
      </c>
      <c r="AD252" s="8">
        <v>-399</v>
      </c>
      <c r="AE252" s="8">
        <v>-3707151</v>
      </c>
    </row>
    <row r="253" spans="1:31">
      <c r="A253" s="8" t="s">
        <v>920</v>
      </c>
      <c r="B253" s="8" t="s">
        <v>927</v>
      </c>
      <c r="C253" s="8" t="s">
        <v>581</v>
      </c>
      <c r="D253" s="8">
        <v>50768</v>
      </c>
      <c r="E253" s="8">
        <v>5728</v>
      </c>
      <c r="F253" s="8">
        <v>56496</v>
      </c>
      <c r="G253" s="8">
        <v>14597</v>
      </c>
      <c r="H253" s="8">
        <v>12383</v>
      </c>
      <c r="I253" s="8">
        <v>2117</v>
      </c>
      <c r="J253" s="8">
        <v>0</v>
      </c>
      <c r="K253" s="8">
        <v>491</v>
      </c>
      <c r="L253" s="8">
        <v>4</v>
      </c>
      <c r="M253" s="8">
        <v>0</v>
      </c>
      <c r="N253" s="8">
        <v>5728</v>
      </c>
      <c r="O253" s="8">
        <v>0</v>
      </c>
      <c r="P253" s="8">
        <v>20470.8328</v>
      </c>
      <c r="Q253" s="8">
        <v>12742.35</v>
      </c>
      <c r="R253" s="8">
        <v>-3.4</v>
      </c>
      <c r="S253" s="8">
        <v>4868.8</v>
      </c>
      <c r="T253" s="8">
        <v>38078.582799999996</v>
      </c>
      <c r="U253" s="8">
        <v>56496</v>
      </c>
      <c r="V253" s="8">
        <v>48021.429150000004</v>
      </c>
      <c r="W253" s="8">
        <v>-9942.8463499999907</v>
      </c>
      <c r="X253" s="8">
        <v>-6959.9924449999899</v>
      </c>
      <c r="Y253" s="8">
        <v>0.877</v>
      </c>
      <c r="AA253" s="8">
        <v>49547</v>
      </c>
      <c r="AB253" s="8">
        <v>50179</v>
      </c>
      <c r="AC253" s="8">
        <v>8788</v>
      </c>
      <c r="AD253" s="8">
        <v>1770</v>
      </c>
      <c r="AE253" s="8">
        <v>10105913</v>
      </c>
    </row>
    <row r="254" spans="1:31">
      <c r="A254" s="8" t="s">
        <v>920</v>
      </c>
      <c r="B254" s="8" t="s">
        <v>928</v>
      </c>
      <c r="C254" s="8" t="s">
        <v>582</v>
      </c>
      <c r="D254" s="8">
        <v>93048</v>
      </c>
      <c r="E254" s="8">
        <v>3740</v>
      </c>
      <c r="F254" s="8">
        <v>96788</v>
      </c>
      <c r="G254" s="8">
        <v>42361</v>
      </c>
      <c r="H254" s="8">
        <v>4821</v>
      </c>
      <c r="I254" s="8">
        <v>143</v>
      </c>
      <c r="J254" s="8">
        <v>0</v>
      </c>
      <c r="K254" s="8">
        <v>3784</v>
      </c>
      <c r="L254" s="8">
        <v>0</v>
      </c>
      <c r="M254" s="8">
        <v>2953</v>
      </c>
      <c r="N254" s="8">
        <v>3740</v>
      </c>
      <c r="O254" s="8">
        <v>0</v>
      </c>
      <c r="P254" s="8">
        <v>59407.066400000003</v>
      </c>
      <c r="Q254" s="8">
        <v>7435.8</v>
      </c>
      <c r="R254" s="8">
        <v>-2510.0500000000002</v>
      </c>
      <c r="S254" s="8">
        <v>2676.99</v>
      </c>
      <c r="T254" s="8">
        <v>67009.806400000001</v>
      </c>
      <c r="U254" s="8">
        <v>96788</v>
      </c>
      <c r="V254" s="8">
        <v>82270.101750000002</v>
      </c>
      <c r="W254" s="8">
        <v>-15260.29535</v>
      </c>
      <c r="X254" s="8">
        <v>-10682.206745</v>
      </c>
      <c r="Y254" s="8">
        <v>0.89</v>
      </c>
      <c r="AA254" s="8">
        <v>86142</v>
      </c>
      <c r="AB254" s="8">
        <v>87241</v>
      </c>
      <c r="AC254" s="8">
        <v>7755</v>
      </c>
      <c r="AD254" s="8">
        <v>737</v>
      </c>
      <c r="AE254" s="8">
        <v>8287568</v>
      </c>
    </row>
    <row r="255" spans="1:31">
      <c r="A255" s="8" t="s">
        <v>920</v>
      </c>
      <c r="B255" s="8" t="s">
        <v>929</v>
      </c>
      <c r="C255" s="8" t="s">
        <v>583</v>
      </c>
      <c r="D255" s="8">
        <v>227083</v>
      </c>
      <c r="E255" s="8">
        <v>20071</v>
      </c>
      <c r="F255" s="8">
        <v>247154</v>
      </c>
      <c r="G255" s="8">
        <v>112483</v>
      </c>
      <c r="H255" s="8">
        <v>25409</v>
      </c>
      <c r="I255" s="8">
        <v>8168</v>
      </c>
      <c r="J255" s="8">
        <v>0</v>
      </c>
      <c r="K255" s="8">
        <v>7571</v>
      </c>
      <c r="L255" s="8">
        <v>1974</v>
      </c>
      <c r="M255" s="8">
        <v>27028</v>
      </c>
      <c r="N255" s="8">
        <v>20071</v>
      </c>
      <c r="O255" s="8">
        <v>48</v>
      </c>
      <c r="P255" s="8">
        <v>157746.15919999999</v>
      </c>
      <c r="Q255" s="8">
        <v>34975.800000000003</v>
      </c>
      <c r="R255" s="8">
        <v>-24692.5</v>
      </c>
      <c r="S255" s="8">
        <v>12465.59</v>
      </c>
      <c r="T255" s="8">
        <v>180495.04920000001</v>
      </c>
      <c r="U255" s="8">
        <v>247154</v>
      </c>
      <c r="V255" s="8">
        <v>210080.74530000001</v>
      </c>
      <c r="W255" s="8">
        <v>-29585.696100000001</v>
      </c>
      <c r="X255" s="8">
        <v>-20709.987270000001</v>
      </c>
      <c r="Y255" s="8">
        <v>0.91600000000000004</v>
      </c>
      <c r="AA255" s="8">
        <v>226393</v>
      </c>
      <c r="AB255" s="8">
        <v>229283</v>
      </c>
      <c r="AC255" s="8">
        <v>6027</v>
      </c>
      <c r="AD255" s="8">
        <v>-991</v>
      </c>
      <c r="AE255" s="8">
        <v>-37685904</v>
      </c>
    </row>
    <row r="256" spans="1:31">
      <c r="A256" s="8" t="s">
        <v>920</v>
      </c>
      <c r="B256" s="8" t="s">
        <v>930</v>
      </c>
      <c r="C256" s="8" t="s">
        <v>584</v>
      </c>
      <c r="D256" s="8">
        <v>199471</v>
      </c>
      <c r="E256" s="8">
        <v>10981</v>
      </c>
      <c r="F256" s="8">
        <v>210452</v>
      </c>
      <c r="G256" s="8">
        <v>108352</v>
      </c>
      <c r="H256" s="8">
        <v>7363</v>
      </c>
      <c r="I256" s="8">
        <v>4287</v>
      </c>
      <c r="J256" s="8">
        <v>0</v>
      </c>
      <c r="K256" s="8">
        <v>10786</v>
      </c>
      <c r="L256" s="8">
        <v>8</v>
      </c>
      <c r="M256" s="8">
        <v>15241</v>
      </c>
      <c r="N256" s="8">
        <v>10981</v>
      </c>
      <c r="O256" s="8">
        <v>557</v>
      </c>
      <c r="P256" s="8">
        <v>151952.84479999999</v>
      </c>
      <c r="Q256" s="8">
        <v>19070.599999999999</v>
      </c>
      <c r="R256" s="8">
        <v>-13435.1</v>
      </c>
      <c r="S256" s="8">
        <v>6742.88</v>
      </c>
      <c r="T256" s="8">
        <v>164331.2248</v>
      </c>
      <c r="U256" s="8">
        <v>210452</v>
      </c>
      <c r="V256" s="8">
        <v>178884.05635</v>
      </c>
      <c r="W256" s="8">
        <v>-14552.831550000001</v>
      </c>
      <c r="X256" s="8">
        <v>-10186.982085</v>
      </c>
      <c r="Y256" s="8">
        <v>0.95199999999999996</v>
      </c>
      <c r="AA256" s="8">
        <v>200350</v>
      </c>
      <c r="AB256" s="8">
        <v>202908</v>
      </c>
      <c r="AC256" s="8">
        <v>8425</v>
      </c>
      <c r="AD256" s="8">
        <v>1407</v>
      </c>
      <c r="AE256" s="8">
        <v>33876597</v>
      </c>
    </row>
    <row r="257" spans="1:31">
      <c r="A257" s="8" t="s">
        <v>931</v>
      </c>
      <c r="B257" s="8" t="s">
        <v>932</v>
      </c>
      <c r="C257" s="8" t="s">
        <v>586</v>
      </c>
      <c r="D257" s="8">
        <v>245968</v>
      </c>
      <c r="E257" s="8">
        <v>12926</v>
      </c>
      <c r="F257" s="8">
        <v>258894</v>
      </c>
      <c r="G257" s="8">
        <v>107191</v>
      </c>
      <c r="H257" s="8">
        <v>29728</v>
      </c>
      <c r="I257" s="8">
        <v>8619</v>
      </c>
      <c r="J257" s="8">
        <v>0</v>
      </c>
      <c r="K257" s="8">
        <v>12787</v>
      </c>
      <c r="L257" s="8">
        <v>4818</v>
      </c>
      <c r="M257" s="8">
        <v>0</v>
      </c>
      <c r="N257" s="8">
        <v>12926</v>
      </c>
      <c r="O257" s="8">
        <v>0</v>
      </c>
      <c r="P257" s="8">
        <v>150324.65839999999</v>
      </c>
      <c r="Q257" s="8">
        <v>43463.9</v>
      </c>
      <c r="R257" s="8">
        <v>-4095.3</v>
      </c>
      <c r="S257" s="8">
        <v>10987.1</v>
      </c>
      <c r="T257" s="8">
        <v>200680.3584</v>
      </c>
      <c r="U257" s="8">
        <v>258894</v>
      </c>
      <c r="V257" s="8">
        <v>220060.11420000001</v>
      </c>
      <c r="W257" s="8">
        <v>-19379.755799999999</v>
      </c>
      <c r="X257" s="8">
        <v>-13565.82906</v>
      </c>
      <c r="Y257" s="8">
        <v>0.94799999999999995</v>
      </c>
      <c r="AA257" s="8">
        <v>245432</v>
      </c>
      <c r="AB257" s="8">
        <v>248565</v>
      </c>
      <c r="AC257" s="8">
        <v>10230</v>
      </c>
      <c r="AD257" s="8">
        <v>3212</v>
      </c>
      <c r="AE257" s="8">
        <v>78038844</v>
      </c>
    </row>
    <row r="258" spans="1:31">
      <c r="A258" s="8" t="s">
        <v>931</v>
      </c>
      <c r="B258" s="8" t="s">
        <v>933</v>
      </c>
      <c r="C258" s="8" t="s">
        <v>587</v>
      </c>
      <c r="D258" s="8">
        <v>148634</v>
      </c>
      <c r="E258" s="8">
        <v>8932</v>
      </c>
      <c r="F258" s="8">
        <v>157566</v>
      </c>
      <c r="G258" s="8">
        <v>108427</v>
      </c>
      <c r="H258" s="8">
        <v>13439</v>
      </c>
      <c r="I258" s="8">
        <v>4254</v>
      </c>
      <c r="J258" s="8">
        <v>0</v>
      </c>
      <c r="K258" s="8">
        <v>4605</v>
      </c>
      <c r="L258" s="8">
        <v>0</v>
      </c>
      <c r="M258" s="8">
        <v>22281</v>
      </c>
      <c r="N258" s="8">
        <v>8932</v>
      </c>
      <c r="O258" s="8">
        <v>0</v>
      </c>
      <c r="P258" s="8">
        <v>152058.02480000001</v>
      </c>
      <c r="Q258" s="8">
        <v>18953.3</v>
      </c>
      <c r="R258" s="8">
        <v>-18938.849999999999</v>
      </c>
      <c r="S258" s="8">
        <v>3804.43</v>
      </c>
      <c r="T258" s="8">
        <v>155876.90479999999</v>
      </c>
      <c r="U258" s="8">
        <v>157566</v>
      </c>
      <c r="V258" s="8">
        <v>133931.39749999999</v>
      </c>
      <c r="W258" s="8">
        <v>21945.507300000001</v>
      </c>
      <c r="X258" s="8">
        <v>15361.85511</v>
      </c>
      <c r="Y258" s="8">
        <v>1.097</v>
      </c>
      <c r="AA258" s="8">
        <v>172850</v>
      </c>
      <c r="AB258" s="8">
        <v>175057</v>
      </c>
      <c r="AC258" s="8">
        <v>10127</v>
      </c>
      <c r="AD258" s="8">
        <v>3109</v>
      </c>
      <c r="AE258" s="8">
        <v>53741807</v>
      </c>
    </row>
    <row r="259" spans="1:31">
      <c r="A259" s="8" t="s">
        <v>931</v>
      </c>
      <c r="B259" s="8" t="s">
        <v>934</v>
      </c>
      <c r="C259" s="8" t="s">
        <v>588</v>
      </c>
      <c r="D259" s="8">
        <v>141389</v>
      </c>
      <c r="E259" s="8">
        <v>11714</v>
      </c>
      <c r="F259" s="8">
        <v>153103</v>
      </c>
      <c r="G259" s="8">
        <v>66536</v>
      </c>
      <c r="H259" s="8">
        <v>12879</v>
      </c>
      <c r="I259" s="8">
        <v>1739</v>
      </c>
      <c r="J259" s="8">
        <v>1803</v>
      </c>
      <c r="K259" s="8">
        <v>4555</v>
      </c>
      <c r="L259" s="8">
        <v>408</v>
      </c>
      <c r="M259" s="8">
        <v>0</v>
      </c>
      <c r="N259" s="8">
        <v>11714</v>
      </c>
      <c r="O259" s="8">
        <v>0</v>
      </c>
      <c r="P259" s="8">
        <v>93310.0864</v>
      </c>
      <c r="Q259" s="8">
        <v>17829.599999999999</v>
      </c>
      <c r="R259" s="8">
        <v>-346.8</v>
      </c>
      <c r="S259" s="8">
        <v>9956.9</v>
      </c>
      <c r="T259" s="8">
        <v>120749.7864</v>
      </c>
      <c r="U259" s="8">
        <v>153103</v>
      </c>
      <c r="V259" s="8">
        <v>130137.28140000001</v>
      </c>
      <c r="W259" s="8">
        <v>-9387.4950000000008</v>
      </c>
      <c r="X259" s="8">
        <v>-6571.2465000000002</v>
      </c>
      <c r="Y259" s="8">
        <v>0.95699999999999996</v>
      </c>
      <c r="AA259" s="8">
        <v>146519</v>
      </c>
      <c r="AB259" s="8">
        <v>148390</v>
      </c>
      <c r="AC259" s="8">
        <v>8213</v>
      </c>
      <c r="AD259" s="8">
        <v>1195</v>
      </c>
      <c r="AE259" s="8">
        <v>21586496</v>
      </c>
    </row>
    <row r="260" spans="1:31">
      <c r="A260" s="8" t="s">
        <v>931</v>
      </c>
      <c r="B260" s="8" t="s">
        <v>935</v>
      </c>
      <c r="C260" s="8" t="s">
        <v>589</v>
      </c>
      <c r="D260" s="8">
        <v>673225</v>
      </c>
      <c r="E260" s="8">
        <v>49163</v>
      </c>
      <c r="F260" s="8">
        <v>722388</v>
      </c>
      <c r="G260" s="8">
        <v>379204</v>
      </c>
      <c r="H260" s="8">
        <v>82189</v>
      </c>
      <c r="I260" s="8">
        <v>44764</v>
      </c>
      <c r="J260" s="8">
        <v>0</v>
      </c>
      <c r="K260" s="8">
        <v>25677</v>
      </c>
      <c r="L260" s="8">
        <v>13501</v>
      </c>
      <c r="M260" s="8">
        <v>40462</v>
      </c>
      <c r="N260" s="8">
        <v>49163</v>
      </c>
      <c r="O260" s="8">
        <v>539</v>
      </c>
      <c r="P260" s="8">
        <v>531795.68960000004</v>
      </c>
      <c r="Q260" s="8">
        <v>129735.5</v>
      </c>
      <c r="R260" s="8">
        <v>-46326.7</v>
      </c>
      <c r="S260" s="8">
        <v>34910.01</v>
      </c>
      <c r="T260" s="8">
        <v>650114.49959999998</v>
      </c>
      <c r="U260" s="8">
        <v>722388</v>
      </c>
      <c r="V260" s="8">
        <v>614029.83909999998</v>
      </c>
      <c r="W260" s="8">
        <v>36084.6605000001</v>
      </c>
      <c r="X260" s="8">
        <v>25259.262350000099</v>
      </c>
      <c r="Y260" s="8">
        <v>1.0349999999999999</v>
      </c>
      <c r="AA260" s="8">
        <v>747672</v>
      </c>
      <c r="AB260" s="8">
        <v>757216</v>
      </c>
      <c r="AC260" s="8">
        <v>7657</v>
      </c>
      <c r="AD260" s="8">
        <v>639</v>
      </c>
      <c r="AE260" s="8">
        <v>63216433</v>
      </c>
    </row>
    <row r="261" spans="1:31">
      <c r="A261" s="8" t="s">
        <v>931</v>
      </c>
      <c r="B261" s="8" t="s">
        <v>936</v>
      </c>
      <c r="C261" s="8" t="s">
        <v>590</v>
      </c>
      <c r="D261" s="8">
        <v>121184</v>
      </c>
      <c r="E261" s="8">
        <v>8556</v>
      </c>
      <c r="F261" s="8">
        <v>129740</v>
      </c>
      <c r="G261" s="8">
        <v>48504</v>
      </c>
      <c r="H261" s="8">
        <v>13139</v>
      </c>
      <c r="I261" s="8">
        <v>1356</v>
      </c>
      <c r="J261" s="8">
        <v>0</v>
      </c>
      <c r="K261" s="8">
        <v>2163</v>
      </c>
      <c r="L261" s="8">
        <v>68</v>
      </c>
      <c r="M261" s="8">
        <v>6693</v>
      </c>
      <c r="N261" s="8">
        <v>8556</v>
      </c>
      <c r="O261" s="8">
        <v>0</v>
      </c>
      <c r="P261" s="8">
        <v>68022.009600000005</v>
      </c>
      <c r="Q261" s="8">
        <v>14159.3</v>
      </c>
      <c r="R261" s="8">
        <v>-5746.85</v>
      </c>
      <c r="S261" s="8">
        <v>6134.79</v>
      </c>
      <c r="T261" s="8">
        <v>82569.249599999996</v>
      </c>
      <c r="U261" s="8">
        <v>129740</v>
      </c>
      <c r="V261" s="8">
        <v>110278.84615</v>
      </c>
      <c r="W261" s="8">
        <v>-27709.596549999998</v>
      </c>
      <c r="X261" s="8">
        <v>-19396.717584999999</v>
      </c>
      <c r="Y261" s="8">
        <v>0.85</v>
      </c>
      <c r="AA261" s="8">
        <v>110279</v>
      </c>
      <c r="AB261" s="8">
        <v>111687</v>
      </c>
      <c r="AC261" s="8">
        <v>6412</v>
      </c>
      <c r="AD261" s="8">
        <v>-606</v>
      </c>
      <c r="AE261" s="8">
        <v>-10554789</v>
      </c>
    </row>
    <row r="262" spans="1:31">
      <c r="A262" s="8" t="s">
        <v>931</v>
      </c>
      <c r="B262" s="8" t="s">
        <v>937</v>
      </c>
      <c r="C262" s="8" t="s">
        <v>591</v>
      </c>
      <c r="D262" s="8">
        <v>65016</v>
      </c>
      <c r="E262" s="8">
        <v>3456</v>
      </c>
      <c r="F262" s="8">
        <v>68472</v>
      </c>
      <c r="G262" s="8">
        <v>37636</v>
      </c>
      <c r="H262" s="8">
        <v>8571</v>
      </c>
      <c r="I262" s="8">
        <v>889</v>
      </c>
      <c r="J262" s="8">
        <v>0</v>
      </c>
      <c r="K262" s="8">
        <v>4388</v>
      </c>
      <c r="L262" s="8">
        <v>462</v>
      </c>
      <c r="M262" s="8">
        <v>14226</v>
      </c>
      <c r="N262" s="8">
        <v>3456</v>
      </c>
      <c r="O262" s="8">
        <v>1</v>
      </c>
      <c r="P262" s="8">
        <v>52780.7264</v>
      </c>
      <c r="Q262" s="8">
        <v>11770.8</v>
      </c>
      <c r="R262" s="8">
        <v>-12485.65</v>
      </c>
      <c r="S262" s="8">
        <v>519.17999999999995</v>
      </c>
      <c r="T262" s="8">
        <v>52585.056400000001</v>
      </c>
      <c r="U262" s="8">
        <v>68472</v>
      </c>
      <c r="V262" s="8">
        <v>58201.37255</v>
      </c>
      <c r="W262" s="8">
        <v>-5616.3161500000097</v>
      </c>
      <c r="X262" s="8">
        <v>-3931.4213049999998</v>
      </c>
      <c r="Y262" s="8">
        <v>0.94299999999999995</v>
      </c>
      <c r="AA262" s="8">
        <v>64569</v>
      </c>
      <c r="AB262" s="8">
        <v>65394</v>
      </c>
      <c r="AC262" s="8">
        <v>7309</v>
      </c>
      <c r="AD262" s="8">
        <v>291</v>
      </c>
      <c r="AE262" s="8">
        <v>2602538</v>
      </c>
    </row>
    <row r="263" spans="1:31">
      <c r="A263" s="8" t="s">
        <v>931</v>
      </c>
      <c r="B263" s="8" t="s">
        <v>938</v>
      </c>
      <c r="C263" s="8" t="s">
        <v>592</v>
      </c>
      <c r="D263" s="8">
        <v>442779</v>
      </c>
      <c r="E263" s="8">
        <v>25339</v>
      </c>
      <c r="F263" s="8">
        <v>468118</v>
      </c>
      <c r="G263" s="8">
        <v>218669</v>
      </c>
      <c r="H263" s="8">
        <v>47027</v>
      </c>
      <c r="I263" s="8">
        <v>16993</v>
      </c>
      <c r="J263" s="8">
        <v>0</v>
      </c>
      <c r="K263" s="8">
        <v>8165</v>
      </c>
      <c r="L263" s="8">
        <v>963</v>
      </c>
      <c r="M263" s="8">
        <v>38549</v>
      </c>
      <c r="N263" s="8">
        <v>25339</v>
      </c>
      <c r="O263" s="8">
        <v>73</v>
      </c>
      <c r="P263" s="8">
        <v>306661.4056</v>
      </c>
      <c r="Q263" s="8">
        <v>61357.25</v>
      </c>
      <c r="R263" s="8">
        <v>-33647.25</v>
      </c>
      <c r="S263" s="8">
        <v>14984.82</v>
      </c>
      <c r="T263" s="8">
        <v>349356.22560000001</v>
      </c>
      <c r="U263" s="8">
        <v>468118</v>
      </c>
      <c r="V263" s="8">
        <v>397900.36969999998</v>
      </c>
      <c r="W263" s="8">
        <v>-48544.144099999998</v>
      </c>
      <c r="X263" s="8">
        <v>-33980.900869999998</v>
      </c>
      <c r="Y263" s="8">
        <v>0.92700000000000005</v>
      </c>
      <c r="AA263" s="8">
        <v>433945</v>
      </c>
      <c r="AB263" s="8">
        <v>439485</v>
      </c>
      <c r="AC263" s="8">
        <v>7940</v>
      </c>
      <c r="AD263" s="8">
        <v>922</v>
      </c>
      <c r="AE263" s="8">
        <v>51046781</v>
      </c>
    </row>
    <row r="264" spans="1:31">
      <c r="A264" s="8" t="s">
        <v>939</v>
      </c>
      <c r="B264" s="8" t="s">
        <v>940</v>
      </c>
      <c r="C264" s="8" t="s">
        <v>594</v>
      </c>
      <c r="D264" s="8">
        <v>46693</v>
      </c>
      <c r="E264" s="8">
        <v>4030</v>
      </c>
      <c r="F264" s="8">
        <v>50723</v>
      </c>
      <c r="G264" s="8">
        <v>29426</v>
      </c>
      <c r="H264" s="8">
        <v>4114</v>
      </c>
      <c r="I264" s="8">
        <v>298</v>
      </c>
      <c r="J264" s="8">
        <v>0</v>
      </c>
      <c r="K264" s="8">
        <v>3293</v>
      </c>
      <c r="L264" s="8">
        <v>186</v>
      </c>
      <c r="M264" s="8">
        <v>8803</v>
      </c>
      <c r="N264" s="8">
        <v>4030</v>
      </c>
      <c r="O264" s="8">
        <v>3</v>
      </c>
      <c r="P264" s="8">
        <v>41267.022400000002</v>
      </c>
      <c r="Q264" s="8">
        <v>6549.25</v>
      </c>
      <c r="R264" s="8">
        <v>-7643.2</v>
      </c>
      <c r="S264" s="8">
        <v>1928.99</v>
      </c>
      <c r="T264" s="8">
        <v>42102.062400000003</v>
      </c>
      <c r="U264" s="8">
        <v>50723</v>
      </c>
      <c r="V264" s="8">
        <v>43114.642650000002</v>
      </c>
      <c r="W264" s="8">
        <v>-1012.58024999999</v>
      </c>
      <c r="X264" s="8">
        <v>-708.80617499999403</v>
      </c>
      <c r="Y264" s="8">
        <v>0.98599999999999999</v>
      </c>
      <c r="AA264" s="8">
        <v>50013</v>
      </c>
      <c r="AB264" s="8">
        <v>50651</v>
      </c>
      <c r="AC264" s="8">
        <v>7149</v>
      </c>
      <c r="AD264" s="8">
        <v>131</v>
      </c>
      <c r="AE264" s="8">
        <v>928134</v>
      </c>
    </row>
    <row r="265" spans="1:31">
      <c r="A265" s="8" t="s">
        <v>939</v>
      </c>
      <c r="B265" s="8" t="s">
        <v>941</v>
      </c>
      <c r="C265" s="8" t="s">
        <v>595</v>
      </c>
      <c r="D265" s="8">
        <v>39486</v>
      </c>
      <c r="E265" s="8">
        <v>2285</v>
      </c>
      <c r="F265" s="8">
        <v>41771</v>
      </c>
      <c r="G265" s="8">
        <v>20197</v>
      </c>
      <c r="H265" s="8">
        <v>6193</v>
      </c>
      <c r="I265" s="8">
        <v>352</v>
      </c>
      <c r="J265" s="8">
        <v>0</v>
      </c>
      <c r="K265" s="8">
        <v>2244</v>
      </c>
      <c r="L265" s="8">
        <v>0</v>
      </c>
      <c r="M265" s="8">
        <v>1783</v>
      </c>
      <c r="N265" s="8">
        <v>2285</v>
      </c>
      <c r="O265" s="8">
        <v>96</v>
      </c>
      <c r="P265" s="8">
        <v>28324.272799999999</v>
      </c>
      <c r="Q265" s="8">
        <v>7470.65</v>
      </c>
      <c r="R265" s="8">
        <v>-1597.15</v>
      </c>
      <c r="S265" s="8">
        <v>1639.14</v>
      </c>
      <c r="T265" s="8">
        <v>35836.912799999998</v>
      </c>
      <c r="U265" s="8">
        <v>41771</v>
      </c>
      <c r="V265" s="8">
        <v>35505.660250000001</v>
      </c>
      <c r="W265" s="8">
        <v>331.25254999999697</v>
      </c>
      <c r="X265" s="8">
        <v>231.87678499999799</v>
      </c>
      <c r="Y265" s="8">
        <v>1.006</v>
      </c>
      <c r="AA265" s="8">
        <v>42022</v>
      </c>
      <c r="AB265" s="8">
        <v>42558</v>
      </c>
      <c r="AC265" s="8">
        <v>7144</v>
      </c>
      <c r="AD265" s="8">
        <v>126</v>
      </c>
      <c r="AE265" s="8">
        <v>751558</v>
      </c>
    </row>
    <row r="266" spans="1:31">
      <c r="A266" s="8" t="s">
        <v>939</v>
      </c>
      <c r="B266" s="8" t="s">
        <v>942</v>
      </c>
      <c r="C266" s="8" t="s">
        <v>596</v>
      </c>
      <c r="D266" s="8">
        <v>61298</v>
      </c>
      <c r="E266" s="8">
        <v>2325</v>
      </c>
      <c r="F266" s="8">
        <v>63623</v>
      </c>
      <c r="G266" s="8">
        <v>46047</v>
      </c>
      <c r="H266" s="8">
        <v>5757</v>
      </c>
      <c r="I266" s="8">
        <v>432</v>
      </c>
      <c r="J266" s="8">
        <v>0</v>
      </c>
      <c r="K266" s="8">
        <v>2696</v>
      </c>
      <c r="L266" s="8">
        <v>1406</v>
      </c>
      <c r="M266" s="8">
        <v>1682</v>
      </c>
      <c r="N266" s="8">
        <v>2325</v>
      </c>
      <c r="O266" s="8">
        <v>609</v>
      </c>
      <c r="P266" s="8">
        <v>64576.3128</v>
      </c>
      <c r="Q266" s="8">
        <v>7552.25</v>
      </c>
      <c r="R266" s="8">
        <v>-3142.45</v>
      </c>
      <c r="S266" s="8">
        <v>1690.31</v>
      </c>
      <c r="T266" s="8">
        <v>70676.4228</v>
      </c>
      <c r="U266" s="8">
        <v>63623</v>
      </c>
      <c r="V266" s="8">
        <v>54079.576350000003</v>
      </c>
      <c r="W266" s="8">
        <v>16596.846450000001</v>
      </c>
      <c r="X266" s="8">
        <v>11617.792514999999</v>
      </c>
      <c r="Y266" s="8">
        <v>1.1830000000000001</v>
      </c>
      <c r="AA266" s="8">
        <v>75266</v>
      </c>
      <c r="AB266" s="8">
        <v>76227</v>
      </c>
      <c r="AC266" s="8">
        <v>7563</v>
      </c>
      <c r="AD266" s="8">
        <v>545</v>
      </c>
      <c r="AE266" s="8">
        <v>5491349</v>
      </c>
    </row>
    <row r="267" spans="1:31">
      <c r="A267" s="8" t="s">
        <v>939</v>
      </c>
      <c r="B267" s="8" t="s">
        <v>943</v>
      </c>
      <c r="C267" s="8" t="s">
        <v>597</v>
      </c>
      <c r="D267" s="8">
        <v>102439</v>
      </c>
      <c r="E267" s="8">
        <v>4576</v>
      </c>
      <c r="F267" s="8">
        <v>107015</v>
      </c>
      <c r="G267" s="8">
        <v>69550</v>
      </c>
      <c r="H267" s="8">
        <v>16508</v>
      </c>
      <c r="I267" s="8">
        <v>787</v>
      </c>
      <c r="J267" s="8">
        <v>0</v>
      </c>
      <c r="K267" s="8">
        <v>5603</v>
      </c>
      <c r="L267" s="8">
        <v>73</v>
      </c>
      <c r="M267" s="8">
        <v>8879</v>
      </c>
      <c r="N267" s="8">
        <v>4576</v>
      </c>
      <c r="O267" s="8">
        <v>574</v>
      </c>
      <c r="P267" s="8">
        <v>97536.92</v>
      </c>
      <c r="Q267" s="8">
        <v>19463.3</v>
      </c>
      <c r="R267" s="8">
        <v>-8097.1</v>
      </c>
      <c r="S267" s="8">
        <v>2380.17</v>
      </c>
      <c r="T267" s="8">
        <v>111283.29</v>
      </c>
      <c r="U267" s="8">
        <v>107015</v>
      </c>
      <c r="V267" s="8">
        <v>90962.950599999996</v>
      </c>
      <c r="W267" s="8">
        <v>20320.339400000001</v>
      </c>
      <c r="X267" s="8">
        <v>14224.237580000001</v>
      </c>
      <c r="Y267" s="8">
        <v>1.133</v>
      </c>
      <c r="AA267" s="8">
        <v>121248</v>
      </c>
      <c r="AB267" s="8">
        <v>122796</v>
      </c>
      <c r="AC267" s="8">
        <v>7763</v>
      </c>
      <c r="AD267" s="8">
        <v>744</v>
      </c>
      <c r="AE267" s="8">
        <v>11776615</v>
      </c>
    </row>
    <row r="268" spans="1:31">
      <c r="A268" s="8" t="s">
        <v>939</v>
      </c>
      <c r="B268" s="8" t="s">
        <v>944</v>
      </c>
      <c r="C268" s="8" t="s">
        <v>598</v>
      </c>
      <c r="D268" s="8">
        <v>6022</v>
      </c>
      <c r="E268" s="8">
        <v>1354</v>
      </c>
      <c r="F268" s="8">
        <v>7376</v>
      </c>
      <c r="G268" s="8">
        <v>2308</v>
      </c>
      <c r="H268" s="8">
        <v>0</v>
      </c>
      <c r="I268" s="8">
        <v>0</v>
      </c>
      <c r="J268" s="8">
        <v>0</v>
      </c>
      <c r="K268" s="8">
        <v>362</v>
      </c>
      <c r="L268" s="8">
        <v>0</v>
      </c>
      <c r="M268" s="8">
        <v>1004</v>
      </c>
      <c r="N268" s="8">
        <v>1354</v>
      </c>
      <c r="O268" s="8">
        <v>0</v>
      </c>
      <c r="P268" s="8">
        <v>3236.7392</v>
      </c>
      <c r="Q268" s="8">
        <v>307.7</v>
      </c>
      <c r="R268" s="8">
        <v>-853.4</v>
      </c>
      <c r="S268" s="8">
        <v>980.22</v>
      </c>
      <c r="T268" s="8">
        <v>3671.2592</v>
      </c>
      <c r="U268" s="8">
        <v>7376</v>
      </c>
      <c r="V268" s="8">
        <v>6269.7045500000004</v>
      </c>
      <c r="W268" s="8">
        <v>-2598.44535</v>
      </c>
      <c r="X268" s="8">
        <v>-1818.9117450000001</v>
      </c>
      <c r="Y268" s="8">
        <v>0.753</v>
      </c>
      <c r="AA268" s="8">
        <v>5554</v>
      </c>
      <c r="AB268" s="8">
        <v>5625</v>
      </c>
      <c r="AC268" s="8">
        <v>1094</v>
      </c>
      <c r="AD268" s="8">
        <v>-5924</v>
      </c>
      <c r="AE268" s="8">
        <v>-30454973</v>
      </c>
    </row>
    <row r="269" spans="1:31">
      <c r="A269" s="8" t="s">
        <v>939</v>
      </c>
      <c r="B269" s="8" t="s">
        <v>945</v>
      </c>
      <c r="C269" s="8" t="s">
        <v>599</v>
      </c>
      <c r="D269" s="8">
        <v>68865</v>
      </c>
      <c r="E269" s="8">
        <v>2774</v>
      </c>
      <c r="F269" s="8">
        <v>71639</v>
      </c>
      <c r="G269" s="8">
        <v>59957</v>
      </c>
      <c r="H269" s="8">
        <v>13390</v>
      </c>
      <c r="I269" s="8">
        <v>646</v>
      </c>
      <c r="J269" s="8">
        <v>0</v>
      </c>
      <c r="K269" s="8">
        <v>4927</v>
      </c>
      <c r="L269" s="8">
        <v>-7</v>
      </c>
      <c r="M269" s="8">
        <v>13918</v>
      </c>
      <c r="N269" s="8">
        <v>2774</v>
      </c>
      <c r="O269" s="8">
        <v>228</v>
      </c>
      <c r="P269" s="8">
        <v>84083.696800000005</v>
      </c>
      <c r="Q269" s="8">
        <v>16118.55</v>
      </c>
      <c r="R269" s="8">
        <v>-12018.15</v>
      </c>
      <c r="S269" s="8">
        <v>-8.16</v>
      </c>
      <c r="T269" s="8">
        <v>88175.936799999996</v>
      </c>
      <c r="U269" s="8">
        <v>71639</v>
      </c>
      <c r="V269" s="8">
        <v>60893.178050000002</v>
      </c>
      <c r="W269" s="8">
        <v>27282.758750000001</v>
      </c>
      <c r="X269" s="8">
        <v>19097.931124999999</v>
      </c>
      <c r="Y269" s="8">
        <v>1.2669999999999999</v>
      </c>
      <c r="AA269" s="8">
        <v>90767</v>
      </c>
      <c r="AB269" s="8">
        <v>91925</v>
      </c>
      <c r="AC269" s="8">
        <v>8447</v>
      </c>
      <c r="AD269" s="8">
        <v>1429</v>
      </c>
      <c r="AE269" s="8">
        <v>15554292</v>
      </c>
    </row>
    <row r="270" spans="1:31">
      <c r="A270" s="8" t="s">
        <v>939</v>
      </c>
      <c r="B270" s="8" t="s">
        <v>946</v>
      </c>
      <c r="C270" s="8" t="s">
        <v>600</v>
      </c>
      <c r="D270" s="8">
        <v>41371</v>
      </c>
      <c r="E270" s="8">
        <v>2387</v>
      </c>
      <c r="F270" s="8">
        <v>43758</v>
      </c>
      <c r="G270" s="8">
        <v>17654</v>
      </c>
      <c r="H270" s="8">
        <v>17949</v>
      </c>
      <c r="I270" s="8">
        <v>411</v>
      </c>
      <c r="J270" s="8">
        <v>0</v>
      </c>
      <c r="K270" s="8">
        <v>2411</v>
      </c>
      <c r="L270" s="8">
        <v>2</v>
      </c>
      <c r="M270" s="8">
        <v>5601</v>
      </c>
      <c r="N270" s="8">
        <v>2387</v>
      </c>
      <c r="O270" s="8">
        <v>2</v>
      </c>
      <c r="P270" s="8">
        <v>24757.9696</v>
      </c>
      <c r="Q270" s="8">
        <v>17655.349999999999</v>
      </c>
      <c r="R270" s="8">
        <v>-4764.25</v>
      </c>
      <c r="S270" s="8">
        <v>1076.78</v>
      </c>
      <c r="T270" s="8">
        <v>38725.849600000001</v>
      </c>
      <c r="U270" s="8">
        <v>43758</v>
      </c>
      <c r="V270" s="8">
        <v>37193.903050000001</v>
      </c>
      <c r="W270" s="8">
        <v>1531.9465499999999</v>
      </c>
      <c r="X270" s="8">
        <v>1072.3625850000001</v>
      </c>
      <c r="Y270" s="8">
        <v>1.0249999999999999</v>
      </c>
      <c r="AA270" s="8">
        <v>44851</v>
      </c>
      <c r="AB270" s="8">
        <v>45424</v>
      </c>
      <c r="AC270" s="8">
        <v>3552</v>
      </c>
      <c r="AD270" s="8">
        <v>-3466</v>
      </c>
      <c r="AE270" s="8">
        <v>-44330563</v>
      </c>
    </row>
    <row r="271" spans="1:31">
      <c r="A271" s="8" t="s">
        <v>939</v>
      </c>
      <c r="B271" s="8" t="s">
        <v>947</v>
      </c>
      <c r="C271" s="8" t="s">
        <v>601</v>
      </c>
      <c r="D271" s="8">
        <v>896499</v>
      </c>
      <c r="E271" s="8">
        <v>25023</v>
      </c>
      <c r="F271" s="8">
        <v>921522</v>
      </c>
      <c r="G271" s="8">
        <v>498334</v>
      </c>
      <c r="H271" s="8">
        <v>82322</v>
      </c>
      <c r="I271" s="8">
        <v>36271</v>
      </c>
      <c r="J271" s="8">
        <v>34647</v>
      </c>
      <c r="K271" s="8">
        <v>0</v>
      </c>
      <c r="L271" s="8">
        <v>299</v>
      </c>
      <c r="M271" s="8">
        <v>21783</v>
      </c>
      <c r="N271" s="8">
        <v>25023</v>
      </c>
      <c r="O271" s="8">
        <v>14552</v>
      </c>
      <c r="P271" s="8">
        <v>698863.60160000005</v>
      </c>
      <c r="Q271" s="8">
        <v>130254</v>
      </c>
      <c r="R271" s="8">
        <v>-31138.9</v>
      </c>
      <c r="S271" s="8">
        <v>17566.439999999999</v>
      </c>
      <c r="T271" s="8">
        <v>815545.14159999997</v>
      </c>
      <c r="U271" s="8">
        <v>921522</v>
      </c>
      <c r="V271" s="8">
        <v>783293.85809999995</v>
      </c>
      <c r="W271" s="8">
        <v>32251.283500000001</v>
      </c>
      <c r="X271" s="8">
        <v>22575.898450000001</v>
      </c>
      <c r="Y271" s="8">
        <v>1.024</v>
      </c>
      <c r="AA271" s="8">
        <v>943639</v>
      </c>
      <c r="AB271" s="8">
        <v>955685</v>
      </c>
      <c r="AC271" s="8">
        <v>14683</v>
      </c>
      <c r="AD271" s="8">
        <v>7665</v>
      </c>
      <c r="AE271" s="8">
        <v>498890233</v>
      </c>
    </row>
    <row r="272" spans="1:31">
      <c r="A272" s="8" t="s">
        <v>948</v>
      </c>
      <c r="B272" s="8" t="s">
        <v>949</v>
      </c>
      <c r="C272" s="8" t="s">
        <v>603</v>
      </c>
      <c r="D272" s="8">
        <v>1542</v>
      </c>
      <c r="E272" s="8">
        <v>0</v>
      </c>
      <c r="F272" s="8">
        <v>1542</v>
      </c>
      <c r="G272" s="8">
        <v>233</v>
      </c>
      <c r="H272" s="8">
        <v>2925</v>
      </c>
      <c r="I272" s="8">
        <v>244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8">
        <v>326.75920000000002</v>
      </c>
      <c r="Q272" s="8">
        <v>2693.65</v>
      </c>
      <c r="R272" s="8">
        <v>0</v>
      </c>
      <c r="S272" s="8">
        <v>0</v>
      </c>
      <c r="T272" s="8">
        <v>3020.4092000000001</v>
      </c>
      <c r="U272" s="8">
        <v>1542</v>
      </c>
      <c r="V272" s="8">
        <v>1310.81475</v>
      </c>
      <c r="W272" s="8">
        <v>1709.5944500000001</v>
      </c>
      <c r="X272" s="8">
        <v>1196.7161149999999</v>
      </c>
      <c r="Y272" s="8">
        <v>1.776</v>
      </c>
      <c r="AA272" s="8">
        <v>2739</v>
      </c>
      <c r="AB272" s="8">
        <v>2774</v>
      </c>
      <c r="AC272" s="8">
        <v>1195</v>
      </c>
      <c r="AD272" s="8">
        <v>-5824</v>
      </c>
      <c r="AE272" s="8">
        <v>-13522254</v>
      </c>
    </row>
    <row r="273" spans="1:31">
      <c r="A273" s="8" t="s">
        <v>948</v>
      </c>
      <c r="B273" s="8" t="s">
        <v>950</v>
      </c>
      <c r="C273" s="8" t="s">
        <v>604</v>
      </c>
      <c r="D273" s="8">
        <v>15994</v>
      </c>
      <c r="E273" s="8">
        <v>1069</v>
      </c>
      <c r="F273" s="8">
        <v>17063</v>
      </c>
      <c r="G273" s="8">
        <v>6777</v>
      </c>
      <c r="H273" s="8">
        <v>1153</v>
      </c>
      <c r="I273" s="8">
        <v>26</v>
      </c>
      <c r="J273" s="8">
        <v>0</v>
      </c>
      <c r="K273" s="8">
        <v>788</v>
      </c>
      <c r="L273" s="8">
        <v>0</v>
      </c>
      <c r="M273" s="8">
        <v>0</v>
      </c>
      <c r="N273" s="8">
        <v>1069</v>
      </c>
      <c r="O273" s="8">
        <v>0</v>
      </c>
      <c r="P273" s="8">
        <v>9504.0648000000001</v>
      </c>
      <c r="Q273" s="8">
        <v>1671.95</v>
      </c>
      <c r="R273" s="8">
        <v>0</v>
      </c>
      <c r="S273" s="8">
        <v>908.65</v>
      </c>
      <c r="T273" s="8">
        <v>12084.6648</v>
      </c>
      <c r="U273" s="8">
        <v>17063</v>
      </c>
      <c r="V273" s="8">
        <v>14503.2508</v>
      </c>
      <c r="W273" s="8">
        <v>-2418.5859999999998</v>
      </c>
      <c r="X273" s="8">
        <v>-1693.0101999999999</v>
      </c>
      <c r="Y273" s="8">
        <v>0.90100000000000002</v>
      </c>
      <c r="AA273" s="8">
        <v>15373</v>
      </c>
      <c r="AB273" s="8">
        <v>15570</v>
      </c>
      <c r="AC273" s="8">
        <v>7004</v>
      </c>
      <c r="AD273" s="8">
        <v>-14</v>
      </c>
      <c r="AE273" s="8">
        <v>-31558</v>
      </c>
    </row>
    <row r="274" spans="1:31">
      <c r="A274" s="8" t="s">
        <v>948</v>
      </c>
      <c r="B274" s="8" t="s">
        <v>951</v>
      </c>
      <c r="C274" s="8" t="s">
        <v>605</v>
      </c>
      <c r="D274" s="8">
        <v>132906</v>
      </c>
      <c r="E274" s="8">
        <v>3042</v>
      </c>
      <c r="F274" s="8">
        <v>135948</v>
      </c>
      <c r="G274" s="8">
        <v>80641</v>
      </c>
      <c r="H274" s="8">
        <v>21626</v>
      </c>
      <c r="I274" s="8">
        <v>2920</v>
      </c>
      <c r="J274" s="8">
        <v>0</v>
      </c>
      <c r="K274" s="8">
        <v>2697</v>
      </c>
      <c r="L274" s="8">
        <v>3198</v>
      </c>
      <c r="M274" s="8">
        <v>4539</v>
      </c>
      <c r="N274" s="8">
        <v>3042</v>
      </c>
      <c r="O274" s="8">
        <v>6020</v>
      </c>
      <c r="P274" s="8">
        <v>113090.9384</v>
      </c>
      <c r="Q274" s="8">
        <v>23156.55</v>
      </c>
      <c r="R274" s="8">
        <v>-11693.45</v>
      </c>
      <c r="S274" s="8">
        <v>1814.07</v>
      </c>
      <c r="T274" s="8">
        <v>126368.1084</v>
      </c>
      <c r="U274" s="8">
        <v>135948</v>
      </c>
      <c r="V274" s="8">
        <v>115556.0873</v>
      </c>
      <c r="W274" s="8">
        <v>10812.0211</v>
      </c>
      <c r="X274" s="8">
        <v>7568.4147700000203</v>
      </c>
      <c r="Y274" s="8">
        <v>1.056</v>
      </c>
      <c r="AA274" s="8">
        <v>143561</v>
      </c>
      <c r="AB274" s="8">
        <v>145394</v>
      </c>
      <c r="AC274" s="8">
        <v>11969</v>
      </c>
      <c r="AD274" s="8">
        <v>4950</v>
      </c>
      <c r="AE274" s="8">
        <v>60138117</v>
      </c>
    </row>
    <row r="275" spans="1:31">
      <c r="A275" s="8" t="s">
        <v>948</v>
      </c>
      <c r="B275" s="8" t="s">
        <v>952</v>
      </c>
      <c r="C275" s="8" t="s">
        <v>606</v>
      </c>
      <c r="D275" s="8">
        <v>14874</v>
      </c>
      <c r="E275" s="8">
        <v>713</v>
      </c>
      <c r="F275" s="8">
        <v>15587</v>
      </c>
      <c r="G275" s="8">
        <v>5137</v>
      </c>
      <c r="H275" s="8">
        <v>2505</v>
      </c>
      <c r="I275" s="8">
        <v>61</v>
      </c>
      <c r="J275" s="8">
        <v>0</v>
      </c>
      <c r="K275" s="8">
        <v>337</v>
      </c>
      <c r="L275" s="8">
        <v>0</v>
      </c>
      <c r="M275" s="8">
        <v>2039</v>
      </c>
      <c r="N275" s="8">
        <v>713</v>
      </c>
      <c r="O275" s="8">
        <v>0</v>
      </c>
      <c r="P275" s="8">
        <v>7204.1288000000004</v>
      </c>
      <c r="Q275" s="8">
        <v>2467.5500000000002</v>
      </c>
      <c r="R275" s="8">
        <v>-1733.15</v>
      </c>
      <c r="S275" s="8">
        <v>259.42</v>
      </c>
      <c r="T275" s="8">
        <v>8197.9488000000001</v>
      </c>
      <c r="U275" s="8">
        <v>15587</v>
      </c>
      <c r="V275" s="8">
        <v>13248.6423</v>
      </c>
      <c r="W275" s="8">
        <v>-5050.6935000000003</v>
      </c>
      <c r="X275" s="8">
        <v>-3535.4854500000001</v>
      </c>
      <c r="Y275" s="8">
        <v>0.77300000000000002</v>
      </c>
      <c r="AA275" s="8">
        <v>12048</v>
      </c>
      <c r="AB275" s="8">
        <v>12202</v>
      </c>
      <c r="AC275" s="8">
        <v>4209</v>
      </c>
      <c r="AD275" s="8">
        <v>-2809</v>
      </c>
      <c r="AE275" s="8">
        <v>-8143219</v>
      </c>
    </row>
    <row r="276" spans="1:31">
      <c r="A276" s="8" t="s">
        <v>948</v>
      </c>
      <c r="B276" s="8" t="s">
        <v>953</v>
      </c>
      <c r="C276" s="8" t="s">
        <v>607</v>
      </c>
      <c r="D276" s="8">
        <v>52499</v>
      </c>
      <c r="E276" s="8">
        <v>1738</v>
      </c>
      <c r="F276" s="8">
        <v>54237</v>
      </c>
      <c r="G276" s="8">
        <v>24225</v>
      </c>
      <c r="H276" s="8">
        <v>11487</v>
      </c>
      <c r="I276" s="8">
        <v>49</v>
      </c>
      <c r="J276" s="8">
        <v>0</v>
      </c>
      <c r="K276" s="8">
        <v>1442</v>
      </c>
      <c r="L276" s="8">
        <v>227</v>
      </c>
      <c r="M276" s="8">
        <v>0</v>
      </c>
      <c r="N276" s="8">
        <v>1738</v>
      </c>
      <c r="O276" s="8">
        <v>26</v>
      </c>
      <c r="P276" s="8">
        <v>33973.14</v>
      </c>
      <c r="Q276" s="8">
        <v>11031.3</v>
      </c>
      <c r="R276" s="8">
        <v>-215.05</v>
      </c>
      <c r="S276" s="8">
        <v>1477.3</v>
      </c>
      <c r="T276" s="8">
        <v>46266.69</v>
      </c>
      <c r="U276" s="8">
        <v>54237</v>
      </c>
      <c r="V276" s="8">
        <v>46101.297850000003</v>
      </c>
      <c r="W276" s="8">
        <v>165.39214999999999</v>
      </c>
      <c r="X276" s="8">
        <v>115.774505</v>
      </c>
      <c r="Y276" s="8">
        <v>1.002</v>
      </c>
      <c r="AA276" s="8">
        <v>54345</v>
      </c>
      <c r="AB276" s="8">
        <v>55039</v>
      </c>
      <c r="AC276" s="8">
        <v>7961</v>
      </c>
      <c r="AD276" s="8">
        <v>942</v>
      </c>
      <c r="AE276" s="8">
        <v>6515845</v>
      </c>
    </row>
    <row r="277" spans="1:31">
      <c r="A277" s="8" t="s">
        <v>948</v>
      </c>
      <c r="B277" s="8" t="s">
        <v>954</v>
      </c>
      <c r="C277" s="8" t="s">
        <v>608</v>
      </c>
      <c r="D277" s="8">
        <v>31136</v>
      </c>
      <c r="E277" s="8">
        <v>3501</v>
      </c>
      <c r="F277" s="8">
        <v>34637</v>
      </c>
      <c r="G277" s="8">
        <v>20269</v>
      </c>
      <c r="H277" s="8">
        <v>500</v>
      </c>
      <c r="I277" s="8">
        <v>1003</v>
      </c>
      <c r="J277" s="8">
        <v>86</v>
      </c>
      <c r="K277" s="8">
        <v>1363</v>
      </c>
      <c r="L277" s="8">
        <v>57</v>
      </c>
      <c r="M277" s="8">
        <v>9901</v>
      </c>
      <c r="N277" s="8">
        <v>3501</v>
      </c>
      <c r="O277" s="8">
        <v>649</v>
      </c>
      <c r="P277" s="8">
        <v>28425.245599999998</v>
      </c>
      <c r="Q277" s="8">
        <v>2509.1999999999998</v>
      </c>
      <c r="R277" s="8">
        <v>-9015.9500000000007</v>
      </c>
      <c r="S277" s="8">
        <v>1292.68</v>
      </c>
      <c r="T277" s="8">
        <v>23211.175599999999</v>
      </c>
      <c r="U277" s="8">
        <v>34637</v>
      </c>
      <c r="V277" s="8">
        <v>29441.682049999999</v>
      </c>
      <c r="W277" s="8">
        <v>-6230.5064499999999</v>
      </c>
      <c r="X277" s="8">
        <v>-4361.354515</v>
      </c>
      <c r="Y277" s="8">
        <v>0.874</v>
      </c>
      <c r="AA277" s="8">
        <v>30273</v>
      </c>
      <c r="AB277" s="8">
        <v>30659</v>
      </c>
      <c r="AC277" s="8">
        <v>8090</v>
      </c>
      <c r="AD277" s="8">
        <v>1071</v>
      </c>
      <c r="AE277" s="8">
        <v>4060799</v>
      </c>
    </row>
    <row r="278" spans="1:31">
      <c r="A278" s="8" t="s">
        <v>948</v>
      </c>
      <c r="B278" s="8" t="s">
        <v>955</v>
      </c>
      <c r="C278" s="8" t="s">
        <v>609</v>
      </c>
      <c r="D278" s="8">
        <v>28334</v>
      </c>
      <c r="E278" s="8">
        <v>1696</v>
      </c>
      <c r="F278" s="8">
        <v>30030</v>
      </c>
      <c r="G278" s="8">
        <v>27473</v>
      </c>
      <c r="H278" s="8">
        <v>1818</v>
      </c>
      <c r="I278" s="8">
        <v>538</v>
      </c>
      <c r="J278" s="8">
        <v>0</v>
      </c>
      <c r="K278" s="8">
        <v>3214</v>
      </c>
      <c r="L278" s="8">
        <v>8</v>
      </c>
      <c r="M278" s="8">
        <v>7870</v>
      </c>
      <c r="N278" s="8">
        <v>1696</v>
      </c>
      <c r="O278" s="8">
        <v>0</v>
      </c>
      <c r="P278" s="8">
        <v>38528.135199999997</v>
      </c>
      <c r="Q278" s="8">
        <v>4734.5</v>
      </c>
      <c r="R278" s="8">
        <v>-6696.3</v>
      </c>
      <c r="S278" s="8">
        <v>103.7</v>
      </c>
      <c r="T278" s="8">
        <v>36670.035199999998</v>
      </c>
      <c r="U278" s="8">
        <v>30030</v>
      </c>
      <c r="V278" s="8">
        <v>25525.739699999998</v>
      </c>
      <c r="W278" s="8">
        <v>11144.2955</v>
      </c>
      <c r="X278" s="8">
        <v>7801.0068499999998</v>
      </c>
      <c r="Y278" s="8">
        <v>1.26</v>
      </c>
      <c r="AA278" s="8">
        <v>37838</v>
      </c>
      <c r="AB278" s="8">
        <v>38321</v>
      </c>
      <c r="AC278" s="8">
        <v>5801</v>
      </c>
      <c r="AD278" s="8">
        <v>-1217</v>
      </c>
      <c r="AE278" s="8">
        <v>-8040442</v>
      </c>
    </row>
    <row r="279" spans="1:31">
      <c r="A279" s="8" t="s">
        <v>948</v>
      </c>
      <c r="B279" s="8" t="s">
        <v>956</v>
      </c>
      <c r="C279" s="8" t="s">
        <v>610</v>
      </c>
      <c r="D279" s="8">
        <v>681039</v>
      </c>
      <c r="E279" s="8">
        <v>27073</v>
      </c>
      <c r="F279" s="8">
        <v>708112</v>
      </c>
      <c r="G279" s="8">
        <v>422349</v>
      </c>
      <c r="H279" s="8">
        <v>19654</v>
      </c>
      <c r="I279" s="8">
        <v>23957</v>
      </c>
      <c r="J279" s="8">
        <v>0</v>
      </c>
      <c r="K279" s="8">
        <v>30762</v>
      </c>
      <c r="L279" s="8">
        <v>3025</v>
      </c>
      <c r="M279" s="8">
        <v>62804</v>
      </c>
      <c r="N279" s="8">
        <v>27073</v>
      </c>
      <c r="O279" s="8">
        <v>0</v>
      </c>
      <c r="P279" s="8">
        <v>592302.23759999999</v>
      </c>
      <c r="Q279" s="8">
        <v>63217.05</v>
      </c>
      <c r="R279" s="8">
        <v>-55954.65</v>
      </c>
      <c r="S279" s="8">
        <v>12335.37</v>
      </c>
      <c r="T279" s="8">
        <v>611900.00760000001</v>
      </c>
      <c r="U279" s="8">
        <v>708112</v>
      </c>
      <c r="V279" s="8">
        <v>601894.89740000002</v>
      </c>
      <c r="W279" s="8">
        <v>10005.110199999999</v>
      </c>
      <c r="X279" s="8">
        <v>7003.5771400000003</v>
      </c>
      <c r="Y279" s="8">
        <v>1.01</v>
      </c>
      <c r="AA279" s="8">
        <v>715193</v>
      </c>
      <c r="AB279" s="8">
        <v>724323</v>
      </c>
      <c r="AC279" s="8">
        <v>9651</v>
      </c>
      <c r="AD279" s="8">
        <v>2633</v>
      </c>
      <c r="AE279" s="8">
        <v>197613610</v>
      </c>
    </row>
    <row r="280" spans="1:31">
      <c r="A280" s="8" t="s">
        <v>948</v>
      </c>
      <c r="B280" s="8" t="s">
        <v>957</v>
      </c>
      <c r="C280" s="8" t="s">
        <v>611</v>
      </c>
      <c r="D280" s="8">
        <v>11650</v>
      </c>
      <c r="E280" s="8">
        <v>0</v>
      </c>
      <c r="F280" s="8">
        <v>11650</v>
      </c>
      <c r="G280" s="8">
        <v>5172</v>
      </c>
      <c r="H280" s="8">
        <v>6023</v>
      </c>
      <c r="I280" s="8">
        <v>45</v>
      </c>
      <c r="J280" s="8">
        <v>0</v>
      </c>
      <c r="K280" s="8">
        <v>908</v>
      </c>
      <c r="L280" s="8">
        <v>-1</v>
      </c>
      <c r="M280" s="8">
        <v>0</v>
      </c>
      <c r="N280" s="8">
        <v>0</v>
      </c>
      <c r="O280" s="8">
        <v>40</v>
      </c>
      <c r="P280" s="8">
        <v>7253.2128000000002</v>
      </c>
      <c r="Q280" s="8">
        <v>5929.6</v>
      </c>
      <c r="R280" s="8">
        <v>-33.15</v>
      </c>
      <c r="S280" s="8">
        <v>0</v>
      </c>
      <c r="T280" s="8">
        <v>13149.6628</v>
      </c>
      <c r="U280" s="8">
        <v>11650</v>
      </c>
      <c r="V280" s="8">
        <v>9902.1506499999996</v>
      </c>
      <c r="W280" s="8">
        <v>3247.51215</v>
      </c>
      <c r="X280" s="8">
        <v>2273.2585049999998</v>
      </c>
      <c r="Y280" s="8">
        <v>1.1950000000000001</v>
      </c>
      <c r="AA280" s="8">
        <v>13921</v>
      </c>
      <c r="AB280" s="8">
        <v>14099</v>
      </c>
      <c r="AC280" s="8">
        <v>5936</v>
      </c>
      <c r="AD280" s="8">
        <v>-1082</v>
      </c>
      <c r="AE280" s="8">
        <v>-2569035</v>
      </c>
    </row>
    <row r="281" spans="1:31">
      <c r="A281" s="8" t="s">
        <v>948</v>
      </c>
      <c r="B281" s="8" t="s">
        <v>958</v>
      </c>
      <c r="C281" s="8" t="s">
        <v>612</v>
      </c>
      <c r="D281" s="8">
        <v>27890</v>
      </c>
      <c r="E281" s="8">
        <v>1862</v>
      </c>
      <c r="F281" s="8">
        <v>29752</v>
      </c>
      <c r="G281" s="8">
        <v>18310</v>
      </c>
      <c r="H281" s="8">
        <v>3540</v>
      </c>
      <c r="I281" s="8">
        <v>189</v>
      </c>
      <c r="J281" s="8">
        <v>0</v>
      </c>
      <c r="K281" s="8">
        <v>895</v>
      </c>
      <c r="L281" s="8">
        <v>0</v>
      </c>
      <c r="M281" s="8">
        <v>5919</v>
      </c>
      <c r="N281" s="8">
        <v>1862</v>
      </c>
      <c r="O281" s="8">
        <v>0</v>
      </c>
      <c r="P281" s="8">
        <v>25677.944</v>
      </c>
      <c r="Q281" s="8">
        <v>3930.4</v>
      </c>
      <c r="R281" s="8">
        <v>-5031.1499999999996</v>
      </c>
      <c r="S281" s="8">
        <v>576.47</v>
      </c>
      <c r="T281" s="8">
        <v>25153.664000000001</v>
      </c>
      <c r="U281" s="8">
        <v>29752</v>
      </c>
      <c r="V281" s="8">
        <v>25289.309649999999</v>
      </c>
      <c r="W281" s="8">
        <v>-135.64564999999499</v>
      </c>
      <c r="X281" s="8">
        <v>-94.951954999996403</v>
      </c>
      <c r="Y281" s="8">
        <v>0.997</v>
      </c>
      <c r="AA281" s="8">
        <v>29663</v>
      </c>
      <c r="AB281" s="8">
        <v>30042</v>
      </c>
      <c r="AC281" s="8">
        <v>5405</v>
      </c>
      <c r="AD281" s="8">
        <v>-1613</v>
      </c>
      <c r="AE281" s="8">
        <v>-8965110</v>
      </c>
    </row>
    <row r="282" spans="1:31">
      <c r="A282" s="8" t="s">
        <v>948</v>
      </c>
      <c r="B282" s="8" t="s">
        <v>959</v>
      </c>
      <c r="C282" s="8" t="s">
        <v>613</v>
      </c>
      <c r="D282" s="8">
        <v>1107950</v>
      </c>
      <c r="E282" s="8">
        <v>54816</v>
      </c>
      <c r="F282" s="8">
        <v>1162766</v>
      </c>
      <c r="G282" s="8">
        <v>614272</v>
      </c>
      <c r="H282" s="8">
        <v>216301</v>
      </c>
      <c r="I282" s="8">
        <v>12917</v>
      </c>
      <c r="J282" s="8">
        <v>29285</v>
      </c>
      <c r="K282" s="8">
        <v>7079</v>
      </c>
      <c r="L282" s="8">
        <v>0</v>
      </c>
      <c r="M282" s="8">
        <v>120394</v>
      </c>
      <c r="N282" s="8">
        <v>54816</v>
      </c>
      <c r="O282" s="8">
        <v>229</v>
      </c>
      <c r="P282" s="8">
        <v>861455.05279999995</v>
      </c>
      <c r="Q282" s="8">
        <v>225744.7</v>
      </c>
      <c r="R282" s="8">
        <v>-102529.55</v>
      </c>
      <c r="S282" s="8">
        <v>26126.62</v>
      </c>
      <c r="T282" s="8">
        <v>1010796.8228</v>
      </c>
      <c r="U282" s="8">
        <v>1162766</v>
      </c>
      <c r="V282" s="8">
        <v>988350.82885000005</v>
      </c>
      <c r="W282" s="8">
        <v>22445.99395</v>
      </c>
      <c r="X282" s="8">
        <v>15712.195765</v>
      </c>
      <c r="Y282" s="8">
        <v>1.014</v>
      </c>
      <c r="AA282" s="8">
        <v>1179044</v>
      </c>
      <c r="AB282" s="8">
        <v>1194096</v>
      </c>
      <c r="AC282" s="8">
        <v>8820</v>
      </c>
      <c r="AD282" s="8">
        <v>1802</v>
      </c>
      <c r="AE282" s="8">
        <v>243913942</v>
      </c>
    </row>
    <row r="283" spans="1:31">
      <c r="A283" s="8" t="s">
        <v>948</v>
      </c>
      <c r="B283" s="8" t="s">
        <v>960</v>
      </c>
      <c r="C283" s="8" t="s">
        <v>614</v>
      </c>
      <c r="D283" s="8">
        <v>52884</v>
      </c>
      <c r="E283" s="8">
        <v>4238</v>
      </c>
      <c r="F283" s="8">
        <v>57122</v>
      </c>
      <c r="G283" s="8">
        <v>47701</v>
      </c>
      <c r="H283" s="8">
        <v>7007</v>
      </c>
      <c r="I283" s="8">
        <v>329</v>
      </c>
      <c r="J283" s="8">
        <v>0</v>
      </c>
      <c r="K283" s="8">
        <v>2287</v>
      </c>
      <c r="L283" s="8">
        <v>275</v>
      </c>
      <c r="M283" s="8">
        <v>12421</v>
      </c>
      <c r="N283" s="8">
        <v>4238</v>
      </c>
      <c r="O283" s="8">
        <v>96</v>
      </c>
      <c r="P283" s="8">
        <v>66895.882400000002</v>
      </c>
      <c r="Q283" s="8">
        <v>8179.55</v>
      </c>
      <c r="R283" s="8">
        <v>-10873.2</v>
      </c>
      <c r="S283" s="8">
        <v>1490.73</v>
      </c>
      <c r="T283" s="8">
        <v>65692.962400000004</v>
      </c>
      <c r="U283" s="8">
        <v>57122</v>
      </c>
      <c r="V283" s="8">
        <v>48553.841099999998</v>
      </c>
      <c r="W283" s="8">
        <v>17139.121299999999</v>
      </c>
      <c r="X283" s="8">
        <v>11997.384910000001</v>
      </c>
      <c r="Y283" s="8">
        <v>1.21</v>
      </c>
      <c r="AA283" s="8">
        <v>69118</v>
      </c>
      <c r="AB283" s="8">
        <v>70000</v>
      </c>
      <c r="AC283" s="8">
        <v>11345</v>
      </c>
      <c r="AD283" s="8">
        <v>4327</v>
      </c>
      <c r="AE283" s="8">
        <v>26698425</v>
      </c>
    </row>
    <row r="284" spans="1:31">
      <c r="A284" s="8" t="s">
        <v>948</v>
      </c>
      <c r="B284" s="8" t="s">
        <v>961</v>
      </c>
      <c r="C284" s="8" t="s">
        <v>615</v>
      </c>
      <c r="D284" s="8">
        <v>33791</v>
      </c>
      <c r="E284" s="8">
        <v>1778</v>
      </c>
      <c r="F284" s="8">
        <v>35569</v>
      </c>
      <c r="G284" s="8">
        <v>18674</v>
      </c>
      <c r="H284" s="8">
        <v>8844</v>
      </c>
      <c r="I284" s="8">
        <v>1808</v>
      </c>
      <c r="J284" s="8">
        <v>0</v>
      </c>
      <c r="K284" s="8">
        <v>504</v>
      </c>
      <c r="L284" s="8">
        <v>194</v>
      </c>
      <c r="M284" s="8">
        <v>0</v>
      </c>
      <c r="N284" s="8">
        <v>1778</v>
      </c>
      <c r="O284" s="8">
        <v>0</v>
      </c>
      <c r="P284" s="8">
        <v>26188.417600000001</v>
      </c>
      <c r="Q284" s="8">
        <v>9482.6</v>
      </c>
      <c r="R284" s="8">
        <v>-164.9</v>
      </c>
      <c r="S284" s="8">
        <v>1511.3</v>
      </c>
      <c r="T284" s="8">
        <v>37017.417600000001</v>
      </c>
      <c r="U284" s="8">
        <v>35569</v>
      </c>
      <c r="V284" s="8">
        <v>30233.519950000002</v>
      </c>
      <c r="W284" s="8">
        <v>6783.8976499999999</v>
      </c>
      <c r="X284" s="8">
        <v>4748.7283550000002</v>
      </c>
      <c r="Y284" s="8">
        <v>1.1339999999999999</v>
      </c>
      <c r="AA284" s="8">
        <v>40335</v>
      </c>
      <c r="AB284" s="8">
        <v>40850</v>
      </c>
      <c r="AC284" s="8">
        <v>7568</v>
      </c>
      <c r="AD284" s="8">
        <v>550</v>
      </c>
      <c r="AE284" s="8">
        <v>2966225</v>
      </c>
    </row>
    <row r="285" spans="1:31">
      <c r="A285" s="8" t="s">
        <v>948</v>
      </c>
      <c r="B285" s="8" t="s">
        <v>962</v>
      </c>
      <c r="C285" s="8" t="s">
        <v>616</v>
      </c>
      <c r="D285" s="8">
        <v>87686</v>
      </c>
      <c r="E285" s="8">
        <v>5747</v>
      </c>
      <c r="F285" s="8">
        <v>93433</v>
      </c>
      <c r="G285" s="8">
        <v>73361</v>
      </c>
      <c r="H285" s="8">
        <v>4176</v>
      </c>
      <c r="I285" s="8">
        <v>680</v>
      </c>
      <c r="J285" s="8">
        <v>0</v>
      </c>
      <c r="K285" s="8">
        <v>5532</v>
      </c>
      <c r="L285" s="8">
        <v>554</v>
      </c>
      <c r="M285" s="8">
        <v>23200</v>
      </c>
      <c r="N285" s="8">
        <v>5747</v>
      </c>
      <c r="O285" s="8">
        <v>5957</v>
      </c>
      <c r="P285" s="8">
        <v>102881.4664</v>
      </c>
      <c r="Q285" s="8">
        <v>8829.7999999999993</v>
      </c>
      <c r="R285" s="8">
        <v>-25254.35</v>
      </c>
      <c r="S285" s="8">
        <v>940.95</v>
      </c>
      <c r="T285" s="8">
        <v>87397.866399999999</v>
      </c>
      <c r="U285" s="8">
        <v>93433</v>
      </c>
      <c r="V285" s="8">
        <v>79418.447799999994</v>
      </c>
      <c r="W285" s="8">
        <v>7979.41860000002</v>
      </c>
      <c r="X285" s="8">
        <v>5585.5930200000103</v>
      </c>
      <c r="Y285" s="8">
        <v>1.06</v>
      </c>
      <c r="AA285" s="8">
        <v>99039</v>
      </c>
      <c r="AB285" s="8">
        <v>100304</v>
      </c>
      <c r="AC285" s="8">
        <v>10912</v>
      </c>
      <c r="AD285" s="8">
        <v>3894</v>
      </c>
      <c r="AE285" s="8">
        <v>35793325</v>
      </c>
    </row>
    <row r="286" spans="1:31">
      <c r="A286" s="8" t="s">
        <v>948</v>
      </c>
      <c r="B286" s="8" t="s">
        <v>963</v>
      </c>
      <c r="C286" s="8" t="s">
        <v>617</v>
      </c>
      <c r="D286" s="8">
        <v>13798</v>
      </c>
      <c r="E286" s="8">
        <v>1492</v>
      </c>
      <c r="F286" s="8">
        <v>15290</v>
      </c>
      <c r="G286" s="8">
        <v>9774</v>
      </c>
      <c r="H286" s="8">
        <v>4420</v>
      </c>
      <c r="I286" s="8">
        <v>114</v>
      </c>
      <c r="J286" s="8">
        <v>0</v>
      </c>
      <c r="K286" s="8">
        <v>1068</v>
      </c>
      <c r="L286" s="8">
        <v>0</v>
      </c>
      <c r="M286" s="8">
        <v>0</v>
      </c>
      <c r="N286" s="8">
        <v>1492</v>
      </c>
      <c r="O286" s="8">
        <v>0</v>
      </c>
      <c r="P286" s="8">
        <v>13707.0576</v>
      </c>
      <c r="Q286" s="8">
        <v>4761.7</v>
      </c>
      <c r="R286" s="8">
        <v>0</v>
      </c>
      <c r="S286" s="8">
        <v>1268.2</v>
      </c>
      <c r="T286" s="8">
        <v>19736.957600000002</v>
      </c>
      <c r="U286" s="8">
        <v>15290</v>
      </c>
      <c r="V286" s="8">
        <v>12996.593500000001</v>
      </c>
      <c r="W286" s="8">
        <v>6740.3640999999998</v>
      </c>
      <c r="X286" s="8">
        <v>4718.2548699999998</v>
      </c>
      <c r="Y286" s="8">
        <v>1.3089999999999999</v>
      </c>
      <c r="AA286" s="8">
        <v>20015</v>
      </c>
      <c r="AB286" s="8">
        <v>20270</v>
      </c>
      <c r="AC286" s="8">
        <v>7609</v>
      </c>
      <c r="AD286" s="8">
        <v>591</v>
      </c>
      <c r="AE286" s="8">
        <v>1574014</v>
      </c>
    </row>
    <row r="287" spans="1:31">
      <c r="A287" s="8" t="s">
        <v>964</v>
      </c>
      <c r="B287" s="8" t="s">
        <v>965</v>
      </c>
      <c r="C287" s="8" t="s">
        <v>619</v>
      </c>
      <c r="D287" s="8">
        <v>9909</v>
      </c>
      <c r="E287" s="8">
        <v>1527</v>
      </c>
      <c r="F287" s="8">
        <v>11436</v>
      </c>
      <c r="G287" s="8">
        <v>11941</v>
      </c>
      <c r="H287" s="8">
        <v>2660</v>
      </c>
      <c r="I287" s="8">
        <v>1585</v>
      </c>
      <c r="J287" s="8">
        <v>0</v>
      </c>
      <c r="K287" s="8">
        <v>367</v>
      </c>
      <c r="L287" s="8">
        <v>0</v>
      </c>
      <c r="M287" s="8">
        <v>4083</v>
      </c>
      <c r="N287" s="8">
        <v>1527</v>
      </c>
      <c r="O287" s="8">
        <v>0</v>
      </c>
      <c r="P287" s="8">
        <v>16746.058400000002</v>
      </c>
      <c r="Q287" s="8">
        <v>3920.2</v>
      </c>
      <c r="R287" s="8">
        <v>-3470.55</v>
      </c>
      <c r="S287" s="8">
        <v>603.84</v>
      </c>
      <c r="T287" s="8">
        <v>17799.5484</v>
      </c>
      <c r="U287" s="8">
        <v>11436</v>
      </c>
      <c r="V287" s="8">
        <v>9720.3670999999995</v>
      </c>
      <c r="W287" s="8">
        <v>8079.1813000000002</v>
      </c>
      <c r="X287" s="8">
        <v>5655.4269100000001</v>
      </c>
      <c r="Y287" s="8">
        <v>1.4950000000000001</v>
      </c>
      <c r="AA287" s="8">
        <v>17096</v>
      </c>
      <c r="AB287" s="8">
        <v>17315</v>
      </c>
      <c r="AC287" s="8">
        <v>6748</v>
      </c>
      <c r="AD287" s="8">
        <v>-270</v>
      </c>
      <c r="AE287" s="8">
        <v>-693810</v>
      </c>
    </row>
    <row r="288" spans="1:31">
      <c r="A288" s="8" t="s">
        <v>964</v>
      </c>
      <c r="B288" s="8" t="s">
        <v>966</v>
      </c>
      <c r="C288" s="8" t="s">
        <v>620</v>
      </c>
      <c r="D288" s="8">
        <v>40697</v>
      </c>
      <c r="E288" s="8">
        <v>2258</v>
      </c>
      <c r="F288" s="8">
        <v>42955</v>
      </c>
      <c r="G288" s="8">
        <v>29456</v>
      </c>
      <c r="H288" s="8">
        <v>1223</v>
      </c>
      <c r="I288" s="8">
        <v>1341</v>
      </c>
      <c r="J288" s="8">
        <v>0</v>
      </c>
      <c r="K288" s="8">
        <v>2189</v>
      </c>
      <c r="L288" s="8">
        <v>61</v>
      </c>
      <c r="M288" s="8">
        <v>7687</v>
      </c>
      <c r="N288" s="8">
        <v>2258</v>
      </c>
      <c r="O288" s="8">
        <v>0</v>
      </c>
      <c r="P288" s="8">
        <v>41309.094400000002</v>
      </c>
      <c r="Q288" s="8">
        <v>4040.05</v>
      </c>
      <c r="R288" s="8">
        <v>-6585.8</v>
      </c>
      <c r="S288" s="8">
        <v>612.51</v>
      </c>
      <c r="T288" s="8">
        <v>39375.854399999997</v>
      </c>
      <c r="U288" s="8">
        <v>42955</v>
      </c>
      <c r="V288" s="8">
        <v>36511.674350000001</v>
      </c>
      <c r="W288" s="8">
        <v>2864.1800499999999</v>
      </c>
      <c r="X288" s="8">
        <v>2004.926035</v>
      </c>
      <c r="Y288" s="8">
        <v>1.0469999999999999</v>
      </c>
      <c r="AA288" s="8">
        <v>44974</v>
      </c>
      <c r="AB288" s="8">
        <v>45548</v>
      </c>
      <c r="AC288" s="8">
        <v>7570</v>
      </c>
      <c r="AD288" s="8">
        <v>552</v>
      </c>
      <c r="AE288" s="8">
        <v>3319952</v>
      </c>
    </row>
    <row r="289" spans="1:31">
      <c r="A289" s="8" t="s">
        <v>964</v>
      </c>
      <c r="B289" s="8" t="s">
        <v>967</v>
      </c>
      <c r="C289" s="8" t="s">
        <v>621</v>
      </c>
      <c r="D289" s="8">
        <v>241753</v>
      </c>
      <c r="E289" s="8">
        <v>28182</v>
      </c>
      <c r="F289" s="8">
        <v>269935</v>
      </c>
      <c r="G289" s="8">
        <v>153015</v>
      </c>
      <c r="H289" s="8">
        <v>12970</v>
      </c>
      <c r="I289" s="8">
        <v>8424</v>
      </c>
      <c r="J289" s="8">
        <v>0</v>
      </c>
      <c r="K289" s="8">
        <v>11582</v>
      </c>
      <c r="L289" s="8">
        <v>375</v>
      </c>
      <c r="M289" s="8">
        <v>27775</v>
      </c>
      <c r="N289" s="8">
        <v>28182</v>
      </c>
      <c r="O289" s="8">
        <v>6</v>
      </c>
      <c r="P289" s="8">
        <v>214588.236</v>
      </c>
      <c r="Q289" s="8">
        <v>28029.599999999999</v>
      </c>
      <c r="R289" s="8">
        <v>-23932.6</v>
      </c>
      <c r="S289" s="8">
        <v>19232.95</v>
      </c>
      <c r="T289" s="8">
        <v>237918.18599999999</v>
      </c>
      <c r="U289" s="8">
        <v>269935</v>
      </c>
      <c r="V289" s="8">
        <v>229444.96844999999</v>
      </c>
      <c r="W289" s="8">
        <v>8473.2175500000303</v>
      </c>
      <c r="X289" s="8">
        <v>5931.2522850000196</v>
      </c>
      <c r="Y289" s="8">
        <v>1.022</v>
      </c>
      <c r="AA289" s="8">
        <v>275874</v>
      </c>
      <c r="AB289" s="8">
        <v>279396</v>
      </c>
      <c r="AC289" s="8">
        <v>9703</v>
      </c>
      <c r="AD289" s="8">
        <v>2685</v>
      </c>
      <c r="AE289" s="8">
        <v>77309104</v>
      </c>
    </row>
    <row r="290" spans="1:31">
      <c r="A290" s="8" t="s">
        <v>964</v>
      </c>
      <c r="B290" s="8" t="s">
        <v>968</v>
      </c>
      <c r="C290" s="8" t="s">
        <v>622</v>
      </c>
      <c r="D290" s="8">
        <v>95815</v>
      </c>
      <c r="E290" s="8">
        <v>6680</v>
      </c>
      <c r="F290" s="8">
        <v>102495</v>
      </c>
      <c r="G290" s="8">
        <v>76592</v>
      </c>
      <c r="H290" s="8">
        <v>12452</v>
      </c>
      <c r="I290" s="8">
        <v>5</v>
      </c>
      <c r="J290" s="8">
        <v>0</v>
      </c>
      <c r="K290" s="8">
        <v>5577</v>
      </c>
      <c r="L290" s="8">
        <v>3</v>
      </c>
      <c r="M290" s="8">
        <v>19534</v>
      </c>
      <c r="N290" s="8">
        <v>6680</v>
      </c>
      <c r="O290" s="8">
        <v>0</v>
      </c>
      <c r="P290" s="8">
        <v>107412.6208</v>
      </c>
      <c r="Q290" s="8">
        <v>15328.9</v>
      </c>
      <c r="R290" s="8">
        <v>-16606.45</v>
      </c>
      <c r="S290" s="8">
        <v>2357.2199999999998</v>
      </c>
      <c r="T290" s="8">
        <v>108492.2908</v>
      </c>
      <c r="U290" s="8">
        <v>102495</v>
      </c>
      <c r="V290" s="8">
        <v>87120.560450000004</v>
      </c>
      <c r="W290" s="8">
        <v>21371.730350000002</v>
      </c>
      <c r="X290" s="8">
        <v>14960.211245</v>
      </c>
      <c r="Y290" s="8">
        <v>1.1459999999999999</v>
      </c>
      <c r="AA290" s="8">
        <v>117459</v>
      </c>
      <c r="AB290" s="8">
        <v>118958</v>
      </c>
      <c r="AC290" s="8">
        <v>6953</v>
      </c>
      <c r="AD290" s="8">
        <v>-66</v>
      </c>
      <c r="AE290" s="8">
        <v>-1121384</v>
      </c>
    </row>
    <row r="291" spans="1:31">
      <c r="A291" s="8" t="s">
        <v>964</v>
      </c>
      <c r="B291" s="8" t="s">
        <v>969</v>
      </c>
      <c r="C291" s="8" t="s">
        <v>623</v>
      </c>
      <c r="D291" s="8">
        <v>99176</v>
      </c>
      <c r="E291" s="8">
        <v>7600</v>
      </c>
      <c r="F291" s="8">
        <v>106776</v>
      </c>
      <c r="G291" s="8">
        <v>55528</v>
      </c>
      <c r="H291" s="8">
        <v>1691</v>
      </c>
      <c r="I291" s="8">
        <v>248</v>
      </c>
      <c r="J291" s="8">
        <v>0</v>
      </c>
      <c r="K291" s="8">
        <v>3063</v>
      </c>
      <c r="L291" s="8">
        <v>491</v>
      </c>
      <c r="M291" s="8">
        <v>19839</v>
      </c>
      <c r="N291" s="8">
        <v>7600</v>
      </c>
      <c r="O291" s="8">
        <v>0</v>
      </c>
      <c r="P291" s="8">
        <v>77872.467199999999</v>
      </c>
      <c r="Q291" s="8">
        <v>4251.7</v>
      </c>
      <c r="R291" s="8">
        <v>-17280.5</v>
      </c>
      <c r="S291" s="8">
        <v>3087.37</v>
      </c>
      <c r="T291" s="8">
        <v>67931.037200000006</v>
      </c>
      <c r="U291" s="8">
        <v>106776</v>
      </c>
      <c r="V291" s="8">
        <v>90759.955300000001</v>
      </c>
      <c r="W291" s="8">
        <v>-22828.918099999999</v>
      </c>
      <c r="X291" s="8">
        <v>-15980.24267</v>
      </c>
      <c r="Y291" s="8">
        <v>0.85</v>
      </c>
      <c r="AA291" s="8">
        <v>90760</v>
      </c>
      <c r="AB291" s="8">
        <v>91919</v>
      </c>
      <c r="AC291" s="8">
        <v>10218</v>
      </c>
      <c r="AD291" s="8">
        <v>3200</v>
      </c>
      <c r="AE291" s="8">
        <v>28783660</v>
      </c>
    </row>
    <row r="292" spans="1:31">
      <c r="A292" s="8" t="s">
        <v>964</v>
      </c>
      <c r="B292" s="8" t="s">
        <v>970</v>
      </c>
      <c r="C292" s="8" t="s">
        <v>624</v>
      </c>
      <c r="D292" s="8">
        <v>19390</v>
      </c>
      <c r="E292" s="8">
        <v>968</v>
      </c>
      <c r="F292" s="8">
        <v>20358</v>
      </c>
      <c r="G292" s="8">
        <v>13133</v>
      </c>
      <c r="H292" s="8">
        <v>263</v>
      </c>
      <c r="I292" s="8">
        <v>549</v>
      </c>
      <c r="J292" s="8">
        <v>0</v>
      </c>
      <c r="K292" s="8">
        <v>1620</v>
      </c>
      <c r="L292" s="8">
        <v>4</v>
      </c>
      <c r="M292" s="8">
        <v>1770</v>
      </c>
      <c r="N292" s="8">
        <v>968</v>
      </c>
      <c r="O292" s="8">
        <v>0</v>
      </c>
      <c r="P292" s="8">
        <v>18417.7192</v>
      </c>
      <c r="Q292" s="8">
        <v>2067.1999999999998</v>
      </c>
      <c r="R292" s="8">
        <v>-1507.9</v>
      </c>
      <c r="S292" s="8">
        <v>521.9</v>
      </c>
      <c r="T292" s="8">
        <v>19498.9192</v>
      </c>
      <c r="U292" s="8">
        <v>20358</v>
      </c>
      <c r="V292" s="8">
        <v>17304.377349999999</v>
      </c>
      <c r="W292" s="8">
        <v>2194.5418500000001</v>
      </c>
      <c r="X292" s="8">
        <v>1536.1792949999999</v>
      </c>
      <c r="Y292" s="8">
        <v>1.075</v>
      </c>
      <c r="AA292" s="8">
        <v>21885</v>
      </c>
      <c r="AB292" s="8">
        <v>22164</v>
      </c>
      <c r="AC292" s="8">
        <v>4723</v>
      </c>
      <c r="AD292" s="8">
        <v>-2295</v>
      </c>
      <c r="AE292" s="8">
        <v>-10771661</v>
      </c>
    </row>
    <row r="293" spans="1:31">
      <c r="A293" s="8" t="s">
        <v>964</v>
      </c>
      <c r="B293" s="8" t="s">
        <v>971</v>
      </c>
      <c r="C293" s="8" t="s">
        <v>625</v>
      </c>
      <c r="D293" s="8">
        <v>126820</v>
      </c>
      <c r="E293" s="8">
        <v>9439</v>
      </c>
      <c r="F293" s="8">
        <v>136259</v>
      </c>
      <c r="G293" s="8">
        <v>54075</v>
      </c>
      <c r="H293" s="8">
        <v>3304</v>
      </c>
      <c r="I293" s="8">
        <v>957</v>
      </c>
      <c r="J293" s="8">
        <v>0</v>
      </c>
      <c r="K293" s="8">
        <v>4661</v>
      </c>
      <c r="L293" s="8">
        <v>61</v>
      </c>
      <c r="M293" s="8">
        <v>13592</v>
      </c>
      <c r="N293" s="8">
        <v>9439</v>
      </c>
      <c r="O293" s="8">
        <v>0</v>
      </c>
      <c r="P293" s="8">
        <v>75834.78</v>
      </c>
      <c r="Q293" s="8">
        <v>7583.7</v>
      </c>
      <c r="R293" s="8">
        <v>-11605.05</v>
      </c>
      <c r="S293" s="8">
        <v>5712.51</v>
      </c>
      <c r="T293" s="8">
        <v>77525.94</v>
      </c>
      <c r="U293" s="8">
        <v>136259</v>
      </c>
      <c r="V293" s="8">
        <v>115820.29704999999</v>
      </c>
      <c r="W293" s="8">
        <v>-38294.357049999999</v>
      </c>
      <c r="X293" s="8">
        <v>-26806.049934999999</v>
      </c>
      <c r="Y293" s="8">
        <v>0.80300000000000005</v>
      </c>
      <c r="AA293" s="8">
        <v>109416</v>
      </c>
      <c r="AB293" s="8">
        <v>110813</v>
      </c>
      <c r="AC293" s="8">
        <v>7265</v>
      </c>
      <c r="AD293" s="8">
        <v>246</v>
      </c>
      <c r="AE293" s="8">
        <v>3758654</v>
      </c>
    </row>
    <row r="294" spans="1:31">
      <c r="A294" s="8" t="s">
        <v>964</v>
      </c>
      <c r="B294" s="8" t="s">
        <v>972</v>
      </c>
      <c r="C294" s="8" t="s">
        <v>626</v>
      </c>
      <c r="D294" s="8">
        <v>125430</v>
      </c>
      <c r="E294" s="8">
        <v>9019</v>
      </c>
      <c r="F294" s="8">
        <v>134449</v>
      </c>
      <c r="G294" s="8">
        <v>79496</v>
      </c>
      <c r="H294" s="8">
        <v>11837</v>
      </c>
      <c r="I294" s="8">
        <v>5365</v>
      </c>
      <c r="J294" s="8">
        <v>0</v>
      </c>
      <c r="K294" s="8">
        <v>9401</v>
      </c>
      <c r="L294" s="8">
        <v>278</v>
      </c>
      <c r="M294" s="8">
        <v>22394</v>
      </c>
      <c r="N294" s="8">
        <v>9019</v>
      </c>
      <c r="O294" s="8">
        <v>0</v>
      </c>
      <c r="P294" s="8">
        <v>111485.19040000001</v>
      </c>
      <c r="Q294" s="8">
        <v>22612.55</v>
      </c>
      <c r="R294" s="8">
        <v>-19271.2</v>
      </c>
      <c r="S294" s="8">
        <v>3859.17</v>
      </c>
      <c r="T294" s="8">
        <v>118685.7104</v>
      </c>
      <c r="U294" s="8">
        <v>134449</v>
      </c>
      <c r="V294" s="8">
        <v>114281.50380000001</v>
      </c>
      <c r="W294" s="8">
        <v>4404.2066000000304</v>
      </c>
      <c r="X294" s="8">
        <v>3082.9446200000202</v>
      </c>
      <c r="Y294" s="8">
        <v>1.0229999999999999</v>
      </c>
      <c r="AA294" s="8">
        <v>137541</v>
      </c>
      <c r="AB294" s="8">
        <v>139297</v>
      </c>
      <c r="AC294" s="8">
        <v>6215</v>
      </c>
      <c r="AD294" s="8">
        <v>-803</v>
      </c>
      <c r="AE294" s="8">
        <v>-17999916</v>
      </c>
    </row>
    <row r="295" spans="1:31">
      <c r="A295" s="8" t="s">
        <v>964</v>
      </c>
      <c r="B295" s="8" t="s">
        <v>973</v>
      </c>
      <c r="C295" s="8" t="s">
        <v>627</v>
      </c>
      <c r="D295" s="8">
        <v>562918</v>
      </c>
      <c r="E295" s="8">
        <v>41732</v>
      </c>
      <c r="F295" s="8">
        <v>604650</v>
      </c>
      <c r="G295" s="8">
        <v>300921</v>
      </c>
      <c r="H295" s="8">
        <v>60429</v>
      </c>
      <c r="I295" s="8">
        <v>18901</v>
      </c>
      <c r="J295" s="8">
        <v>0</v>
      </c>
      <c r="K295" s="8">
        <v>19309</v>
      </c>
      <c r="L295" s="8">
        <v>515</v>
      </c>
      <c r="M295" s="8">
        <v>39505</v>
      </c>
      <c r="N295" s="8">
        <v>41732</v>
      </c>
      <c r="O295" s="8">
        <v>320</v>
      </c>
      <c r="P295" s="8">
        <v>422011.61040000001</v>
      </c>
      <c r="Q295" s="8">
        <v>83843.149999999994</v>
      </c>
      <c r="R295" s="8">
        <v>-34289</v>
      </c>
      <c r="S295" s="8">
        <v>28756.35</v>
      </c>
      <c r="T295" s="8">
        <v>500322.11040000001</v>
      </c>
      <c r="U295" s="8">
        <v>604650</v>
      </c>
      <c r="V295" s="8">
        <v>513952.82130000001</v>
      </c>
      <c r="W295" s="8">
        <v>-13630.7109</v>
      </c>
      <c r="X295" s="8">
        <v>-9541.4976299999998</v>
      </c>
      <c r="Y295" s="8">
        <v>0.98399999999999999</v>
      </c>
      <c r="AA295" s="8">
        <v>594976</v>
      </c>
      <c r="AB295" s="8">
        <v>602571</v>
      </c>
      <c r="AC295" s="8">
        <v>7490</v>
      </c>
      <c r="AD295" s="8">
        <v>471</v>
      </c>
      <c r="AE295" s="8">
        <v>37929296</v>
      </c>
    </row>
    <row r="296" spans="1:31">
      <c r="A296" s="8" t="s">
        <v>964</v>
      </c>
      <c r="B296" s="8" t="s">
        <v>974</v>
      </c>
      <c r="C296" s="8" t="s">
        <v>628</v>
      </c>
      <c r="D296" s="8">
        <v>32513</v>
      </c>
      <c r="E296" s="8">
        <v>4252</v>
      </c>
      <c r="F296" s="8">
        <v>36765</v>
      </c>
      <c r="G296" s="8">
        <v>27333</v>
      </c>
      <c r="H296" s="8">
        <v>5394</v>
      </c>
      <c r="I296" s="8">
        <v>391</v>
      </c>
      <c r="J296" s="8">
        <v>0</v>
      </c>
      <c r="K296" s="8">
        <v>1357</v>
      </c>
      <c r="L296" s="8">
        <v>222</v>
      </c>
      <c r="M296" s="8">
        <v>12518</v>
      </c>
      <c r="N296" s="8">
        <v>4252</v>
      </c>
      <c r="O296" s="8">
        <v>0</v>
      </c>
      <c r="P296" s="8">
        <v>38331.799200000001</v>
      </c>
      <c r="Q296" s="8">
        <v>6070.7</v>
      </c>
      <c r="R296" s="8">
        <v>-10829</v>
      </c>
      <c r="S296" s="8">
        <v>1486.14</v>
      </c>
      <c r="T296" s="8">
        <v>35059.639199999998</v>
      </c>
      <c r="U296" s="8">
        <v>36765</v>
      </c>
      <c r="V296" s="8">
        <v>31250.4591</v>
      </c>
      <c r="W296" s="8">
        <v>3809.1801</v>
      </c>
      <c r="X296" s="8">
        <v>2666.42607</v>
      </c>
      <c r="Y296" s="8">
        <v>1.073</v>
      </c>
      <c r="AA296" s="8">
        <v>39449</v>
      </c>
      <c r="AB296" s="8">
        <v>39953</v>
      </c>
      <c r="AC296" s="8">
        <v>7034</v>
      </c>
      <c r="AD296" s="8">
        <v>16</v>
      </c>
      <c r="AE296" s="8">
        <v>89845</v>
      </c>
    </row>
    <row r="297" spans="1:31">
      <c r="A297" s="8" t="s">
        <v>964</v>
      </c>
      <c r="B297" s="8" t="s">
        <v>975</v>
      </c>
      <c r="C297" s="8" t="s">
        <v>629</v>
      </c>
      <c r="D297" s="8">
        <v>295474</v>
      </c>
      <c r="E297" s="8">
        <v>32049</v>
      </c>
      <c r="F297" s="8">
        <v>327523</v>
      </c>
      <c r="G297" s="8">
        <v>210286</v>
      </c>
      <c r="H297" s="8">
        <v>20277</v>
      </c>
      <c r="I297" s="8">
        <v>7455</v>
      </c>
      <c r="J297" s="8">
        <v>0</v>
      </c>
      <c r="K297" s="8">
        <v>18954</v>
      </c>
      <c r="L297" s="8">
        <v>2103</v>
      </c>
      <c r="M297" s="8">
        <v>99900</v>
      </c>
      <c r="N297" s="8">
        <v>32049</v>
      </c>
      <c r="O297" s="8">
        <v>0</v>
      </c>
      <c r="P297" s="8">
        <v>294905.08639999997</v>
      </c>
      <c r="Q297" s="8">
        <v>39683.1</v>
      </c>
      <c r="R297" s="8">
        <v>-86702.55</v>
      </c>
      <c r="S297" s="8">
        <v>10258.65</v>
      </c>
      <c r="T297" s="8">
        <v>258144.28640000001</v>
      </c>
      <c r="U297" s="8">
        <v>327523</v>
      </c>
      <c r="V297" s="8">
        <v>278394.75910000002</v>
      </c>
      <c r="W297" s="8">
        <v>-20250.472699999998</v>
      </c>
      <c r="X297" s="8">
        <v>-14175.330889999999</v>
      </c>
      <c r="Y297" s="8">
        <v>0.95699999999999996</v>
      </c>
      <c r="AA297" s="8">
        <v>313440</v>
      </c>
      <c r="AB297" s="8">
        <v>317441</v>
      </c>
      <c r="AC297" s="8">
        <v>7524</v>
      </c>
      <c r="AD297" s="8">
        <v>506</v>
      </c>
      <c r="AE297" s="8">
        <v>21347005</v>
      </c>
    </row>
    <row r="298" spans="1:31">
      <c r="A298" s="8" t="s">
        <v>964</v>
      </c>
      <c r="B298" s="8" t="s">
        <v>976</v>
      </c>
      <c r="C298" s="8" t="s">
        <v>630</v>
      </c>
      <c r="D298" s="8">
        <v>60699</v>
      </c>
      <c r="E298" s="8">
        <v>8964</v>
      </c>
      <c r="F298" s="8">
        <v>69663</v>
      </c>
      <c r="G298" s="8">
        <v>50762</v>
      </c>
      <c r="H298" s="8">
        <v>15</v>
      </c>
      <c r="I298" s="8">
        <v>1329</v>
      </c>
      <c r="J298" s="8">
        <v>0</v>
      </c>
      <c r="K298" s="8">
        <v>4852</v>
      </c>
      <c r="L298" s="8">
        <v>529</v>
      </c>
      <c r="M298" s="8">
        <v>23425</v>
      </c>
      <c r="N298" s="8">
        <v>8964</v>
      </c>
      <c r="O298" s="8">
        <v>17</v>
      </c>
      <c r="P298" s="8">
        <v>71188.628800000006</v>
      </c>
      <c r="Q298" s="8">
        <v>5266.6</v>
      </c>
      <c r="R298" s="8">
        <v>-20375.349999999999</v>
      </c>
      <c r="S298" s="8">
        <v>3637.15</v>
      </c>
      <c r="T298" s="8">
        <v>59717.0288</v>
      </c>
      <c r="U298" s="8">
        <v>69663</v>
      </c>
      <c r="V298" s="8">
        <v>59213.221899999997</v>
      </c>
      <c r="W298" s="8">
        <v>503.806900000018</v>
      </c>
      <c r="X298" s="8">
        <v>352.66483000001199</v>
      </c>
      <c r="Y298" s="8">
        <v>1.0049999999999999</v>
      </c>
      <c r="AA298" s="8">
        <v>70011</v>
      </c>
      <c r="AB298" s="8">
        <v>70905</v>
      </c>
      <c r="AC298" s="8">
        <v>9122</v>
      </c>
      <c r="AD298" s="8">
        <v>2104</v>
      </c>
      <c r="AE298" s="8">
        <v>16352904</v>
      </c>
    </row>
    <row r="299" spans="1:31">
      <c r="A299" s="8" t="s">
        <v>964</v>
      </c>
      <c r="B299" s="8" t="s">
        <v>977</v>
      </c>
      <c r="C299" s="8" t="s">
        <v>631</v>
      </c>
      <c r="D299" s="8">
        <v>21931</v>
      </c>
      <c r="E299" s="8">
        <v>3328</v>
      </c>
      <c r="F299" s="8">
        <v>25259</v>
      </c>
      <c r="G299" s="8">
        <v>12955</v>
      </c>
      <c r="H299" s="8">
        <v>9</v>
      </c>
      <c r="I299" s="8">
        <v>850</v>
      </c>
      <c r="J299" s="8">
        <v>0</v>
      </c>
      <c r="K299" s="8">
        <v>1028</v>
      </c>
      <c r="L299" s="8">
        <v>1</v>
      </c>
      <c r="M299" s="8">
        <v>6309</v>
      </c>
      <c r="N299" s="8">
        <v>3328</v>
      </c>
      <c r="O299" s="8">
        <v>0</v>
      </c>
      <c r="P299" s="8">
        <v>18168.092000000001</v>
      </c>
      <c r="Q299" s="8">
        <v>1603.95</v>
      </c>
      <c r="R299" s="8">
        <v>-5363.5</v>
      </c>
      <c r="S299" s="8">
        <v>1756.27</v>
      </c>
      <c r="T299" s="8">
        <v>16164.812</v>
      </c>
      <c r="U299" s="8">
        <v>25259</v>
      </c>
      <c r="V299" s="8">
        <v>21470.437300000001</v>
      </c>
      <c r="W299" s="8">
        <v>-5305.6252999999997</v>
      </c>
      <c r="X299" s="8">
        <v>-3713.9377100000002</v>
      </c>
      <c r="Y299" s="8">
        <v>0.85299999999999998</v>
      </c>
      <c r="AA299" s="8">
        <v>21546</v>
      </c>
      <c r="AB299" s="8">
        <v>21821</v>
      </c>
      <c r="AC299" s="8">
        <v>6869</v>
      </c>
      <c r="AD299" s="8">
        <v>-150</v>
      </c>
      <c r="AE299" s="8">
        <v>-475264</v>
      </c>
    </row>
    <row r="300" spans="1:31">
      <c r="A300" s="8" t="s">
        <v>964</v>
      </c>
      <c r="B300" s="8" t="s">
        <v>978</v>
      </c>
      <c r="C300" s="8" t="s">
        <v>632</v>
      </c>
      <c r="D300" s="8">
        <v>40532</v>
      </c>
      <c r="E300" s="8">
        <v>1915</v>
      </c>
      <c r="F300" s="8">
        <v>42447</v>
      </c>
      <c r="G300" s="8">
        <v>18343</v>
      </c>
      <c r="H300" s="8">
        <v>1271</v>
      </c>
      <c r="I300" s="8">
        <v>1557</v>
      </c>
      <c r="J300" s="8">
        <v>0</v>
      </c>
      <c r="K300" s="8">
        <v>1413</v>
      </c>
      <c r="L300" s="8">
        <v>1711</v>
      </c>
      <c r="M300" s="8">
        <v>0</v>
      </c>
      <c r="N300" s="8">
        <v>1915</v>
      </c>
      <c r="O300" s="8">
        <v>89</v>
      </c>
      <c r="P300" s="8">
        <v>25724.2232</v>
      </c>
      <c r="Q300" s="8">
        <v>3604.85</v>
      </c>
      <c r="R300" s="8">
        <v>-1530</v>
      </c>
      <c r="S300" s="8">
        <v>1627.75</v>
      </c>
      <c r="T300" s="8">
        <v>29426.823199999999</v>
      </c>
      <c r="U300" s="8">
        <v>42447</v>
      </c>
      <c r="V300" s="8">
        <v>36079.722199999997</v>
      </c>
      <c r="W300" s="8">
        <v>-6652.8990000000003</v>
      </c>
      <c r="X300" s="8">
        <v>-4657.0293000000001</v>
      </c>
      <c r="Y300" s="8">
        <v>0.89</v>
      </c>
      <c r="AA300" s="8">
        <v>37778</v>
      </c>
      <c r="AB300" s="8">
        <v>38260</v>
      </c>
      <c r="AC300" s="8">
        <v>9618</v>
      </c>
      <c r="AD300" s="8">
        <v>2600</v>
      </c>
      <c r="AE300" s="8">
        <v>10341811</v>
      </c>
    </row>
    <row r="301" spans="1:31">
      <c r="A301" s="8"/>
    </row>
    <row r="302" spans="1:31">
      <c r="A302" s="8"/>
    </row>
    <row r="303" spans="1:31">
      <c r="A303" s="8"/>
    </row>
    <row r="304" spans="1:31">
      <c r="A304" s="8"/>
    </row>
    <row r="305" spans="1:31" ht="14.4">
      <c r="A305" t="s">
        <v>277</v>
      </c>
      <c r="B305" t="s">
        <v>278</v>
      </c>
      <c r="C305" t="s">
        <v>279</v>
      </c>
      <c r="D305" t="s">
        <v>280</v>
      </c>
      <c r="E305" t="s">
        <v>281</v>
      </c>
      <c r="F305" t="s">
        <v>282</v>
      </c>
      <c r="G305" t="s">
        <v>283</v>
      </c>
      <c r="H305" t="s">
        <v>284</v>
      </c>
      <c r="I305" t="s">
        <v>285</v>
      </c>
      <c r="J305" t="s">
        <v>286</v>
      </c>
      <c r="K305" t="s">
        <v>287</v>
      </c>
      <c r="L305" t="s">
        <v>288</v>
      </c>
      <c r="M305" t="s">
        <v>289</v>
      </c>
      <c r="N305" t="s">
        <v>290</v>
      </c>
      <c r="O305" t="s">
        <v>291</v>
      </c>
      <c r="P305" t="s">
        <v>292</v>
      </c>
      <c r="Q305" t="s">
        <v>293</v>
      </c>
      <c r="R305" t="s">
        <v>294</v>
      </c>
      <c r="S305" t="s">
        <v>295</v>
      </c>
      <c r="T305" t="s">
        <v>296</v>
      </c>
      <c r="U305" t="s">
        <v>297</v>
      </c>
      <c r="V305" t="s">
        <v>298</v>
      </c>
      <c r="W305" t="s">
        <v>299</v>
      </c>
      <c r="X305" t="s">
        <v>300</v>
      </c>
      <c r="Y305" t="s">
        <v>301</v>
      </c>
      <c r="Z305"/>
      <c r="AA305" t="s">
        <v>302</v>
      </c>
      <c r="AB305" t="s">
        <v>303</v>
      </c>
      <c r="AC305" t="s">
        <v>304</v>
      </c>
      <c r="AD305" t="s">
        <v>305</v>
      </c>
      <c r="AE305" t="s">
        <v>306</v>
      </c>
    </row>
    <row r="306" spans="1:31">
      <c r="A306" s="8"/>
    </row>
    <row r="307" spans="1:31">
      <c r="A307" s="8"/>
    </row>
    <row r="308" spans="1:31">
      <c r="A308" s="8"/>
    </row>
    <row r="309" spans="1:31">
      <c r="A309" s="8"/>
    </row>
    <row r="310" spans="1:31">
      <c r="A310" s="8"/>
    </row>
    <row r="311" spans="1:31">
      <c r="A311" s="8"/>
    </row>
    <row r="312" spans="1:31">
      <c r="A312" s="8"/>
    </row>
    <row r="313" spans="1:31">
      <c r="A313" s="8"/>
    </row>
    <row r="314" spans="1:31">
      <c r="A314" s="8"/>
    </row>
    <row r="315" spans="1:31">
      <c r="A315" s="8"/>
    </row>
    <row r="316" spans="1:31">
      <c r="A316" s="8"/>
    </row>
    <row r="317" spans="1:31">
      <c r="A317" s="8"/>
    </row>
    <row r="318" spans="1:31">
      <c r="A318" s="8"/>
    </row>
    <row r="319" spans="1:31">
      <c r="A319" s="8"/>
    </row>
    <row r="320" spans="1:31">
      <c r="A320" s="8"/>
    </row>
    <row r="321" spans="1:1">
      <c r="A321" s="8"/>
    </row>
    <row r="322" spans="1:1">
      <c r="A322" s="8"/>
    </row>
    <row r="323" spans="1:1">
      <c r="A323" s="8"/>
    </row>
    <row r="324" spans="1:1">
      <c r="A324" s="8"/>
    </row>
    <row r="325" spans="1:1">
      <c r="A325" s="8"/>
    </row>
    <row r="326" spans="1:1">
      <c r="A326" s="8"/>
    </row>
    <row r="327" spans="1:1">
      <c r="A327" s="8"/>
    </row>
    <row r="328" spans="1:1">
      <c r="A328" s="8"/>
    </row>
    <row r="329" spans="1:1">
      <c r="A329" s="8"/>
    </row>
    <row r="330" spans="1:1">
      <c r="A330" s="8"/>
    </row>
    <row r="331" spans="1:1">
      <c r="A331" s="8"/>
    </row>
    <row r="332" spans="1:1">
      <c r="A332" s="8"/>
    </row>
    <row r="333" spans="1:1">
      <c r="A333" s="8"/>
    </row>
    <row r="334" spans="1:1">
      <c r="A334" s="8"/>
    </row>
    <row r="335" spans="1:1">
      <c r="A335" s="8"/>
    </row>
    <row r="336" spans="1:1">
      <c r="A336" s="8"/>
    </row>
    <row r="337" spans="1:1">
      <c r="A337" s="8"/>
    </row>
    <row r="338" spans="1:1">
      <c r="A338" s="8"/>
    </row>
    <row r="339" spans="1:1">
      <c r="A339" s="8"/>
    </row>
    <row r="340" spans="1:1">
      <c r="A340" s="8"/>
    </row>
    <row r="341" spans="1:1">
      <c r="A341" s="8"/>
    </row>
    <row r="342" spans="1:1">
      <c r="A342" s="8"/>
    </row>
  </sheetData>
  <mergeCells count="5">
    <mergeCell ref="G1:O1"/>
    <mergeCell ref="P1:T1"/>
    <mergeCell ref="I2:K2"/>
    <mergeCell ref="J3:K3"/>
    <mergeCell ref="J4:K4"/>
  </mergeCells>
  <printOptions headings="1"/>
  <pageMargins left="0.70866141732283472" right="0.70866141732283472" top="0.74803149606299213" bottom="0.74803149606299213" header="0.31496062992125984" footer="0.31496062992125984"/>
  <pageSetup paperSize="9" scale="70" pageOrder="overThenDown" orientation="landscape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A1:WVO615"/>
  <sheetViews>
    <sheetView showGridLines="0" zoomScaleNormal="100" workbookViewId="0">
      <pane ySplit="8" topLeftCell="A9" activePane="bottomLeft" state="frozen"/>
      <selection pane="bottomLeft"/>
    </sheetView>
  </sheetViews>
  <sheetFormatPr defaultColWidth="0" defaultRowHeight="13.2" zeroHeight="1"/>
  <cols>
    <col min="1" max="1" width="21" style="97" customWidth="1"/>
    <col min="2" max="2" width="13.44140625" style="97" bestFit="1" customWidth="1"/>
    <col min="3" max="3" width="14.6640625" style="97" customWidth="1"/>
    <col min="4" max="4" width="12.6640625" style="97" customWidth="1"/>
    <col min="5" max="5" width="9.33203125" style="97" customWidth="1"/>
    <col min="6" max="6" width="13.44140625" style="97" hidden="1" customWidth="1"/>
    <col min="7" max="254" width="8.6640625" style="97" hidden="1" customWidth="1"/>
    <col min="255" max="255" width="16.33203125" style="97" hidden="1" customWidth="1"/>
    <col min="256" max="257" width="13.44140625" style="97" hidden="1" customWidth="1"/>
    <col min="258" max="258" width="16" style="97" hidden="1" customWidth="1"/>
    <col min="259" max="259" width="14.6640625" style="97" hidden="1" customWidth="1"/>
    <col min="260" max="260" width="12.6640625" style="97" hidden="1" customWidth="1"/>
    <col min="261" max="261" width="9.33203125" style="97" hidden="1" customWidth="1"/>
    <col min="262" max="262" width="0" style="97" hidden="1" customWidth="1"/>
    <col min="263" max="510" width="0" style="97" hidden="1"/>
    <col min="511" max="511" width="16.33203125" style="97" hidden="1" customWidth="1"/>
    <col min="512" max="513" width="13.44140625" style="97" hidden="1" customWidth="1"/>
    <col min="514" max="514" width="16" style="97" hidden="1" customWidth="1"/>
    <col min="515" max="515" width="14.6640625" style="97" hidden="1" customWidth="1"/>
    <col min="516" max="516" width="12.6640625" style="97" hidden="1" customWidth="1"/>
    <col min="517" max="517" width="9.33203125" style="97" hidden="1" customWidth="1"/>
    <col min="518" max="518" width="0" style="97" hidden="1" customWidth="1"/>
    <col min="519" max="766" width="0" style="97" hidden="1"/>
    <col min="767" max="767" width="16.33203125" style="97" hidden="1" customWidth="1"/>
    <col min="768" max="769" width="13.44140625" style="97" hidden="1" customWidth="1"/>
    <col min="770" max="770" width="16" style="97" hidden="1" customWidth="1"/>
    <col min="771" max="771" width="14.6640625" style="97" hidden="1" customWidth="1"/>
    <col min="772" max="772" width="12.6640625" style="97" hidden="1" customWidth="1"/>
    <col min="773" max="773" width="9.33203125" style="97" hidden="1" customWidth="1"/>
    <col min="774" max="774" width="0" style="97" hidden="1" customWidth="1"/>
    <col min="775" max="1022" width="0" style="97" hidden="1"/>
    <col min="1023" max="1023" width="16.33203125" style="97" hidden="1" customWidth="1"/>
    <col min="1024" max="1025" width="13.44140625" style="97" hidden="1" customWidth="1"/>
    <col min="1026" max="1026" width="16" style="97" hidden="1" customWidth="1"/>
    <col min="1027" max="1027" width="14.6640625" style="97" hidden="1" customWidth="1"/>
    <col min="1028" max="1028" width="12.6640625" style="97" hidden="1" customWidth="1"/>
    <col min="1029" max="1029" width="9.33203125" style="97" hidden="1" customWidth="1"/>
    <col min="1030" max="1030" width="0" style="97" hidden="1" customWidth="1"/>
    <col min="1031" max="1278" width="0" style="97" hidden="1"/>
    <col min="1279" max="1279" width="16.33203125" style="97" hidden="1" customWidth="1"/>
    <col min="1280" max="1281" width="13.44140625" style="97" hidden="1" customWidth="1"/>
    <col min="1282" max="1282" width="16" style="97" hidden="1" customWidth="1"/>
    <col min="1283" max="1283" width="14.6640625" style="97" hidden="1" customWidth="1"/>
    <col min="1284" max="1284" width="12.6640625" style="97" hidden="1" customWidth="1"/>
    <col min="1285" max="1285" width="9.33203125" style="97" hidden="1" customWidth="1"/>
    <col min="1286" max="1286" width="0" style="97" hidden="1" customWidth="1"/>
    <col min="1287" max="1534" width="0" style="97" hidden="1"/>
    <col min="1535" max="1535" width="16.33203125" style="97" hidden="1" customWidth="1"/>
    <col min="1536" max="1537" width="13.44140625" style="97" hidden="1" customWidth="1"/>
    <col min="1538" max="1538" width="16" style="97" hidden="1" customWidth="1"/>
    <col min="1539" max="1539" width="14.6640625" style="97" hidden="1" customWidth="1"/>
    <col min="1540" max="1540" width="12.6640625" style="97" hidden="1" customWidth="1"/>
    <col min="1541" max="1541" width="9.33203125" style="97" hidden="1" customWidth="1"/>
    <col min="1542" max="1542" width="0" style="97" hidden="1" customWidth="1"/>
    <col min="1543" max="1790" width="0" style="97" hidden="1"/>
    <col min="1791" max="1791" width="16.33203125" style="97" hidden="1" customWidth="1"/>
    <col min="1792" max="1793" width="13.44140625" style="97" hidden="1" customWidth="1"/>
    <col min="1794" max="1794" width="16" style="97" hidden="1" customWidth="1"/>
    <col min="1795" max="1795" width="14.6640625" style="97" hidden="1" customWidth="1"/>
    <col min="1796" max="1796" width="12.6640625" style="97" hidden="1" customWidth="1"/>
    <col min="1797" max="1797" width="9.33203125" style="97" hidden="1" customWidth="1"/>
    <col min="1798" max="1798" width="0" style="97" hidden="1" customWidth="1"/>
    <col min="1799" max="2046" width="0" style="97" hidden="1"/>
    <col min="2047" max="2047" width="16.33203125" style="97" hidden="1" customWidth="1"/>
    <col min="2048" max="2049" width="13.44140625" style="97" hidden="1" customWidth="1"/>
    <col min="2050" max="2050" width="16" style="97" hidden="1" customWidth="1"/>
    <col min="2051" max="2051" width="14.6640625" style="97" hidden="1" customWidth="1"/>
    <col min="2052" max="2052" width="12.6640625" style="97" hidden="1" customWidth="1"/>
    <col min="2053" max="2053" width="9.33203125" style="97" hidden="1" customWidth="1"/>
    <col min="2054" max="2054" width="0" style="97" hidden="1" customWidth="1"/>
    <col min="2055" max="2302" width="0" style="97" hidden="1"/>
    <col min="2303" max="2303" width="16.33203125" style="97" hidden="1" customWidth="1"/>
    <col min="2304" max="2305" width="13.44140625" style="97" hidden="1" customWidth="1"/>
    <col min="2306" max="2306" width="16" style="97" hidden="1" customWidth="1"/>
    <col min="2307" max="2307" width="14.6640625" style="97" hidden="1" customWidth="1"/>
    <col min="2308" max="2308" width="12.6640625" style="97" hidden="1" customWidth="1"/>
    <col min="2309" max="2309" width="9.33203125" style="97" hidden="1" customWidth="1"/>
    <col min="2310" max="2310" width="0" style="97" hidden="1" customWidth="1"/>
    <col min="2311" max="2558" width="0" style="97" hidden="1"/>
    <col min="2559" max="2559" width="16.33203125" style="97" hidden="1" customWidth="1"/>
    <col min="2560" max="2561" width="13.44140625" style="97" hidden="1" customWidth="1"/>
    <col min="2562" max="2562" width="16" style="97" hidden="1" customWidth="1"/>
    <col min="2563" max="2563" width="14.6640625" style="97" hidden="1" customWidth="1"/>
    <col min="2564" max="2564" width="12.6640625" style="97" hidden="1" customWidth="1"/>
    <col min="2565" max="2565" width="9.33203125" style="97" hidden="1" customWidth="1"/>
    <col min="2566" max="2566" width="0" style="97" hidden="1" customWidth="1"/>
    <col min="2567" max="2814" width="0" style="97" hidden="1"/>
    <col min="2815" max="2815" width="16.33203125" style="97" hidden="1" customWidth="1"/>
    <col min="2816" max="2817" width="13.44140625" style="97" hidden="1" customWidth="1"/>
    <col min="2818" max="2818" width="16" style="97" hidden="1" customWidth="1"/>
    <col min="2819" max="2819" width="14.6640625" style="97" hidden="1" customWidth="1"/>
    <col min="2820" max="2820" width="12.6640625" style="97" hidden="1" customWidth="1"/>
    <col min="2821" max="2821" width="9.33203125" style="97" hidden="1" customWidth="1"/>
    <col min="2822" max="2822" width="0" style="97" hidden="1" customWidth="1"/>
    <col min="2823" max="3070" width="0" style="97" hidden="1"/>
    <col min="3071" max="3071" width="16.33203125" style="97" hidden="1" customWidth="1"/>
    <col min="3072" max="3073" width="13.44140625" style="97" hidden="1" customWidth="1"/>
    <col min="3074" max="3074" width="16" style="97" hidden="1" customWidth="1"/>
    <col min="3075" max="3075" width="14.6640625" style="97" hidden="1" customWidth="1"/>
    <col min="3076" max="3076" width="12.6640625" style="97" hidden="1" customWidth="1"/>
    <col min="3077" max="3077" width="9.33203125" style="97" hidden="1" customWidth="1"/>
    <col min="3078" max="3078" width="0" style="97" hidden="1" customWidth="1"/>
    <col min="3079" max="3326" width="0" style="97" hidden="1"/>
    <col min="3327" max="3327" width="16.33203125" style="97" hidden="1" customWidth="1"/>
    <col min="3328" max="3329" width="13.44140625" style="97" hidden="1" customWidth="1"/>
    <col min="3330" max="3330" width="16" style="97" hidden="1" customWidth="1"/>
    <col min="3331" max="3331" width="14.6640625" style="97" hidden="1" customWidth="1"/>
    <col min="3332" max="3332" width="12.6640625" style="97" hidden="1" customWidth="1"/>
    <col min="3333" max="3333" width="9.33203125" style="97" hidden="1" customWidth="1"/>
    <col min="3334" max="3334" width="0" style="97" hidden="1" customWidth="1"/>
    <col min="3335" max="3582" width="0" style="97" hidden="1"/>
    <col min="3583" max="3583" width="16.33203125" style="97" hidden="1" customWidth="1"/>
    <col min="3584" max="3585" width="13.44140625" style="97" hidden="1" customWidth="1"/>
    <col min="3586" max="3586" width="16" style="97" hidden="1" customWidth="1"/>
    <col min="3587" max="3587" width="14.6640625" style="97" hidden="1" customWidth="1"/>
    <col min="3588" max="3588" width="12.6640625" style="97" hidden="1" customWidth="1"/>
    <col min="3589" max="3589" width="9.33203125" style="97" hidden="1" customWidth="1"/>
    <col min="3590" max="3590" width="0" style="97" hidden="1" customWidth="1"/>
    <col min="3591" max="3838" width="0" style="97" hidden="1"/>
    <col min="3839" max="3839" width="16.33203125" style="97" hidden="1" customWidth="1"/>
    <col min="3840" max="3841" width="13.44140625" style="97" hidden="1" customWidth="1"/>
    <col min="3842" max="3842" width="16" style="97" hidden="1" customWidth="1"/>
    <col min="3843" max="3843" width="14.6640625" style="97" hidden="1" customWidth="1"/>
    <col min="3844" max="3844" width="12.6640625" style="97" hidden="1" customWidth="1"/>
    <col min="3845" max="3845" width="9.33203125" style="97" hidden="1" customWidth="1"/>
    <col min="3846" max="3846" width="0" style="97" hidden="1" customWidth="1"/>
    <col min="3847" max="4094" width="0" style="97" hidden="1"/>
    <col min="4095" max="4095" width="16.33203125" style="97" hidden="1" customWidth="1"/>
    <col min="4096" max="4097" width="13.44140625" style="97" hidden="1" customWidth="1"/>
    <col min="4098" max="4098" width="16" style="97" hidden="1" customWidth="1"/>
    <col min="4099" max="4099" width="14.6640625" style="97" hidden="1" customWidth="1"/>
    <col min="4100" max="4100" width="12.6640625" style="97" hidden="1" customWidth="1"/>
    <col min="4101" max="4101" width="9.33203125" style="97" hidden="1" customWidth="1"/>
    <col min="4102" max="4102" width="0" style="97" hidden="1" customWidth="1"/>
    <col min="4103" max="4350" width="0" style="97" hidden="1"/>
    <col min="4351" max="4351" width="16.33203125" style="97" hidden="1" customWidth="1"/>
    <col min="4352" max="4353" width="13.44140625" style="97" hidden="1" customWidth="1"/>
    <col min="4354" max="4354" width="16" style="97" hidden="1" customWidth="1"/>
    <col min="4355" max="4355" width="14.6640625" style="97" hidden="1" customWidth="1"/>
    <col min="4356" max="4356" width="12.6640625" style="97" hidden="1" customWidth="1"/>
    <col min="4357" max="4357" width="9.33203125" style="97" hidden="1" customWidth="1"/>
    <col min="4358" max="4358" width="0" style="97" hidden="1" customWidth="1"/>
    <col min="4359" max="4606" width="0" style="97" hidden="1"/>
    <col min="4607" max="4607" width="16.33203125" style="97" hidden="1" customWidth="1"/>
    <col min="4608" max="4609" width="13.44140625" style="97" hidden="1" customWidth="1"/>
    <col min="4610" max="4610" width="16" style="97" hidden="1" customWidth="1"/>
    <col min="4611" max="4611" width="14.6640625" style="97" hidden="1" customWidth="1"/>
    <col min="4612" max="4612" width="12.6640625" style="97" hidden="1" customWidth="1"/>
    <col min="4613" max="4613" width="9.33203125" style="97" hidden="1" customWidth="1"/>
    <col min="4614" max="4614" width="0" style="97" hidden="1" customWidth="1"/>
    <col min="4615" max="4862" width="0" style="97" hidden="1"/>
    <col min="4863" max="4863" width="16.33203125" style="97" hidden="1" customWidth="1"/>
    <col min="4864" max="4865" width="13.44140625" style="97" hidden="1" customWidth="1"/>
    <col min="4866" max="4866" width="16" style="97" hidden="1" customWidth="1"/>
    <col min="4867" max="4867" width="14.6640625" style="97" hidden="1" customWidth="1"/>
    <col min="4868" max="4868" width="12.6640625" style="97" hidden="1" customWidth="1"/>
    <col min="4869" max="4869" width="9.33203125" style="97" hidden="1" customWidth="1"/>
    <col min="4870" max="4870" width="0" style="97" hidden="1" customWidth="1"/>
    <col min="4871" max="5118" width="0" style="97" hidden="1"/>
    <col min="5119" max="5119" width="16.33203125" style="97" hidden="1" customWidth="1"/>
    <col min="5120" max="5121" width="13.44140625" style="97" hidden="1" customWidth="1"/>
    <col min="5122" max="5122" width="16" style="97" hidden="1" customWidth="1"/>
    <col min="5123" max="5123" width="14.6640625" style="97" hidden="1" customWidth="1"/>
    <col min="5124" max="5124" width="12.6640625" style="97" hidden="1" customWidth="1"/>
    <col min="5125" max="5125" width="9.33203125" style="97" hidden="1" customWidth="1"/>
    <col min="5126" max="5126" width="0" style="97" hidden="1" customWidth="1"/>
    <col min="5127" max="5374" width="0" style="97" hidden="1"/>
    <col min="5375" max="5375" width="16.33203125" style="97" hidden="1" customWidth="1"/>
    <col min="5376" max="5377" width="13.44140625" style="97" hidden="1" customWidth="1"/>
    <col min="5378" max="5378" width="16" style="97" hidden="1" customWidth="1"/>
    <col min="5379" max="5379" width="14.6640625" style="97" hidden="1" customWidth="1"/>
    <col min="5380" max="5380" width="12.6640625" style="97" hidden="1" customWidth="1"/>
    <col min="5381" max="5381" width="9.33203125" style="97" hidden="1" customWidth="1"/>
    <col min="5382" max="5382" width="0" style="97" hidden="1" customWidth="1"/>
    <col min="5383" max="5630" width="0" style="97" hidden="1"/>
    <col min="5631" max="5631" width="16.33203125" style="97" hidden="1" customWidth="1"/>
    <col min="5632" max="5633" width="13.44140625" style="97" hidden="1" customWidth="1"/>
    <col min="5634" max="5634" width="16" style="97" hidden="1" customWidth="1"/>
    <col min="5635" max="5635" width="14.6640625" style="97" hidden="1" customWidth="1"/>
    <col min="5636" max="5636" width="12.6640625" style="97" hidden="1" customWidth="1"/>
    <col min="5637" max="5637" width="9.33203125" style="97" hidden="1" customWidth="1"/>
    <col min="5638" max="5638" width="0" style="97" hidden="1" customWidth="1"/>
    <col min="5639" max="5886" width="0" style="97" hidden="1"/>
    <col min="5887" max="5887" width="16.33203125" style="97" hidden="1" customWidth="1"/>
    <col min="5888" max="5889" width="13.44140625" style="97" hidden="1" customWidth="1"/>
    <col min="5890" max="5890" width="16" style="97" hidden="1" customWidth="1"/>
    <col min="5891" max="5891" width="14.6640625" style="97" hidden="1" customWidth="1"/>
    <col min="5892" max="5892" width="12.6640625" style="97" hidden="1" customWidth="1"/>
    <col min="5893" max="5893" width="9.33203125" style="97" hidden="1" customWidth="1"/>
    <col min="5894" max="5894" width="0" style="97" hidden="1" customWidth="1"/>
    <col min="5895" max="6142" width="0" style="97" hidden="1"/>
    <col min="6143" max="6143" width="16.33203125" style="97" hidden="1" customWidth="1"/>
    <col min="6144" max="6145" width="13.44140625" style="97" hidden="1" customWidth="1"/>
    <col min="6146" max="6146" width="16" style="97" hidden="1" customWidth="1"/>
    <col min="6147" max="6147" width="14.6640625" style="97" hidden="1" customWidth="1"/>
    <col min="6148" max="6148" width="12.6640625" style="97" hidden="1" customWidth="1"/>
    <col min="6149" max="6149" width="9.33203125" style="97" hidden="1" customWidth="1"/>
    <col min="6150" max="6150" width="0" style="97" hidden="1" customWidth="1"/>
    <col min="6151" max="6398" width="0" style="97" hidden="1"/>
    <col min="6399" max="6399" width="16.33203125" style="97" hidden="1" customWidth="1"/>
    <col min="6400" max="6401" width="13.44140625" style="97" hidden="1" customWidth="1"/>
    <col min="6402" max="6402" width="16" style="97" hidden="1" customWidth="1"/>
    <col min="6403" max="6403" width="14.6640625" style="97" hidden="1" customWidth="1"/>
    <col min="6404" max="6404" width="12.6640625" style="97" hidden="1" customWidth="1"/>
    <col min="6405" max="6405" width="9.33203125" style="97" hidden="1" customWidth="1"/>
    <col min="6406" max="6406" width="0" style="97" hidden="1" customWidth="1"/>
    <col min="6407" max="6654" width="0" style="97" hidden="1"/>
    <col min="6655" max="6655" width="16.33203125" style="97" hidden="1" customWidth="1"/>
    <col min="6656" max="6657" width="13.44140625" style="97" hidden="1" customWidth="1"/>
    <col min="6658" max="6658" width="16" style="97" hidden="1" customWidth="1"/>
    <col min="6659" max="6659" width="14.6640625" style="97" hidden="1" customWidth="1"/>
    <col min="6660" max="6660" width="12.6640625" style="97" hidden="1" customWidth="1"/>
    <col min="6661" max="6661" width="9.33203125" style="97" hidden="1" customWidth="1"/>
    <col min="6662" max="6662" width="0" style="97" hidden="1" customWidth="1"/>
    <col min="6663" max="6910" width="0" style="97" hidden="1"/>
    <col min="6911" max="6911" width="16.33203125" style="97" hidden="1" customWidth="1"/>
    <col min="6912" max="6913" width="13.44140625" style="97" hidden="1" customWidth="1"/>
    <col min="6914" max="6914" width="16" style="97" hidden="1" customWidth="1"/>
    <col min="6915" max="6915" width="14.6640625" style="97" hidden="1" customWidth="1"/>
    <col min="6916" max="6916" width="12.6640625" style="97" hidden="1" customWidth="1"/>
    <col min="6917" max="6917" width="9.33203125" style="97" hidden="1" customWidth="1"/>
    <col min="6918" max="6918" width="0" style="97" hidden="1" customWidth="1"/>
    <col min="6919" max="7166" width="0" style="97" hidden="1"/>
    <col min="7167" max="7167" width="16.33203125" style="97" hidden="1" customWidth="1"/>
    <col min="7168" max="7169" width="13.44140625" style="97" hidden="1" customWidth="1"/>
    <col min="7170" max="7170" width="16" style="97" hidden="1" customWidth="1"/>
    <col min="7171" max="7171" width="14.6640625" style="97" hidden="1" customWidth="1"/>
    <col min="7172" max="7172" width="12.6640625" style="97" hidden="1" customWidth="1"/>
    <col min="7173" max="7173" width="9.33203125" style="97" hidden="1" customWidth="1"/>
    <col min="7174" max="7174" width="0" style="97" hidden="1" customWidth="1"/>
    <col min="7175" max="7422" width="0" style="97" hidden="1"/>
    <col min="7423" max="7423" width="16.33203125" style="97" hidden="1" customWidth="1"/>
    <col min="7424" max="7425" width="13.44140625" style="97" hidden="1" customWidth="1"/>
    <col min="7426" max="7426" width="16" style="97" hidden="1" customWidth="1"/>
    <col min="7427" max="7427" width="14.6640625" style="97" hidden="1" customWidth="1"/>
    <col min="7428" max="7428" width="12.6640625" style="97" hidden="1" customWidth="1"/>
    <col min="7429" max="7429" width="9.33203125" style="97" hidden="1" customWidth="1"/>
    <col min="7430" max="7430" width="0" style="97" hidden="1" customWidth="1"/>
    <col min="7431" max="7678" width="0" style="97" hidden="1"/>
    <col min="7679" max="7679" width="16.33203125" style="97" hidden="1" customWidth="1"/>
    <col min="7680" max="7681" width="13.44140625" style="97" hidden="1" customWidth="1"/>
    <col min="7682" max="7682" width="16" style="97" hidden="1" customWidth="1"/>
    <col min="7683" max="7683" width="14.6640625" style="97" hidden="1" customWidth="1"/>
    <col min="7684" max="7684" width="12.6640625" style="97" hidden="1" customWidth="1"/>
    <col min="7685" max="7685" width="9.33203125" style="97" hidden="1" customWidth="1"/>
    <col min="7686" max="7686" width="0" style="97" hidden="1" customWidth="1"/>
    <col min="7687" max="7934" width="0" style="97" hidden="1"/>
    <col min="7935" max="7935" width="16.33203125" style="97" hidden="1" customWidth="1"/>
    <col min="7936" max="7937" width="13.44140625" style="97" hidden="1" customWidth="1"/>
    <col min="7938" max="7938" width="16" style="97" hidden="1" customWidth="1"/>
    <col min="7939" max="7939" width="14.6640625" style="97" hidden="1" customWidth="1"/>
    <col min="7940" max="7940" width="12.6640625" style="97" hidden="1" customWidth="1"/>
    <col min="7941" max="7941" width="9.33203125" style="97" hidden="1" customWidth="1"/>
    <col min="7942" max="7942" width="0" style="97" hidden="1" customWidth="1"/>
    <col min="7943" max="8190" width="0" style="97" hidden="1"/>
    <col min="8191" max="8191" width="16.33203125" style="97" hidden="1" customWidth="1"/>
    <col min="8192" max="8193" width="13.44140625" style="97" hidden="1" customWidth="1"/>
    <col min="8194" max="8194" width="16" style="97" hidden="1" customWidth="1"/>
    <col min="8195" max="8195" width="14.6640625" style="97" hidden="1" customWidth="1"/>
    <col min="8196" max="8196" width="12.6640625" style="97" hidden="1" customWidth="1"/>
    <col min="8197" max="8197" width="9.33203125" style="97" hidden="1" customWidth="1"/>
    <col min="8198" max="8198" width="0" style="97" hidden="1" customWidth="1"/>
    <col min="8199" max="8446" width="0" style="97" hidden="1"/>
    <col min="8447" max="8447" width="16.33203125" style="97" hidden="1" customWidth="1"/>
    <col min="8448" max="8449" width="13.44140625" style="97" hidden="1" customWidth="1"/>
    <col min="8450" max="8450" width="16" style="97" hidden="1" customWidth="1"/>
    <col min="8451" max="8451" width="14.6640625" style="97" hidden="1" customWidth="1"/>
    <col min="8452" max="8452" width="12.6640625" style="97" hidden="1" customWidth="1"/>
    <col min="8453" max="8453" width="9.33203125" style="97" hidden="1" customWidth="1"/>
    <col min="8454" max="8454" width="0" style="97" hidden="1" customWidth="1"/>
    <col min="8455" max="8702" width="0" style="97" hidden="1"/>
    <col min="8703" max="8703" width="16.33203125" style="97" hidden="1" customWidth="1"/>
    <col min="8704" max="8705" width="13.44140625" style="97" hidden="1" customWidth="1"/>
    <col min="8706" max="8706" width="16" style="97" hidden="1" customWidth="1"/>
    <col min="8707" max="8707" width="14.6640625" style="97" hidden="1" customWidth="1"/>
    <col min="8708" max="8708" width="12.6640625" style="97" hidden="1" customWidth="1"/>
    <col min="8709" max="8709" width="9.33203125" style="97" hidden="1" customWidth="1"/>
    <col min="8710" max="8710" width="0" style="97" hidden="1" customWidth="1"/>
    <col min="8711" max="8958" width="0" style="97" hidden="1"/>
    <col min="8959" max="8959" width="16.33203125" style="97" hidden="1" customWidth="1"/>
    <col min="8960" max="8961" width="13.44140625" style="97" hidden="1" customWidth="1"/>
    <col min="8962" max="8962" width="16" style="97" hidden="1" customWidth="1"/>
    <col min="8963" max="8963" width="14.6640625" style="97" hidden="1" customWidth="1"/>
    <col min="8964" max="8964" width="12.6640625" style="97" hidden="1" customWidth="1"/>
    <col min="8965" max="8965" width="9.33203125" style="97" hidden="1" customWidth="1"/>
    <col min="8966" max="8966" width="0" style="97" hidden="1" customWidth="1"/>
    <col min="8967" max="9214" width="0" style="97" hidden="1"/>
    <col min="9215" max="9215" width="16.33203125" style="97" hidden="1" customWidth="1"/>
    <col min="9216" max="9217" width="13.44140625" style="97" hidden="1" customWidth="1"/>
    <col min="9218" max="9218" width="16" style="97" hidden="1" customWidth="1"/>
    <col min="9219" max="9219" width="14.6640625" style="97" hidden="1" customWidth="1"/>
    <col min="9220" max="9220" width="12.6640625" style="97" hidden="1" customWidth="1"/>
    <col min="9221" max="9221" width="9.33203125" style="97" hidden="1" customWidth="1"/>
    <col min="9222" max="9222" width="0" style="97" hidden="1" customWidth="1"/>
    <col min="9223" max="9470" width="0" style="97" hidden="1"/>
    <col min="9471" max="9471" width="16.33203125" style="97" hidden="1" customWidth="1"/>
    <col min="9472" max="9473" width="13.44140625" style="97" hidden="1" customWidth="1"/>
    <col min="9474" max="9474" width="16" style="97" hidden="1" customWidth="1"/>
    <col min="9475" max="9475" width="14.6640625" style="97" hidden="1" customWidth="1"/>
    <col min="9476" max="9476" width="12.6640625" style="97" hidden="1" customWidth="1"/>
    <col min="9477" max="9477" width="9.33203125" style="97" hidden="1" customWidth="1"/>
    <col min="9478" max="9478" width="0" style="97" hidden="1" customWidth="1"/>
    <col min="9479" max="9726" width="0" style="97" hidden="1"/>
    <col min="9727" max="9727" width="16.33203125" style="97" hidden="1" customWidth="1"/>
    <col min="9728" max="9729" width="13.44140625" style="97" hidden="1" customWidth="1"/>
    <col min="9730" max="9730" width="16" style="97" hidden="1" customWidth="1"/>
    <col min="9731" max="9731" width="14.6640625" style="97" hidden="1" customWidth="1"/>
    <col min="9732" max="9732" width="12.6640625" style="97" hidden="1" customWidth="1"/>
    <col min="9733" max="9733" width="9.33203125" style="97" hidden="1" customWidth="1"/>
    <col min="9734" max="9734" width="0" style="97" hidden="1" customWidth="1"/>
    <col min="9735" max="9982" width="0" style="97" hidden="1"/>
    <col min="9983" max="9983" width="16.33203125" style="97" hidden="1" customWidth="1"/>
    <col min="9984" max="9985" width="13.44140625" style="97" hidden="1" customWidth="1"/>
    <col min="9986" max="9986" width="16" style="97" hidden="1" customWidth="1"/>
    <col min="9987" max="9987" width="14.6640625" style="97" hidden="1" customWidth="1"/>
    <col min="9988" max="9988" width="12.6640625" style="97" hidden="1" customWidth="1"/>
    <col min="9989" max="9989" width="9.33203125" style="97" hidden="1" customWidth="1"/>
    <col min="9990" max="9990" width="0" style="97" hidden="1" customWidth="1"/>
    <col min="9991" max="10238" width="0" style="97" hidden="1"/>
    <col min="10239" max="10239" width="16.33203125" style="97" hidden="1" customWidth="1"/>
    <col min="10240" max="10241" width="13.44140625" style="97" hidden="1" customWidth="1"/>
    <col min="10242" max="10242" width="16" style="97" hidden="1" customWidth="1"/>
    <col min="10243" max="10243" width="14.6640625" style="97" hidden="1" customWidth="1"/>
    <col min="10244" max="10244" width="12.6640625" style="97" hidden="1" customWidth="1"/>
    <col min="10245" max="10245" width="9.33203125" style="97" hidden="1" customWidth="1"/>
    <col min="10246" max="10246" width="0" style="97" hidden="1" customWidth="1"/>
    <col min="10247" max="10494" width="0" style="97" hidden="1"/>
    <col min="10495" max="10495" width="16.33203125" style="97" hidden="1" customWidth="1"/>
    <col min="10496" max="10497" width="13.44140625" style="97" hidden="1" customWidth="1"/>
    <col min="10498" max="10498" width="16" style="97" hidden="1" customWidth="1"/>
    <col min="10499" max="10499" width="14.6640625" style="97" hidden="1" customWidth="1"/>
    <col min="10500" max="10500" width="12.6640625" style="97" hidden="1" customWidth="1"/>
    <col min="10501" max="10501" width="9.33203125" style="97" hidden="1" customWidth="1"/>
    <col min="10502" max="10502" width="0" style="97" hidden="1" customWidth="1"/>
    <col min="10503" max="10750" width="0" style="97" hidden="1"/>
    <col min="10751" max="10751" width="16.33203125" style="97" hidden="1" customWidth="1"/>
    <col min="10752" max="10753" width="13.44140625" style="97" hidden="1" customWidth="1"/>
    <col min="10754" max="10754" width="16" style="97" hidden="1" customWidth="1"/>
    <col min="10755" max="10755" width="14.6640625" style="97" hidden="1" customWidth="1"/>
    <col min="10756" max="10756" width="12.6640625" style="97" hidden="1" customWidth="1"/>
    <col min="10757" max="10757" width="9.33203125" style="97" hidden="1" customWidth="1"/>
    <col min="10758" max="10758" width="0" style="97" hidden="1" customWidth="1"/>
    <col min="10759" max="11006" width="0" style="97" hidden="1"/>
    <col min="11007" max="11007" width="16.33203125" style="97" hidden="1" customWidth="1"/>
    <col min="11008" max="11009" width="13.44140625" style="97" hidden="1" customWidth="1"/>
    <col min="11010" max="11010" width="16" style="97" hidden="1" customWidth="1"/>
    <col min="11011" max="11011" width="14.6640625" style="97" hidden="1" customWidth="1"/>
    <col min="11012" max="11012" width="12.6640625" style="97" hidden="1" customWidth="1"/>
    <col min="11013" max="11013" width="9.33203125" style="97" hidden="1" customWidth="1"/>
    <col min="11014" max="11014" width="0" style="97" hidden="1" customWidth="1"/>
    <col min="11015" max="11262" width="0" style="97" hidden="1"/>
    <col min="11263" max="11263" width="16.33203125" style="97" hidden="1" customWidth="1"/>
    <col min="11264" max="11265" width="13.44140625" style="97" hidden="1" customWidth="1"/>
    <col min="11266" max="11266" width="16" style="97" hidden="1" customWidth="1"/>
    <col min="11267" max="11267" width="14.6640625" style="97" hidden="1" customWidth="1"/>
    <col min="11268" max="11268" width="12.6640625" style="97" hidden="1" customWidth="1"/>
    <col min="11269" max="11269" width="9.33203125" style="97" hidden="1" customWidth="1"/>
    <col min="11270" max="11270" width="0" style="97" hidden="1" customWidth="1"/>
    <col min="11271" max="11518" width="0" style="97" hidden="1"/>
    <col min="11519" max="11519" width="16.33203125" style="97" hidden="1" customWidth="1"/>
    <col min="11520" max="11521" width="13.44140625" style="97" hidden="1" customWidth="1"/>
    <col min="11522" max="11522" width="16" style="97" hidden="1" customWidth="1"/>
    <col min="11523" max="11523" width="14.6640625" style="97" hidden="1" customWidth="1"/>
    <col min="11524" max="11524" width="12.6640625" style="97" hidden="1" customWidth="1"/>
    <col min="11525" max="11525" width="9.33203125" style="97" hidden="1" customWidth="1"/>
    <col min="11526" max="11526" width="0" style="97" hidden="1" customWidth="1"/>
    <col min="11527" max="11774" width="0" style="97" hidden="1"/>
    <col min="11775" max="11775" width="16.33203125" style="97" hidden="1" customWidth="1"/>
    <col min="11776" max="11777" width="13.44140625" style="97" hidden="1" customWidth="1"/>
    <col min="11778" max="11778" width="16" style="97" hidden="1" customWidth="1"/>
    <col min="11779" max="11779" width="14.6640625" style="97" hidden="1" customWidth="1"/>
    <col min="11780" max="11780" width="12.6640625" style="97" hidden="1" customWidth="1"/>
    <col min="11781" max="11781" width="9.33203125" style="97" hidden="1" customWidth="1"/>
    <col min="11782" max="11782" width="0" style="97" hidden="1" customWidth="1"/>
    <col min="11783" max="12030" width="0" style="97" hidden="1"/>
    <col min="12031" max="12031" width="16.33203125" style="97" hidden="1" customWidth="1"/>
    <col min="12032" max="12033" width="13.44140625" style="97" hidden="1" customWidth="1"/>
    <col min="12034" max="12034" width="16" style="97" hidden="1" customWidth="1"/>
    <col min="12035" max="12035" width="14.6640625" style="97" hidden="1" customWidth="1"/>
    <col min="12036" max="12036" width="12.6640625" style="97" hidden="1" customWidth="1"/>
    <col min="12037" max="12037" width="9.33203125" style="97" hidden="1" customWidth="1"/>
    <col min="12038" max="12038" width="0" style="97" hidden="1" customWidth="1"/>
    <col min="12039" max="12286" width="0" style="97" hidden="1"/>
    <col min="12287" max="12287" width="16.33203125" style="97" hidden="1" customWidth="1"/>
    <col min="12288" max="12289" width="13.44140625" style="97" hidden="1" customWidth="1"/>
    <col min="12290" max="12290" width="16" style="97" hidden="1" customWidth="1"/>
    <col min="12291" max="12291" width="14.6640625" style="97" hidden="1" customWidth="1"/>
    <col min="12292" max="12292" width="12.6640625" style="97" hidden="1" customWidth="1"/>
    <col min="12293" max="12293" width="9.33203125" style="97" hidden="1" customWidth="1"/>
    <col min="12294" max="12294" width="0" style="97" hidden="1" customWidth="1"/>
    <col min="12295" max="12542" width="0" style="97" hidden="1"/>
    <col min="12543" max="12543" width="16.33203125" style="97" hidden="1" customWidth="1"/>
    <col min="12544" max="12545" width="13.44140625" style="97" hidden="1" customWidth="1"/>
    <col min="12546" max="12546" width="16" style="97" hidden="1" customWidth="1"/>
    <col min="12547" max="12547" width="14.6640625" style="97" hidden="1" customWidth="1"/>
    <col min="12548" max="12548" width="12.6640625" style="97" hidden="1" customWidth="1"/>
    <col min="12549" max="12549" width="9.33203125" style="97" hidden="1" customWidth="1"/>
    <col min="12550" max="12550" width="0" style="97" hidden="1" customWidth="1"/>
    <col min="12551" max="12798" width="0" style="97" hidden="1"/>
    <col min="12799" max="12799" width="16.33203125" style="97" hidden="1" customWidth="1"/>
    <col min="12800" max="12801" width="13.44140625" style="97" hidden="1" customWidth="1"/>
    <col min="12802" max="12802" width="16" style="97" hidden="1" customWidth="1"/>
    <col min="12803" max="12803" width="14.6640625" style="97" hidden="1" customWidth="1"/>
    <col min="12804" max="12804" width="12.6640625" style="97" hidden="1" customWidth="1"/>
    <col min="12805" max="12805" width="9.33203125" style="97" hidden="1" customWidth="1"/>
    <col min="12806" max="12806" width="0" style="97" hidden="1" customWidth="1"/>
    <col min="12807" max="13054" width="0" style="97" hidden="1"/>
    <col min="13055" max="13055" width="16.33203125" style="97" hidden="1" customWidth="1"/>
    <col min="13056" max="13057" width="13.44140625" style="97" hidden="1" customWidth="1"/>
    <col min="13058" max="13058" width="16" style="97" hidden="1" customWidth="1"/>
    <col min="13059" max="13059" width="14.6640625" style="97" hidden="1" customWidth="1"/>
    <col min="13060" max="13060" width="12.6640625" style="97" hidden="1" customWidth="1"/>
    <col min="13061" max="13061" width="9.33203125" style="97" hidden="1" customWidth="1"/>
    <col min="13062" max="13062" width="0" style="97" hidden="1" customWidth="1"/>
    <col min="13063" max="13310" width="0" style="97" hidden="1"/>
    <col min="13311" max="13311" width="16.33203125" style="97" hidden="1" customWidth="1"/>
    <col min="13312" max="13313" width="13.44140625" style="97" hidden="1" customWidth="1"/>
    <col min="13314" max="13314" width="16" style="97" hidden="1" customWidth="1"/>
    <col min="13315" max="13315" width="14.6640625" style="97" hidden="1" customWidth="1"/>
    <col min="13316" max="13316" width="12.6640625" style="97" hidden="1" customWidth="1"/>
    <col min="13317" max="13317" width="9.33203125" style="97" hidden="1" customWidth="1"/>
    <col min="13318" max="13318" width="0" style="97" hidden="1" customWidth="1"/>
    <col min="13319" max="13566" width="0" style="97" hidden="1"/>
    <col min="13567" max="13567" width="16.33203125" style="97" hidden="1" customWidth="1"/>
    <col min="13568" max="13569" width="13.44140625" style="97" hidden="1" customWidth="1"/>
    <col min="13570" max="13570" width="16" style="97" hidden="1" customWidth="1"/>
    <col min="13571" max="13571" width="14.6640625" style="97" hidden="1" customWidth="1"/>
    <col min="13572" max="13572" width="12.6640625" style="97" hidden="1" customWidth="1"/>
    <col min="13573" max="13573" width="9.33203125" style="97" hidden="1" customWidth="1"/>
    <col min="13574" max="13574" width="0" style="97" hidden="1" customWidth="1"/>
    <col min="13575" max="13822" width="0" style="97" hidden="1"/>
    <col min="13823" max="13823" width="16.33203125" style="97" hidden="1" customWidth="1"/>
    <col min="13824" max="13825" width="13.44140625" style="97" hidden="1" customWidth="1"/>
    <col min="13826" max="13826" width="16" style="97" hidden="1" customWidth="1"/>
    <col min="13827" max="13827" width="14.6640625" style="97" hidden="1" customWidth="1"/>
    <col min="13828" max="13828" width="12.6640625" style="97" hidden="1" customWidth="1"/>
    <col min="13829" max="13829" width="9.33203125" style="97" hidden="1" customWidth="1"/>
    <col min="13830" max="13830" width="0" style="97" hidden="1" customWidth="1"/>
    <col min="13831" max="14078" width="0" style="97" hidden="1"/>
    <col min="14079" max="14079" width="16.33203125" style="97" hidden="1" customWidth="1"/>
    <col min="14080" max="14081" width="13.44140625" style="97" hidden="1" customWidth="1"/>
    <col min="14082" max="14082" width="16" style="97" hidden="1" customWidth="1"/>
    <col min="14083" max="14083" width="14.6640625" style="97" hidden="1" customWidth="1"/>
    <col min="14084" max="14084" width="12.6640625" style="97" hidden="1" customWidth="1"/>
    <col min="14085" max="14085" width="9.33203125" style="97" hidden="1" customWidth="1"/>
    <col min="14086" max="14086" width="0" style="97" hidden="1" customWidth="1"/>
    <col min="14087" max="14334" width="0" style="97" hidden="1"/>
    <col min="14335" max="14335" width="16.33203125" style="97" hidden="1" customWidth="1"/>
    <col min="14336" max="14337" width="13.44140625" style="97" hidden="1" customWidth="1"/>
    <col min="14338" max="14338" width="16" style="97" hidden="1" customWidth="1"/>
    <col min="14339" max="14339" width="14.6640625" style="97" hidden="1" customWidth="1"/>
    <col min="14340" max="14340" width="12.6640625" style="97" hidden="1" customWidth="1"/>
    <col min="14341" max="14341" width="9.33203125" style="97" hidden="1" customWidth="1"/>
    <col min="14342" max="14342" width="0" style="97" hidden="1" customWidth="1"/>
    <col min="14343" max="14590" width="0" style="97" hidden="1"/>
    <col min="14591" max="14591" width="16.33203125" style="97" hidden="1" customWidth="1"/>
    <col min="14592" max="14593" width="13.44140625" style="97" hidden="1" customWidth="1"/>
    <col min="14594" max="14594" width="16" style="97" hidden="1" customWidth="1"/>
    <col min="14595" max="14595" width="14.6640625" style="97" hidden="1" customWidth="1"/>
    <col min="14596" max="14596" width="12.6640625" style="97" hidden="1" customWidth="1"/>
    <col min="14597" max="14597" width="9.33203125" style="97" hidden="1" customWidth="1"/>
    <col min="14598" max="14598" width="0" style="97" hidden="1" customWidth="1"/>
    <col min="14599" max="14846" width="0" style="97" hidden="1"/>
    <col min="14847" max="14847" width="16.33203125" style="97" hidden="1" customWidth="1"/>
    <col min="14848" max="14849" width="13.44140625" style="97" hidden="1" customWidth="1"/>
    <col min="14850" max="14850" width="16" style="97" hidden="1" customWidth="1"/>
    <col min="14851" max="14851" width="14.6640625" style="97" hidden="1" customWidth="1"/>
    <col min="14852" max="14852" width="12.6640625" style="97" hidden="1" customWidth="1"/>
    <col min="14853" max="14853" width="9.33203125" style="97" hidden="1" customWidth="1"/>
    <col min="14854" max="14854" width="0" style="97" hidden="1" customWidth="1"/>
    <col min="14855" max="15102" width="0" style="97" hidden="1"/>
    <col min="15103" max="15103" width="16.33203125" style="97" hidden="1" customWidth="1"/>
    <col min="15104" max="15105" width="13.44140625" style="97" hidden="1" customWidth="1"/>
    <col min="15106" max="15106" width="16" style="97" hidden="1" customWidth="1"/>
    <col min="15107" max="15107" width="14.6640625" style="97" hidden="1" customWidth="1"/>
    <col min="15108" max="15108" width="12.6640625" style="97" hidden="1" customWidth="1"/>
    <col min="15109" max="15109" width="9.33203125" style="97" hidden="1" customWidth="1"/>
    <col min="15110" max="15110" width="0" style="97" hidden="1" customWidth="1"/>
    <col min="15111" max="15358" width="0" style="97" hidden="1"/>
    <col min="15359" max="15359" width="16.33203125" style="97" hidden="1" customWidth="1"/>
    <col min="15360" max="15361" width="13.44140625" style="97" hidden="1" customWidth="1"/>
    <col min="15362" max="15362" width="16" style="97" hidden="1" customWidth="1"/>
    <col min="15363" max="15363" width="14.6640625" style="97" hidden="1" customWidth="1"/>
    <col min="15364" max="15364" width="12.6640625" style="97" hidden="1" customWidth="1"/>
    <col min="15365" max="15365" width="9.33203125" style="97" hidden="1" customWidth="1"/>
    <col min="15366" max="15366" width="0" style="97" hidden="1" customWidth="1"/>
    <col min="15367" max="15614" width="0" style="97" hidden="1"/>
    <col min="15615" max="15615" width="16.33203125" style="97" hidden="1" customWidth="1"/>
    <col min="15616" max="15617" width="13.44140625" style="97" hidden="1" customWidth="1"/>
    <col min="15618" max="15618" width="16" style="97" hidden="1" customWidth="1"/>
    <col min="15619" max="15619" width="14.6640625" style="97" hidden="1" customWidth="1"/>
    <col min="15620" max="15620" width="12.6640625" style="97" hidden="1" customWidth="1"/>
    <col min="15621" max="15621" width="9.33203125" style="97" hidden="1" customWidth="1"/>
    <col min="15622" max="15622" width="0" style="97" hidden="1" customWidth="1"/>
    <col min="15623" max="15870" width="0" style="97" hidden="1"/>
    <col min="15871" max="15871" width="16.33203125" style="97" hidden="1" customWidth="1"/>
    <col min="15872" max="15873" width="13.44140625" style="97" hidden="1" customWidth="1"/>
    <col min="15874" max="15874" width="16" style="97" hidden="1" customWidth="1"/>
    <col min="15875" max="15875" width="14.6640625" style="97" hidden="1" customWidth="1"/>
    <col min="15876" max="15876" width="12.6640625" style="97" hidden="1" customWidth="1"/>
    <col min="15877" max="15877" width="9.33203125" style="97" hidden="1" customWidth="1"/>
    <col min="15878" max="15878" width="0" style="97" hidden="1" customWidth="1"/>
    <col min="15879" max="16126" width="0" style="97" hidden="1"/>
    <col min="16127" max="16127" width="16.33203125" style="97" hidden="1" customWidth="1"/>
    <col min="16128" max="16129" width="13.44140625" style="97" hidden="1" customWidth="1"/>
    <col min="16130" max="16130" width="16" style="97" hidden="1" customWidth="1"/>
    <col min="16131" max="16131" width="14.6640625" style="97" hidden="1" customWidth="1"/>
    <col min="16132" max="16132" width="12.6640625" style="97" hidden="1" customWidth="1"/>
    <col min="16133" max="16133" width="9.33203125" style="97" hidden="1" customWidth="1"/>
    <col min="16134" max="16134" width="12.6640625" style="97" hidden="1" customWidth="1"/>
    <col min="16135" max="16135" width="9.33203125" style="97" hidden="1"/>
    <col min="16136" max="16384" width="0" style="97" hidden="1"/>
  </cols>
  <sheetData>
    <row r="1" spans="1:5" ht="16.2" thickBot="1">
      <c r="A1" s="96" t="s">
        <v>644</v>
      </c>
    </row>
    <row r="2" spans="1:5">
      <c r="A2" s="98" t="s">
        <v>5</v>
      </c>
      <c r="B2" s="99" t="s">
        <v>10</v>
      </c>
      <c r="C2" s="99" t="s">
        <v>10</v>
      </c>
      <c r="D2" s="99" t="s">
        <v>308</v>
      </c>
    </row>
    <row r="3" spans="1:5">
      <c r="B3" s="100" t="s">
        <v>15</v>
      </c>
      <c r="C3" s="100" t="s">
        <v>15</v>
      </c>
      <c r="D3" s="102" t="s">
        <v>645</v>
      </c>
    </row>
    <row r="4" spans="1:5">
      <c r="A4" s="97" t="s">
        <v>16</v>
      </c>
      <c r="B4" s="102" t="s">
        <v>309</v>
      </c>
      <c r="C4" s="102" t="s">
        <v>309</v>
      </c>
      <c r="D4" s="100" t="s">
        <v>20</v>
      </c>
    </row>
    <row r="5" spans="1:5">
      <c r="B5" s="102" t="s">
        <v>647</v>
      </c>
      <c r="C5" s="102" t="s">
        <v>648</v>
      </c>
      <c r="D5" s="100"/>
    </row>
    <row r="6" spans="1:5">
      <c r="B6" s="103" t="s">
        <v>649</v>
      </c>
      <c r="C6" s="101" t="s">
        <v>646</v>
      </c>
      <c r="D6" s="100"/>
    </row>
    <row r="7" spans="1:5">
      <c r="B7" s="103" t="s">
        <v>650</v>
      </c>
      <c r="C7" s="109" t="s">
        <v>980</v>
      </c>
      <c r="D7" s="100"/>
    </row>
    <row r="8" spans="1:5">
      <c r="A8" s="104"/>
      <c r="B8" s="104"/>
      <c r="C8" s="105"/>
      <c r="D8" s="106"/>
    </row>
    <row r="9" spans="1:5" ht="27" customHeight="1">
      <c r="A9" s="83" t="s">
        <v>323</v>
      </c>
      <c r="B9" s="90"/>
      <c r="C9" s="84"/>
      <c r="D9" s="84"/>
      <c r="E9" s="81"/>
    </row>
    <row r="10" spans="1:5">
      <c r="A10" s="88" t="s">
        <v>310</v>
      </c>
      <c r="B10" s="90">
        <v>8872700</v>
      </c>
      <c r="C10" s="90">
        <v>37021713</v>
      </c>
      <c r="D10" s="90">
        <v>-28149013</v>
      </c>
      <c r="E10" s="84"/>
    </row>
    <row r="11" spans="1:5">
      <c r="A11" s="88" t="s">
        <v>324</v>
      </c>
      <c r="B11" s="90">
        <v>-56854319</v>
      </c>
      <c r="C11" s="90">
        <v>-49473575</v>
      </c>
      <c r="D11" s="90">
        <v>-7380744</v>
      </c>
      <c r="E11" s="90"/>
    </row>
    <row r="12" spans="1:5">
      <c r="A12" s="88" t="s">
        <v>325</v>
      </c>
      <c r="B12" s="90">
        <v>14729253</v>
      </c>
      <c r="C12" s="90">
        <v>21491474</v>
      </c>
      <c r="D12" s="90">
        <v>-6762221</v>
      </c>
      <c r="E12" s="90"/>
    </row>
    <row r="13" spans="1:5">
      <c r="A13" s="88" t="s">
        <v>326</v>
      </c>
      <c r="B13" s="90">
        <v>-114405369</v>
      </c>
      <c r="C13" s="90">
        <v>-103167910</v>
      </c>
      <c r="D13" s="90">
        <v>-11237459</v>
      </c>
      <c r="E13" s="90"/>
    </row>
    <row r="14" spans="1:5">
      <c r="A14" s="88" t="s">
        <v>327</v>
      </c>
      <c r="B14" s="90">
        <v>-167055399</v>
      </c>
      <c r="C14" s="90">
        <v>-171398340</v>
      </c>
      <c r="D14" s="90">
        <v>4342941</v>
      </c>
      <c r="E14" s="90"/>
    </row>
    <row r="15" spans="1:5">
      <c r="A15" s="88" t="s">
        <v>328</v>
      </c>
      <c r="B15" s="90">
        <v>-119896648</v>
      </c>
      <c r="C15" s="90">
        <v>-113703324</v>
      </c>
      <c r="D15" s="90">
        <v>-6193324</v>
      </c>
      <c r="E15" s="90"/>
    </row>
    <row r="16" spans="1:5" ht="12.75" customHeight="1">
      <c r="A16" s="88" t="s">
        <v>329</v>
      </c>
      <c r="B16" s="90">
        <v>-43606848</v>
      </c>
      <c r="C16" s="90">
        <v>-36403505</v>
      </c>
      <c r="D16" s="90">
        <v>-7203343</v>
      </c>
      <c r="E16" s="90"/>
    </row>
    <row r="17" spans="1:6" ht="12.75" customHeight="1">
      <c r="A17" s="88" t="s">
        <v>330</v>
      </c>
      <c r="B17" s="90">
        <v>-170211519</v>
      </c>
      <c r="C17" s="90">
        <v>-173711952</v>
      </c>
      <c r="D17" s="90">
        <v>3500433</v>
      </c>
      <c r="E17" s="90"/>
    </row>
    <row r="18" spans="1:6" ht="12.75" customHeight="1">
      <c r="A18" s="88" t="s">
        <v>331</v>
      </c>
      <c r="B18" s="90">
        <v>26821281</v>
      </c>
      <c r="C18" s="90">
        <v>-10458497</v>
      </c>
      <c r="D18" s="90">
        <v>37279778</v>
      </c>
      <c r="E18" s="90"/>
    </row>
    <row r="19" spans="1:6" ht="12.75" customHeight="1">
      <c r="A19" s="88" t="s">
        <v>332</v>
      </c>
      <c r="B19" s="90">
        <v>-13989324</v>
      </c>
      <c r="C19" s="90">
        <v>-10440000</v>
      </c>
      <c r="D19" s="90">
        <v>-3549324</v>
      </c>
      <c r="E19" s="90"/>
    </row>
    <row r="20" spans="1:6" ht="12.75" customHeight="1">
      <c r="A20" s="88" t="s">
        <v>333</v>
      </c>
      <c r="B20" s="90">
        <v>-57933932</v>
      </c>
      <c r="C20" s="90">
        <v>-55551163</v>
      </c>
      <c r="D20" s="90">
        <v>-2382769</v>
      </c>
      <c r="E20" s="90"/>
    </row>
    <row r="21" spans="1:6" ht="12.75" customHeight="1">
      <c r="A21" s="88" t="s">
        <v>334</v>
      </c>
      <c r="B21" s="90">
        <v>-29888836</v>
      </c>
      <c r="C21" s="90">
        <v>-18295166</v>
      </c>
      <c r="D21" s="90">
        <v>-11593670</v>
      </c>
      <c r="E21" s="90"/>
    </row>
    <row r="22" spans="1:6">
      <c r="A22" s="88" t="s">
        <v>335</v>
      </c>
      <c r="B22" s="90">
        <v>-57378688</v>
      </c>
      <c r="C22" s="90">
        <v>-63147719</v>
      </c>
      <c r="D22" s="90">
        <v>5769031</v>
      </c>
      <c r="E22" s="90"/>
    </row>
    <row r="23" spans="1:6">
      <c r="A23" s="88" t="s">
        <v>336</v>
      </c>
      <c r="B23" s="90">
        <v>-108457659</v>
      </c>
      <c r="C23" s="90">
        <v>-113523383</v>
      </c>
      <c r="D23" s="90">
        <v>5065724</v>
      </c>
      <c r="E23" s="90"/>
    </row>
    <row r="24" spans="1:6">
      <c r="A24" s="88" t="s">
        <v>337</v>
      </c>
      <c r="B24" s="90">
        <v>-295078241</v>
      </c>
      <c r="C24" s="90">
        <v>-312182362</v>
      </c>
      <c r="D24" s="90">
        <v>17104121</v>
      </c>
      <c r="E24" s="90"/>
      <c r="F24" s="107"/>
    </row>
    <row r="25" spans="1:6">
      <c r="A25" s="88" t="s">
        <v>338</v>
      </c>
      <c r="B25" s="90">
        <v>-1878897892</v>
      </c>
      <c r="C25" s="90">
        <v>-2014998080</v>
      </c>
      <c r="D25" s="90">
        <v>136100188</v>
      </c>
      <c r="E25" s="90"/>
    </row>
    <row r="26" spans="1:6">
      <c r="A26" s="88" t="s">
        <v>339</v>
      </c>
      <c r="B26" s="90">
        <v>-172483700</v>
      </c>
      <c r="C26" s="90">
        <v>-169238976</v>
      </c>
      <c r="D26" s="90">
        <v>-3244724</v>
      </c>
      <c r="E26" s="90"/>
    </row>
    <row r="27" spans="1:6">
      <c r="A27" s="88" t="s">
        <v>340</v>
      </c>
      <c r="B27" s="90">
        <v>168682138</v>
      </c>
      <c r="C27" s="90">
        <v>164556439</v>
      </c>
      <c r="D27" s="90">
        <v>4125699</v>
      </c>
      <c r="E27" s="90"/>
    </row>
    <row r="28" spans="1:6">
      <c r="A28" s="88" t="s">
        <v>341</v>
      </c>
      <c r="B28" s="90">
        <v>-27119708</v>
      </c>
      <c r="C28" s="90">
        <v>-20821984</v>
      </c>
      <c r="D28" s="90">
        <v>-6297724</v>
      </c>
      <c r="E28" s="90"/>
    </row>
    <row r="29" spans="1:6">
      <c r="A29" s="88" t="s">
        <v>342</v>
      </c>
      <c r="B29" s="90">
        <v>-104340759</v>
      </c>
      <c r="C29" s="90">
        <v>-111254278</v>
      </c>
      <c r="D29" s="90">
        <v>6913519</v>
      </c>
      <c r="E29" s="90"/>
    </row>
    <row r="30" spans="1:6">
      <c r="A30" s="88" t="s">
        <v>343</v>
      </c>
      <c r="B30" s="90">
        <v>7110788</v>
      </c>
      <c r="C30" s="90">
        <v>-5531806</v>
      </c>
      <c r="D30" s="90">
        <v>12642594</v>
      </c>
      <c r="E30" s="90"/>
    </row>
    <row r="31" spans="1:6">
      <c r="A31" s="88" t="s">
        <v>344</v>
      </c>
      <c r="B31" s="90">
        <v>-49620991</v>
      </c>
      <c r="C31" s="90">
        <v>-45937419</v>
      </c>
      <c r="D31" s="90">
        <v>-3683572</v>
      </c>
      <c r="E31" s="90"/>
    </row>
    <row r="32" spans="1:6">
      <c r="A32" s="88" t="s">
        <v>345</v>
      </c>
      <c r="B32" s="90">
        <v>-9621588</v>
      </c>
      <c r="C32" s="90">
        <v>-10622187</v>
      </c>
      <c r="D32" s="90">
        <v>1000599</v>
      </c>
      <c r="E32" s="90"/>
    </row>
    <row r="33" spans="1:5">
      <c r="A33" s="88" t="s">
        <v>346</v>
      </c>
      <c r="B33" s="90">
        <v>-34605979</v>
      </c>
      <c r="C33" s="90">
        <v>-34359955</v>
      </c>
      <c r="D33" s="90">
        <v>-246024</v>
      </c>
      <c r="E33" s="90"/>
    </row>
    <row r="34" spans="1:5">
      <c r="A34" s="88" t="s">
        <v>347</v>
      </c>
      <c r="B34" s="90">
        <v>-60455346</v>
      </c>
      <c r="C34" s="90">
        <v>-65334226</v>
      </c>
      <c r="D34" s="90">
        <v>4878880</v>
      </c>
      <c r="E34" s="90"/>
    </row>
    <row r="35" spans="1:5">
      <c r="A35" s="88" t="s">
        <v>348</v>
      </c>
      <c r="B35" s="90">
        <v>-48072002</v>
      </c>
      <c r="C35" s="90">
        <v>-36909015</v>
      </c>
      <c r="D35" s="90">
        <v>-11162987</v>
      </c>
      <c r="E35" s="90"/>
    </row>
    <row r="36" spans="1:5" ht="27" customHeight="1">
      <c r="A36" s="83" t="s">
        <v>349</v>
      </c>
      <c r="B36" s="90"/>
      <c r="C36" s="90"/>
      <c r="D36" s="90"/>
      <c r="E36" s="90"/>
    </row>
    <row r="37" spans="1:5">
      <c r="A37" s="88" t="s">
        <v>350</v>
      </c>
      <c r="B37" s="90">
        <v>21557853</v>
      </c>
      <c r="C37" s="90">
        <v>7939570</v>
      </c>
      <c r="D37" s="90">
        <v>13618283</v>
      </c>
      <c r="E37" s="90"/>
    </row>
    <row r="38" spans="1:5">
      <c r="A38" s="88" t="s">
        <v>351</v>
      </c>
      <c r="B38" s="90">
        <v>-8219163</v>
      </c>
      <c r="C38" s="90">
        <v>-10674965</v>
      </c>
      <c r="D38" s="90">
        <v>2455802</v>
      </c>
      <c r="E38" s="90"/>
    </row>
    <row r="39" spans="1:5">
      <c r="A39" s="88" t="s">
        <v>352</v>
      </c>
      <c r="B39" s="90">
        <v>-23163221</v>
      </c>
      <c r="C39" s="90">
        <v>-20206580</v>
      </c>
      <c r="D39" s="90">
        <v>-2956641</v>
      </c>
      <c r="E39" s="90"/>
    </row>
    <row r="40" spans="1:5">
      <c r="A40" s="88" t="s">
        <v>353</v>
      </c>
      <c r="B40" s="90">
        <v>-50649551</v>
      </c>
      <c r="C40" s="90">
        <v>-51126844</v>
      </c>
      <c r="D40" s="90">
        <v>477293</v>
      </c>
      <c r="E40" s="90"/>
    </row>
    <row r="41" spans="1:5">
      <c r="A41" s="88" t="s">
        <v>354</v>
      </c>
      <c r="B41" s="90">
        <v>18199829</v>
      </c>
      <c r="C41" s="90">
        <v>16746327</v>
      </c>
      <c r="D41" s="90">
        <v>1453502</v>
      </c>
      <c r="E41" s="90"/>
    </row>
    <row r="42" spans="1:5">
      <c r="A42" s="88" t="s">
        <v>355</v>
      </c>
      <c r="B42" s="90">
        <v>-76000326</v>
      </c>
      <c r="C42" s="90">
        <v>-77255085</v>
      </c>
      <c r="D42" s="90">
        <v>1254759</v>
      </c>
      <c r="E42" s="90"/>
    </row>
    <row r="43" spans="1:5">
      <c r="A43" s="88" t="s">
        <v>356</v>
      </c>
      <c r="B43" s="90">
        <v>-17392566</v>
      </c>
      <c r="C43" s="90">
        <v>-16609024</v>
      </c>
      <c r="D43" s="90">
        <v>-783542</v>
      </c>
      <c r="E43" s="90"/>
    </row>
    <row r="44" spans="1:5">
      <c r="A44" s="88" t="s">
        <v>357</v>
      </c>
      <c r="B44" s="90">
        <v>-10486967</v>
      </c>
      <c r="C44" s="90">
        <v>-16049467</v>
      </c>
      <c r="D44" s="90">
        <v>5562500</v>
      </c>
      <c r="E44" s="90"/>
    </row>
    <row r="45" spans="1:5" ht="27" customHeight="1">
      <c r="A45" s="83" t="s">
        <v>358</v>
      </c>
      <c r="B45" s="90"/>
      <c r="C45" s="90"/>
      <c r="D45" s="90"/>
      <c r="E45" s="90"/>
    </row>
    <row r="46" spans="1:5">
      <c r="A46" s="88" t="s">
        <v>359</v>
      </c>
      <c r="B46" s="90">
        <v>16871547</v>
      </c>
      <c r="C46" s="90">
        <v>3534465</v>
      </c>
      <c r="D46" s="90">
        <v>13337082</v>
      </c>
      <c r="E46" s="90"/>
    </row>
    <row r="47" spans="1:5">
      <c r="A47" s="88" t="s">
        <v>360</v>
      </c>
      <c r="B47" s="90">
        <v>25287335</v>
      </c>
      <c r="C47" s="90">
        <v>26545777</v>
      </c>
      <c r="D47" s="90">
        <v>-1258442</v>
      </c>
      <c r="E47" s="90"/>
    </row>
    <row r="48" spans="1:5">
      <c r="A48" s="88" t="s">
        <v>361</v>
      </c>
      <c r="B48" s="90">
        <v>12937706</v>
      </c>
      <c r="C48" s="90">
        <v>12855866</v>
      </c>
      <c r="D48" s="90">
        <v>81840</v>
      </c>
      <c r="E48" s="90"/>
    </row>
    <row r="49" spans="1:5">
      <c r="A49" s="88" t="s">
        <v>362</v>
      </c>
      <c r="B49" s="90">
        <v>118298649</v>
      </c>
      <c r="C49" s="90">
        <v>111102167</v>
      </c>
      <c r="D49" s="90">
        <v>7196482</v>
      </c>
      <c r="E49" s="90"/>
    </row>
    <row r="50" spans="1:5">
      <c r="A50" s="88" t="s">
        <v>363</v>
      </c>
      <c r="B50" s="90">
        <v>66544949</v>
      </c>
      <c r="C50" s="90">
        <v>69069622</v>
      </c>
      <c r="D50" s="90">
        <v>-2524673</v>
      </c>
      <c r="E50" s="90"/>
    </row>
    <row r="51" spans="1:5">
      <c r="A51" s="88" t="s">
        <v>364</v>
      </c>
      <c r="B51" s="90">
        <v>-10906054</v>
      </c>
      <c r="C51" s="90">
        <v>-10699026</v>
      </c>
      <c r="D51" s="90">
        <v>-207028</v>
      </c>
      <c r="E51" s="90"/>
    </row>
    <row r="52" spans="1:5">
      <c r="A52" s="88" t="s">
        <v>365</v>
      </c>
      <c r="B52" s="90">
        <v>-51958163</v>
      </c>
      <c r="C52" s="90">
        <v>-52812928</v>
      </c>
      <c r="D52" s="90">
        <v>854765</v>
      </c>
      <c r="E52" s="90"/>
    </row>
    <row r="53" spans="1:5">
      <c r="A53" s="88" t="s">
        <v>366</v>
      </c>
      <c r="B53" s="90">
        <v>-23766379</v>
      </c>
      <c r="C53" s="90">
        <v>-23338464</v>
      </c>
      <c r="D53" s="90">
        <v>-427915</v>
      </c>
      <c r="E53" s="90"/>
    </row>
    <row r="54" spans="1:5">
      <c r="A54" s="88" t="s">
        <v>367</v>
      </c>
      <c r="B54" s="90">
        <v>11553558</v>
      </c>
      <c r="C54" s="90">
        <v>18600373</v>
      </c>
      <c r="D54" s="90">
        <v>-7046815</v>
      </c>
      <c r="E54" s="90"/>
    </row>
    <row r="55" spans="1:5" ht="27" customHeight="1">
      <c r="A55" s="83" t="s">
        <v>368</v>
      </c>
      <c r="B55" s="90"/>
      <c r="C55" s="90"/>
      <c r="D55" s="90"/>
      <c r="E55" s="90"/>
    </row>
    <row r="56" spans="1:5">
      <c r="A56" s="88" t="s">
        <v>369</v>
      </c>
      <c r="B56" s="90">
        <v>-1904866</v>
      </c>
      <c r="C56" s="90">
        <v>732122</v>
      </c>
      <c r="D56" s="90">
        <v>-2636988</v>
      </c>
      <c r="E56" s="90"/>
    </row>
    <row r="57" spans="1:5">
      <c r="A57" s="88" t="s">
        <v>370</v>
      </c>
      <c r="B57" s="90">
        <v>31473947</v>
      </c>
      <c r="C57" s="90">
        <v>37830595</v>
      </c>
      <c r="D57" s="90">
        <v>-6356648</v>
      </c>
      <c r="E57" s="90"/>
    </row>
    <row r="58" spans="1:5">
      <c r="A58" s="88" t="s">
        <v>371</v>
      </c>
      <c r="B58" s="90">
        <v>-2084612</v>
      </c>
      <c r="C58" s="90">
        <v>-1060374</v>
      </c>
      <c r="D58" s="90">
        <v>-1024238</v>
      </c>
      <c r="E58" s="90"/>
    </row>
    <row r="59" spans="1:5">
      <c r="A59" s="88" t="s">
        <v>372</v>
      </c>
      <c r="B59" s="90">
        <v>-119664836</v>
      </c>
      <c r="C59" s="90">
        <v>-106957068</v>
      </c>
      <c r="D59" s="90">
        <v>-12707768</v>
      </c>
      <c r="E59" s="90"/>
    </row>
    <row r="60" spans="1:5">
      <c r="A60" s="88" t="s">
        <v>373</v>
      </c>
      <c r="B60" s="90">
        <v>6941066</v>
      </c>
      <c r="C60" s="90">
        <v>5572040</v>
      </c>
      <c r="D60" s="90">
        <v>1369026</v>
      </c>
      <c r="E60" s="90"/>
    </row>
    <row r="61" spans="1:5">
      <c r="A61" s="88" t="s">
        <v>374</v>
      </c>
      <c r="B61" s="90">
        <v>56602170</v>
      </c>
      <c r="C61" s="90">
        <v>53093723</v>
      </c>
      <c r="D61" s="90">
        <v>3508447</v>
      </c>
      <c r="E61" s="90"/>
    </row>
    <row r="62" spans="1:5">
      <c r="A62" s="88" t="s">
        <v>375</v>
      </c>
      <c r="B62" s="90">
        <v>188192968</v>
      </c>
      <c r="C62" s="90">
        <v>185070582</v>
      </c>
      <c r="D62" s="90">
        <v>3122386</v>
      </c>
      <c r="E62" s="90"/>
    </row>
    <row r="63" spans="1:5">
      <c r="A63" s="88" t="s">
        <v>376</v>
      </c>
      <c r="B63" s="90">
        <v>34849449</v>
      </c>
      <c r="C63" s="90">
        <v>40389395</v>
      </c>
      <c r="D63" s="90">
        <v>-5539946</v>
      </c>
      <c r="E63" s="90"/>
    </row>
    <row r="64" spans="1:5">
      <c r="A64" s="88" t="s">
        <v>377</v>
      </c>
      <c r="B64" s="90">
        <v>-971194</v>
      </c>
      <c r="C64" s="90">
        <v>-3799</v>
      </c>
      <c r="D64" s="90">
        <v>-967395</v>
      </c>
      <c r="E64" s="90"/>
    </row>
    <row r="65" spans="1:5">
      <c r="A65" s="88" t="s">
        <v>378</v>
      </c>
      <c r="B65" s="90">
        <v>12277328</v>
      </c>
      <c r="C65" s="90">
        <v>17486710</v>
      </c>
      <c r="D65" s="90">
        <v>-5209382</v>
      </c>
      <c r="E65" s="90"/>
    </row>
    <row r="66" spans="1:5">
      <c r="A66" s="88" t="s">
        <v>379</v>
      </c>
      <c r="B66" s="90">
        <v>-10508641</v>
      </c>
      <c r="C66" s="90">
        <v>-10119847</v>
      </c>
      <c r="D66" s="90">
        <v>-388794</v>
      </c>
      <c r="E66" s="90"/>
    </row>
    <row r="67" spans="1:5">
      <c r="A67" s="88" t="s">
        <v>380</v>
      </c>
      <c r="B67" s="90">
        <v>705418</v>
      </c>
      <c r="C67" s="90">
        <v>2622206</v>
      </c>
      <c r="D67" s="90">
        <v>-1916788</v>
      </c>
      <c r="E67" s="90"/>
    </row>
    <row r="68" spans="1:5">
      <c r="A68" s="88" t="s">
        <v>381</v>
      </c>
      <c r="B68" s="90">
        <v>1276829</v>
      </c>
      <c r="C68" s="90">
        <v>-134720</v>
      </c>
      <c r="D68" s="90">
        <v>1411549</v>
      </c>
      <c r="E68" s="90"/>
    </row>
    <row r="69" spans="1:5" ht="27" customHeight="1">
      <c r="A69" s="83" t="s">
        <v>382</v>
      </c>
      <c r="B69" s="90"/>
      <c r="C69" s="90"/>
      <c r="D69" s="90"/>
      <c r="E69" s="90"/>
    </row>
    <row r="70" spans="1:5">
      <c r="A70" s="88" t="s">
        <v>383</v>
      </c>
      <c r="B70" s="90">
        <v>1075836</v>
      </c>
      <c r="C70" s="90">
        <v>2452208</v>
      </c>
      <c r="D70" s="90">
        <v>-1376372</v>
      </c>
      <c r="E70" s="90"/>
    </row>
    <row r="71" spans="1:5">
      <c r="A71" s="88" t="s">
        <v>384</v>
      </c>
      <c r="B71" s="90">
        <v>49873814</v>
      </c>
      <c r="C71" s="90">
        <v>56791342</v>
      </c>
      <c r="D71" s="90">
        <v>-6917528</v>
      </c>
      <c r="E71" s="90"/>
    </row>
    <row r="72" spans="1:5">
      <c r="A72" s="88" t="s">
        <v>385</v>
      </c>
      <c r="B72" s="90">
        <v>20288096</v>
      </c>
      <c r="C72" s="90">
        <v>21632931</v>
      </c>
      <c r="D72" s="90">
        <v>-1344835</v>
      </c>
      <c r="E72" s="90"/>
    </row>
    <row r="73" spans="1:5">
      <c r="A73" s="88" t="s">
        <v>386</v>
      </c>
      <c r="B73" s="90">
        <v>8264731</v>
      </c>
      <c r="C73" s="90">
        <v>-7208027</v>
      </c>
      <c r="D73" s="90">
        <v>15472758</v>
      </c>
      <c r="E73" s="90"/>
    </row>
    <row r="74" spans="1:5">
      <c r="A74" s="88" t="s">
        <v>387</v>
      </c>
      <c r="B74" s="90">
        <v>-28138498</v>
      </c>
      <c r="C74" s="90">
        <v>-34678592</v>
      </c>
      <c r="D74" s="90">
        <v>6540094</v>
      </c>
      <c r="E74" s="90"/>
    </row>
    <row r="75" spans="1:5">
      <c r="A75" s="88" t="s">
        <v>388</v>
      </c>
      <c r="B75" s="90">
        <v>79431015</v>
      </c>
      <c r="C75" s="90">
        <v>120134224</v>
      </c>
      <c r="D75" s="90">
        <v>-40703209</v>
      </c>
      <c r="E75" s="90"/>
    </row>
    <row r="76" spans="1:5">
      <c r="A76" s="88" t="s">
        <v>389</v>
      </c>
      <c r="B76" s="90">
        <v>-9104283</v>
      </c>
      <c r="C76" s="90">
        <v>-9237740</v>
      </c>
      <c r="D76" s="90">
        <v>133457</v>
      </c>
      <c r="E76" s="90"/>
    </row>
    <row r="77" spans="1:5">
      <c r="A77" s="88" t="s">
        <v>390</v>
      </c>
      <c r="B77" s="90">
        <v>76352226</v>
      </c>
      <c r="C77" s="90">
        <v>82676820</v>
      </c>
      <c r="D77" s="90">
        <v>-6324594</v>
      </c>
      <c r="E77" s="90"/>
    </row>
    <row r="78" spans="1:5">
      <c r="A78" s="88" t="s">
        <v>391</v>
      </c>
      <c r="B78" s="90">
        <v>10356225</v>
      </c>
      <c r="C78" s="90">
        <v>10003875</v>
      </c>
      <c r="D78" s="90">
        <v>352350</v>
      </c>
      <c r="E78" s="90"/>
    </row>
    <row r="79" spans="1:5">
      <c r="A79" s="88" t="s">
        <v>392</v>
      </c>
      <c r="B79" s="90">
        <v>15344170</v>
      </c>
      <c r="C79" s="90">
        <v>21461624</v>
      </c>
      <c r="D79" s="90">
        <v>-6117454</v>
      </c>
      <c r="E79" s="90"/>
    </row>
    <row r="80" spans="1:5">
      <c r="A80" s="88" t="s">
        <v>393</v>
      </c>
      <c r="B80" s="90">
        <v>-669263</v>
      </c>
      <c r="C80" s="90">
        <v>1659288</v>
      </c>
      <c r="D80" s="90">
        <v>-2328551</v>
      </c>
      <c r="E80" s="90"/>
    </row>
    <row r="81" spans="1:5">
      <c r="A81" s="88" t="s">
        <v>394</v>
      </c>
      <c r="B81" s="90">
        <v>2394354</v>
      </c>
      <c r="C81" s="90">
        <v>4744964</v>
      </c>
      <c r="D81" s="90">
        <v>-2350610</v>
      </c>
      <c r="E81" s="90"/>
    </row>
    <row r="82" spans="1:5">
      <c r="A82" s="88" t="s">
        <v>395</v>
      </c>
      <c r="B82" s="90">
        <v>34153327</v>
      </c>
      <c r="C82" s="90">
        <v>34333178</v>
      </c>
      <c r="D82" s="90">
        <v>-179851</v>
      </c>
      <c r="E82" s="90"/>
    </row>
    <row r="83" spans="1:5" ht="27" customHeight="1">
      <c r="A83" s="83" t="s">
        <v>396</v>
      </c>
      <c r="B83" s="90"/>
      <c r="C83" s="90"/>
      <c r="D83" s="90"/>
      <c r="E83" s="90"/>
    </row>
    <row r="84" spans="1:5">
      <c r="A84" s="88" t="s">
        <v>397</v>
      </c>
      <c r="B84" s="90">
        <v>12658979</v>
      </c>
      <c r="C84" s="90">
        <v>15886937</v>
      </c>
      <c r="D84" s="90">
        <v>-3227958</v>
      </c>
      <c r="E84" s="90"/>
    </row>
    <row r="85" spans="1:5">
      <c r="A85" s="88" t="s">
        <v>398</v>
      </c>
      <c r="B85" s="90">
        <v>9134461</v>
      </c>
      <c r="C85" s="90">
        <v>13196118</v>
      </c>
      <c r="D85" s="90">
        <v>-4061657</v>
      </c>
      <c r="E85" s="90"/>
    </row>
    <row r="86" spans="1:5">
      <c r="A86" s="88" t="s">
        <v>399</v>
      </c>
      <c r="B86" s="90">
        <v>52654266</v>
      </c>
      <c r="C86" s="90">
        <v>58466385</v>
      </c>
      <c r="D86" s="90">
        <v>-5812119</v>
      </c>
      <c r="E86" s="90"/>
    </row>
    <row r="87" spans="1:5">
      <c r="A87" s="88" t="s">
        <v>400</v>
      </c>
      <c r="B87" s="90">
        <v>14734425</v>
      </c>
      <c r="C87" s="90">
        <v>16148434</v>
      </c>
      <c r="D87" s="90">
        <v>-1414009</v>
      </c>
      <c r="E87" s="90"/>
    </row>
    <row r="88" spans="1:5">
      <c r="A88" s="88" t="s">
        <v>401</v>
      </c>
      <c r="B88" s="90">
        <v>31588822</v>
      </c>
      <c r="C88" s="90">
        <v>30604697</v>
      </c>
      <c r="D88" s="90">
        <v>984125</v>
      </c>
      <c r="E88" s="90"/>
    </row>
    <row r="89" spans="1:5">
      <c r="A89" s="88" t="s">
        <v>402</v>
      </c>
      <c r="B89" s="90">
        <v>2500994</v>
      </c>
      <c r="C89" s="90">
        <v>2126756</v>
      </c>
      <c r="D89" s="90">
        <v>374238</v>
      </c>
      <c r="E89" s="90"/>
    </row>
    <row r="90" spans="1:5">
      <c r="A90" s="88" t="s">
        <v>403</v>
      </c>
      <c r="B90" s="90">
        <v>65724569</v>
      </c>
      <c r="C90" s="90">
        <v>54604938</v>
      </c>
      <c r="D90" s="90">
        <v>11119631</v>
      </c>
      <c r="E90" s="90"/>
    </row>
    <row r="91" spans="1:5">
      <c r="A91" s="88" t="s">
        <v>404</v>
      </c>
      <c r="B91" s="90">
        <v>-9367348</v>
      </c>
      <c r="C91" s="90">
        <v>80593</v>
      </c>
      <c r="D91" s="90">
        <v>-9447941</v>
      </c>
      <c r="E91" s="90"/>
    </row>
    <row r="92" spans="1:5" ht="27" customHeight="1">
      <c r="A92" s="83" t="s">
        <v>405</v>
      </c>
      <c r="B92" s="90"/>
      <c r="C92" s="90"/>
      <c r="D92" s="90"/>
      <c r="E92" s="90"/>
    </row>
    <row r="93" spans="1:5">
      <c r="A93" s="88" t="s">
        <v>406</v>
      </c>
      <c r="B93" s="90">
        <v>909833</v>
      </c>
      <c r="C93" s="90">
        <v>7862759</v>
      </c>
      <c r="D93" s="90">
        <v>-6952926</v>
      </c>
      <c r="E93" s="90"/>
    </row>
    <row r="94" spans="1:5">
      <c r="A94" s="88" t="s">
        <v>407</v>
      </c>
      <c r="B94" s="90">
        <v>24490338</v>
      </c>
      <c r="C94" s="90">
        <v>26590342</v>
      </c>
      <c r="D94" s="90">
        <v>-2100004</v>
      </c>
      <c r="E94" s="90"/>
    </row>
    <row r="95" spans="1:5">
      <c r="A95" s="88" t="s">
        <v>408</v>
      </c>
      <c r="B95" s="90">
        <v>48659116</v>
      </c>
      <c r="C95" s="90">
        <v>50202953</v>
      </c>
      <c r="D95" s="90">
        <v>-1543837</v>
      </c>
      <c r="E95" s="90"/>
    </row>
    <row r="96" spans="1:5">
      <c r="A96" s="88" t="s">
        <v>409</v>
      </c>
      <c r="B96" s="90">
        <v>3086241</v>
      </c>
      <c r="C96" s="90">
        <v>4423092</v>
      </c>
      <c r="D96" s="90">
        <v>-1336851</v>
      </c>
      <c r="E96" s="90"/>
    </row>
    <row r="97" spans="1:5">
      <c r="A97" s="88" t="s">
        <v>410</v>
      </c>
      <c r="B97" s="90">
        <v>160085107</v>
      </c>
      <c r="C97" s="90">
        <v>170011091</v>
      </c>
      <c r="D97" s="90">
        <v>-9925984</v>
      </c>
      <c r="E97" s="90"/>
    </row>
    <row r="98" spans="1:5">
      <c r="A98" s="88" t="s">
        <v>411</v>
      </c>
      <c r="B98" s="90">
        <v>52849004</v>
      </c>
      <c r="C98" s="90">
        <v>47930300</v>
      </c>
      <c r="D98" s="90">
        <v>4918704</v>
      </c>
      <c r="E98" s="90"/>
    </row>
    <row r="99" spans="1:5">
      <c r="A99" s="88" t="s">
        <v>412</v>
      </c>
      <c r="B99" s="90">
        <v>10026753</v>
      </c>
      <c r="C99" s="90">
        <v>11736528</v>
      </c>
      <c r="D99" s="90">
        <v>-1709775</v>
      </c>
      <c r="E99" s="90"/>
    </row>
    <row r="100" spans="1:5">
      <c r="A100" s="88" t="s">
        <v>413</v>
      </c>
      <c r="B100" s="90">
        <v>58784326</v>
      </c>
      <c r="C100" s="90">
        <v>45494480</v>
      </c>
      <c r="D100" s="90">
        <v>13289846</v>
      </c>
      <c r="E100" s="90"/>
    </row>
    <row r="101" spans="1:5">
      <c r="A101" s="88" t="s">
        <v>414</v>
      </c>
      <c r="B101" s="90">
        <v>26412739</v>
      </c>
      <c r="C101" s="90">
        <v>26168493</v>
      </c>
      <c r="D101" s="90">
        <v>244246</v>
      </c>
      <c r="E101" s="90"/>
    </row>
    <row r="102" spans="1:5">
      <c r="A102" s="88" t="s">
        <v>415</v>
      </c>
      <c r="B102" s="90">
        <v>4708991</v>
      </c>
      <c r="C102" s="90">
        <v>5599639</v>
      </c>
      <c r="D102" s="90">
        <v>-890648</v>
      </c>
      <c r="E102" s="90"/>
    </row>
    <row r="103" spans="1:5">
      <c r="A103" s="88" t="s">
        <v>416</v>
      </c>
      <c r="B103" s="90">
        <v>27407394</v>
      </c>
      <c r="C103" s="90">
        <v>26925736</v>
      </c>
      <c r="D103" s="90">
        <v>481658</v>
      </c>
      <c r="E103" s="90"/>
    </row>
    <row r="104" spans="1:5">
      <c r="A104" s="88" t="s">
        <v>417</v>
      </c>
      <c r="B104" s="90">
        <v>54930874</v>
      </c>
      <c r="C104" s="90">
        <v>67231783</v>
      </c>
      <c r="D104" s="90">
        <v>-12300909</v>
      </c>
      <c r="E104" s="90"/>
    </row>
    <row r="105" spans="1:5" ht="27" customHeight="1">
      <c r="A105" s="83" t="s">
        <v>418</v>
      </c>
      <c r="B105" s="90"/>
      <c r="C105" s="90"/>
      <c r="D105" s="90"/>
      <c r="E105" s="90"/>
    </row>
    <row r="106" spans="1:5">
      <c r="A106" s="88" t="s">
        <v>419</v>
      </c>
      <c r="B106" s="90">
        <v>28464860</v>
      </c>
      <c r="C106" s="90">
        <v>20408859</v>
      </c>
      <c r="D106" s="90">
        <v>8056001</v>
      </c>
      <c r="E106" s="90"/>
    </row>
    <row r="107" spans="1:5" ht="27" customHeight="1">
      <c r="A107" s="83" t="s">
        <v>420</v>
      </c>
      <c r="B107" s="90"/>
      <c r="C107" s="90"/>
      <c r="D107" s="90"/>
      <c r="E107" s="90"/>
    </row>
    <row r="108" spans="1:5">
      <c r="A108" s="88" t="s">
        <v>421</v>
      </c>
      <c r="B108" s="90">
        <v>88332697</v>
      </c>
      <c r="C108" s="90">
        <v>90623180</v>
      </c>
      <c r="D108" s="90">
        <v>-2290483</v>
      </c>
      <c r="E108" s="90"/>
    </row>
    <row r="109" spans="1:5">
      <c r="A109" s="88" t="s">
        <v>422</v>
      </c>
      <c r="B109" s="90">
        <v>111063460</v>
      </c>
      <c r="C109" s="90">
        <v>128249354</v>
      </c>
      <c r="D109" s="90">
        <v>-17185894</v>
      </c>
      <c r="E109" s="90"/>
    </row>
    <row r="110" spans="1:5">
      <c r="A110" s="88" t="s">
        <v>423</v>
      </c>
      <c r="B110" s="90">
        <v>21900936</v>
      </c>
      <c r="C110" s="90">
        <v>24445459</v>
      </c>
      <c r="D110" s="90">
        <v>-2544523</v>
      </c>
      <c r="E110" s="90"/>
    </row>
    <row r="111" spans="1:5">
      <c r="A111" s="88" t="s">
        <v>424</v>
      </c>
      <c r="B111" s="90">
        <v>46375526</v>
      </c>
      <c r="C111" s="90">
        <v>40903981</v>
      </c>
      <c r="D111" s="90">
        <v>5471545</v>
      </c>
      <c r="E111" s="90"/>
    </row>
    <row r="112" spans="1:5">
      <c r="A112" s="88" t="s">
        <v>425</v>
      </c>
      <c r="B112" s="90">
        <v>37313371</v>
      </c>
      <c r="C112" s="90">
        <v>22659517</v>
      </c>
      <c r="D112" s="90">
        <v>14653854</v>
      </c>
      <c r="E112" s="90"/>
    </row>
    <row r="113" spans="1:5" ht="27" customHeight="1">
      <c r="A113" s="83" t="s">
        <v>426</v>
      </c>
      <c r="B113" s="90"/>
      <c r="C113" s="90"/>
      <c r="D113" s="90"/>
      <c r="E113" s="90"/>
    </row>
    <row r="114" spans="1:5">
      <c r="A114" s="88" t="s">
        <v>427</v>
      </c>
      <c r="B114" s="90">
        <v>-22502429</v>
      </c>
      <c r="C114" s="90">
        <v>-25565966</v>
      </c>
      <c r="D114" s="90">
        <v>3063537</v>
      </c>
      <c r="E114" s="90"/>
    </row>
    <row r="115" spans="1:5">
      <c r="A115" s="88" t="s">
        <v>428</v>
      </c>
      <c r="B115" s="90">
        <v>137601</v>
      </c>
      <c r="C115" s="90">
        <v>-2202319</v>
      </c>
      <c r="D115" s="90">
        <v>2339920</v>
      </c>
      <c r="E115" s="90"/>
    </row>
    <row r="116" spans="1:5">
      <c r="A116" s="88" t="s">
        <v>429</v>
      </c>
      <c r="B116" s="90">
        <v>-69081656</v>
      </c>
      <c r="C116" s="90">
        <v>-72141193</v>
      </c>
      <c r="D116" s="90">
        <v>3059537</v>
      </c>
      <c r="E116" s="90"/>
    </row>
    <row r="117" spans="1:5">
      <c r="A117" s="88" t="s">
        <v>430</v>
      </c>
      <c r="B117" s="90">
        <v>-45234655</v>
      </c>
      <c r="C117" s="90">
        <v>-42968437</v>
      </c>
      <c r="D117" s="90">
        <v>-2266218</v>
      </c>
      <c r="E117" s="90"/>
    </row>
    <row r="118" spans="1:5">
      <c r="A118" s="88" t="s">
        <v>431</v>
      </c>
      <c r="B118" s="90">
        <v>60502777</v>
      </c>
      <c r="C118" s="90">
        <v>64531861</v>
      </c>
      <c r="D118" s="90">
        <v>-4029084</v>
      </c>
      <c r="E118" s="90"/>
    </row>
    <row r="119" spans="1:5">
      <c r="A119" s="88" t="s">
        <v>432</v>
      </c>
      <c r="B119" s="90">
        <v>-139741183</v>
      </c>
      <c r="C119" s="90">
        <v>-164904553</v>
      </c>
      <c r="D119" s="90">
        <v>25163370</v>
      </c>
      <c r="E119" s="90"/>
    </row>
    <row r="120" spans="1:5">
      <c r="A120" s="88" t="s">
        <v>433</v>
      </c>
      <c r="B120" s="90">
        <v>41670070</v>
      </c>
      <c r="C120" s="90">
        <v>40488999</v>
      </c>
      <c r="D120" s="90">
        <v>1181071</v>
      </c>
      <c r="E120" s="90"/>
    </row>
    <row r="121" spans="1:5">
      <c r="A121" s="88" t="s">
        <v>434</v>
      </c>
      <c r="B121" s="90">
        <v>-48008230</v>
      </c>
      <c r="C121" s="90">
        <v>-45594065</v>
      </c>
      <c r="D121" s="90">
        <v>-2414165</v>
      </c>
      <c r="E121" s="90"/>
    </row>
    <row r="122" spans="1:5">
      <c r="A122" s="88" t="s">
        <v>435</v>
      </c>
      <c r="B122" s="90">
        <v>-3567749</v>
      </c>
      <c r="C122" s="90">
        <v>-2989777</v>
      </c>
      <c r="D122" s="90">
        <v>-577972</v>
      </c>
      <c r="E122" s="90"/>
    </row>
    <row r="123" spans="1:5">
      <c r="A123" s="88" t="s">
        <v>436</v>
      </c>
      <c r="B123" s="90">
        <v>-10610305</v>
      </c>
      <c r="C123" s="90">
        <v>-16785815</v>
      </c>
      <c r="D123" s="90">
        <v>6175510</v>
      </c>
      <c r="E123" s="90"/>
    </row>
    <row r="124" spans="1:5">
      <c r="A124" s="88" t="s">
        <v>437</v>
      </c>
      <c r="B124" s="90">
        <v>8218492</v>
      </c>
      <c r="C124" s="90">
        <v>11926934</v>
      </c>
      <c r="D124" s="90">
        <v>-3708442</v>
      </c>
      <c r="E124" s="90"/>
    </row>
    <row r="125" spans="1:5">
      <c r="A125" s="88" t="s">
        <v>438</v>
      </c>
      <c r="B125" s="90">
        <v>164032195</v>
      </c>
      <c r="C125" s="90">
        <v>162119877</v>
      </c>
      <c r="D125" s="90">
        <v>1912318</v>
      </c>
      <c r="E125" s="90"/>
    </row>
    <row r="126" spans="1:5">
      <c r="A126" s="88" t="s">
        <v>439</v>
      </c>
      <c r="B126" s="90">
        <v>-63411241</v>
      </c>
      <c r="C126" s="90">
        <v>-64078805</v>
      </c>
      <c r="D126" s="90">
        <v>667564</v>
      </c>
      <c r="E126" s="90"/>
    </row>
    <row r="127" spans="1:5">
      <c r="A127" s="88" t="s">
        <v>440</v>
      </c>
      <c r="B127" s="90">
        <v>-39483383</v>
      </c>
      <c r="C127" s="90">
        <v>-28766928</v>
      </c>
      <c r="D127" s="90">
        <v>-10716455</v>
      </c>
      <c r="E127" s="90"/>
    </row>
    <row r="128" spans="1:5">
      <c r="A128" s="88" t="s">
        <v>441</v>
      </c>
      <c r="B128" s="90">
        <v>-76332626</v>
      </c>
      <c r="C128" s="90">
        <v>-78411324</v>
      </c>
      <c r="D128" s="90">
        <v>2078698</v>
      </c>
      <c r="E128" s="90"/>
    </row>
    <row r="129" spans="1:5">
      <c r="A129" s="88" t="s">
        <v>442</v>
      </c>
      <c r="B129" s="90">
        <v>45002756</v>
      </c>
      <c r="C129" s="90">
        <v>44024137</v>
      </c>
      <c r="D129" s="90">
        <v>978619</v>
      </c>
      <c r="E129" s="90"/>
    </row>
    <row r="130" spans="1:5">
      <c r="A130" s="88" t="s">
        <v>443</v>
      </c>
      <c r="B130" s="90">
        <v>-273350665</v>
      </c>
      <c r="C130" s="90">
        <v>-272737838</v>
      </c>
      <c r="D130" s="90">
        <v>-612827</v>
      </c>
      <c r="E130" s="90"/>
    </row>
    <row r="131" spans="1:5">
      <c r="A131" s="88" t="s">
        <v>444</v>
      </c>
      <c r="B131" s="90">
        <v>-11131879</v>
      </c>
      <c r="C131" s="90">
        <v>-7076952</v>
      </c>
      <c r="D131" s="90">
        <v>-4054927</v>
      </c>
      <c r="E131" s="90"/>
    </row>
    <row r="132" spans="1:5">
      <c r="A132" s="88" t="s">
        <v>445</v>
      </c>
      <c r="B132" s="90">
        <v>-11373894</v>
      </c>
      <c r="C132" s="90">
        <v>-13806247</v>
      </c>
      <c r="D132" s="90">
        <v>2432353</v>
      </c>
      <c r="E132" s="90"/>
    </row>
    <row r="133" spans="1:5">
      <c r="A133" s="88" t="s">
        <v>446</v>
      </c>
      <c r="B133" s="90">
        <v>7786419</v>
      </c>
      <c r="C133" s="90">
        <v>7339066</v>
      </c>
      <c r="D133" s="90">
        <v>447353</v>
      </c>
      <c r="E133" s="90"/>
    </row>
    <row r="134" spans="1:5">
      <c r="A134" s="88" t="s">
        <v>447</v>
      </c>
      <c r="B134" s="90">
        <v>-11221414</v>
      </c>
      <c r="C134" s="90">
        <v>-14417827</v>
      </c>
      <c r="D134" s="90">
        <v>3196413</v>
      </c>
      <c r="E134" s="90"/>
    </row>
    <row r="135" spans="1:5">
      <c r="A135" s="88" t="s">
        <v>448</v>
      </c>
      <c r="B135" s="90">
        <v>-19214826</v>
      </c>
      <c r="C135" s="90">
        <v>-25642614</v>
      </c>
      <c r="D135" s="90">
        <v>6427788</v>
      </c>
      <c r="E135" s="90"/>
    </row>
    <row r="136" spans="1:5">
      <c r="A136" s="88" t="s">
        <v>449</v>
      </c>
      <c r="B136" s="90">
        <v>-87220993</v>
      </c>
      <c r="C136" s="90">
        <v>-89022726</v>
      </c>
      <c r="D136" s="90">
        <v>1801733</v>
      </c>
      <c r="E136" s="90"/>
    </row>
    <row r="137" spans="1:5">
      <c r="A137" s="88" t="s">
        <v>450</v>
      </c>
      <c r="B137" s="90">
        <v>-18514200</v>
      </c>
      <c r="C137" s="90">
        <v>-13782309</v>
      </c>
      <c r="D137" s="90">
        <v>-4731891</v>
      </c>
      <c r="E137" s="90"/>
    </row>
    <row r="138" spans="1:5">
      <c r="A138" s="88" t="s">
        <v>451</v>
      </c>
      <c r="B138" s="90">
        <v>-72004083</v>
      </c>
      <c r="C138" s="90">
        <v>-77515207</v>
      </c>
      <c r="D138" s="90">
        <v>5511124</v>
      </c>
      <c r="E138" s="90"/>
    </row>
    <row r="139" spans="1:5">
      <c r="A139" s="88" t="s">
        <v>452</v>
      </c>
      <c r="B139" s="90">
        <v>22838412</v>
      </c>
      <c r="C139" s="90">
        <v>24175633</v>
      </c>
      <c r="D139" s="90">
        <v>-1337221</v>
      </c>
      <c r="E139" s="90"/>
    </row>
    <row r="140" spans="1:5">
      <c r="A140" s="88" t="s">
        <v>453</v>
      </c>
      <c r="B140" s="90">
        <v>-45240699</v>
      </c>
      <c r="C140" s="90">
        <v>-40729490</v>
      </c>
      <c r="D140" s="90">
        <v>-4511209</v>
      </c>
      <c r="E140" s="90"/>
    </row>
    <row r="141" spans="1:5">
      <c r="A141" s="88" t="s">
        <v>454</v>
      </c>
      <c r="B141" s="90">
        <v>-114061588</v>
      </c>
      <c r="C141" s="90">
        <v>-110045575</v>
      </c>
      <c r="D141" s="90">
        <v>-4016013</v>
      </c>
      <c r="E141" s="90"/>
    </row>
    <row r="142" spans="1:5">
      <c r="A142" s="88" t="s">
        <v>455</v>
      </c>
      <c r="B142" s="90">
        <v>23854140</v>
      </c>
      <c r="C142" s="90">
        <v>24793208</v>
      </c>
      <c r="D142" s="90">
        <v>-939068</v>
      </c>
      <c r="E142" s="90"/>
    </row>
    <row r="143" spans="1:5">
      <c r="A143" s="88" t="s">
        <v>456</v>
      </c>
      <c r="B143" s="90">
        <v>-34620780</v>
      </c>
      <c r="C143" s="90">
        <v>-43462092</v>
      </c>
      <c r="D143" s="90">
        <v>8841312</v>
      </c>
      <c r="E143" s="90"/>
    </row>
    <row r="144" spans="1:5">
      <c r="A144" s="88" t="s">
        <v>457</v>
      </c>
      <c r="B144" s="90">
        <v>470641</v>
      </c>
      <c r="C144" s="90">
        <v>2237544</v>
      </c>
      <c r="D144" s="90">
        <v>-1766903</v>
      </c>
      <c r="E144" s="90"/>
    </row>
    <row r="145" spans="1:5">
      <c r="A145" s="88" t="s">
        <v>458</v>
      </c>
      <c r="B145" s="90">
        <v>-11995746</v>
      </c>
      <c r="C145" s="90">
        <v>-8492641</v>
      </c>
      <c r="D145" s="90">
        <v>-3503105</v>
      </c>
      <c r="E145" s="90"/>
    </row>
    <row r="146" spans="1:5">
      <c r="A146" s="88" t="s">
        <v>459</v>
      </c>
      <c r="B146" s="90">
        <v>18606400</v>
      </c>
      <c r="C146" s="90">
        <v>20880138</v>
      </c>
      <c r="D146" s="90">
        <v>-2273738</v>
      </c>
      <c r="E146" s="90"/>
    </row>
    <row r="147" spans="1:5" ht="27" customHeight="1">
      <c r="A147" s="83" t="s">
        <v>460</v>
      </c>
      <c r="B147" s="90"/>
      <c r="C147" s="90"/>
      <c r="D147" s="90"/>
      <c r="E147" s="90"/>
    </row>
    <row r="148" spans="1:5">
      <c r="A148" s="88" t="s">
        <v>461</v>
      </c>
      <c r="B148" s="90">
        <v>33443053</v>
      </c>
      <c r="C148" s="90">
        <v>37754249</v>
      </c>
      <c r="D148" s="90">
        <v>-4311196</v>
      </c>
      <c r="E148" s="90"/>
    </row>
    <row r="149" spans="1:5">
      <c r="A149" s="88" t="s">
        <v>462</v>
      </c>
      <c r="B149" s="90">
        <v>4899562</v>
      </c>
      <c r="C149" s="90">
        <v>-4981019</v>
      </c>
      <c r="D149" s="90">
        <v>9880581</v>
      </c>
      <c r="E149" s="90"/>
    </row>
    <row r="150" spans="1:5">
      <c r="A150" s="88" t="s">
        <v>463</v>
      </c>
      <c r="B150" s="90">
        <v>-9827447</v>
      </c>
      <c r="C150" s="90">
        <v>-10448734</v>
      </c>
      <c r="D150" s="90">
        <v>621287</v>
      </c>
      <c r="E150" s="90"/>
    </row>
    <row r="151" spans="1:5">
      <c r="A151" s="88" t="s">
        <v>464</v>
      </c>
      <c r="B151" s="90">
        <v>-35930883</v>
      </c>
      <c r="C151" s="90">
        <v>-25147467</v>
      </c>
      <c r="D151" s="90">
        <v>-10783416</v>
      </c>
      <c r="E151" s="90"/>
    </row>
    <row r="152" spans="1:5">
      <c r="A152" s="88" t="s">
        <v>465</v>
      </c>
      <c r="B152" s="90">
        <v>-4130006</v>
      </c>
      <c r="C152" s="90">
        <v>-3735970</v>
      </c>
      <c r="D152" s="90">
        <v>-394036</v>
      </c>
      <c r="E152" s="90"/>
    </row>
    <row r="153" spans="1:5">
      <c r="A153" s="88" t="s">
        <v>466</v>
      </c>
      <c r="B153" s="90">
        <v>-77288283</v>
      </c>
      <c r="C153" s="90">
        <v>-71669634</v>
      </c>
      <c r="D153" s="90">
        <v>-5618649</v>
      </c>
      <c r="E153" s="90"/>
    </row>
    <row r="154" spans="1:5" ht="21.75" customHeight="1">
      <c r="A154" s="83" t="s">
        <v>467</v>
      </c>
      <c r="B154" s="90"/>
      <c r="C154" s="90"/>
      <c r="D154" s="90"/>
      <c r="E154" s="90"/>
    </row>
    <row r="155" spans="1:5">
      <c r="A155" s="88" t="s">
        <v>468</v>
      </c>
      <c r="B155" s="90">
        <v>5152959</v>
      </c>
      <c r="C155" s="90">
        <v>1314175</v>
      </c>
      <c r="D155" s="90">
        <v>3838784</v>
      </c>
      <c r="E155" s="90"/>
    </row>
    <row r="156" spans="1:5">
      <c r="A156" s="88" t="s">
        <v>469</v>
      </c>
      <c r="B156" s="90">
        <v>57155828</v>
      </c>
      <c r="C156" s="90">
        <v>68649945</v>
      </c>
      <c r="D156" s="90">
        <v>-11494117</v>
      </c>
      <c r="E156" s="90"/>
    </row>
    <row r="157" spans="1:5">
      <c r="A157" s="88" t="s">
        <v>470</v>
      </c>
      <c r="B157" s="90">
        <v>-2949974</v>
      </c>
      <c r="C157" s="90">
        <v>-436088</v>
      </c>
      <c r="D157" s="90">
        <v>-2513886</v>
      </c>
      <c r="E157" s="90"/>
    </row>
    <row r="158" spans="1:5">
      <c r="A158" s="88" t="s">
        <v>471</v>
      </c>
      <c r="B158" s="90">
        <v>-2001865</v>
      </c>
      <c r="C158" s="90">
        <v>-6268384</v>
      </c>
      <c r="D158" s="90">
        <v>4266519</v>
      </c>
      <c r="E158" s="90"/>
    </row>
    <row r="159" spans="1:5">
      <c r="A159" s="88" t="s">
        <v>472</v>
      </c>
      <c r="B159" s="90">
        <v>-36705139</v>
      </c>
      <c r="C159" s="90">
        <v>-33074036</v>
      </c>
      <c r="D159" s="90">
        <v>-3631103</v>
      </c>
      <c r="E159" s="90"/>
    </row>
    <row r="160" spans="1:5">
      <c r="A160" s="88" t="s">
        <v>473</v>
      </c>
      <c r="B160" s="90">
        <v>26177097</v>
      </c>
      <c r="C160" s="90">
        <v>32166220</v>
      </c>
      <c r="D160" s="90">
        <v>-5989123</v>
      </c>
      <c r="E160" s="90"/>
    </row>
    <row r="161" spans="1:5">
      <c r="A161" s="88" t="s">
        <v>474</v>
      </c>
      <c r="B161" s="90">
        <v>16277347</v>
      </c>
      <c r="C161" s="90">
        <v>20482012</v>
      </c>
      <c r="D161" s="90">
        <v>-4204665</v>
      </c>
      <c r="E161" s="90"/>
    </row>
    <row r="162" spans="1:5">
      <c r="A162" s="88" t="s">
        <v>475</v>
      </c>
      <c r="B162" s="90">
        <v>21683542</v>
      </c>
      <c r="C162" s="90">
        <v>21220144</v>
      </c>
      <c r="D162" s="90">
        <v>463398</v>
      </c>
      <c r="E162" s="90"/>
    </row>
    <row r="163" spans="1:5">
      <c r="A163" s="88" t="s">
        <v>476</v>
      </c>
      <c r="B163" s="90">
        <v>-7755208</v>
      </c>
      <c r="C163" s="90">
        <v>-10256006</v>
      </c>
      <c r="D163" s="90">
        <v>2500798</v>
      </c>
      <c r="E163" s="90"/>
    </row>
    <row r="164" spans="1:5">
      <c r="A164" s="88" t="s">
        <v>477</v>
      </c>
      <c r="B164" s="90">
        <v>12705386</v>
      </c>
      <c r="C164" s="90">
        <v>11080107</v>
      </c>
      <c r="D164" s="90">
        <v>1625279</v>
      </c>
      <c r="E164" s="90"/>
    </row>
    <row r="165" spans="1:5">
      <c r="A165" s="88" t="s">
        <v>478</v>
      </c>
      <c r="B165" s="90">
        <v>-239508</v>
      </c>
      <c r="C165" s="90">
        <v>1099095</v>
      </c>
      <c r="D165" s="90">
        <v>-1338603</v>
      </c>
      <c r="E165" s="90"/>
    </row>
    <row r="166" spans="1:5">
      <c r="A166" s="88" t="s">
        <v>479</v>
      </c>
      <c r="B166" s="90">
        <v>333279714</v>
      </c>
      <c r="C166" s="90">
        <v>277571834</v>
      </c>
      <c r="D166" s="90">
        <v>55707880</v>
      </c>
      <c r="E166" s="90"/>
    </row>
    <row r="167" spans="1:5">
      <c r="A167" s="88" t="s">
        <v>480</v>
      </c>
      <c r="B167" s="90">
        <v>-15477879</v>
      </c>
      <c r="C167" s="90">
        <v>-11966325</v>
      </c>
      <c r="D167" s="90">
        <v>-3511554</v>
      </c>
      <c r="E167" s="90"/>
    </row>
    <row r="168" spans="1:5">
      <c r="A168" s="88" t="s">
        <v>481</v>
      </c>
      <c r="B168" s="90">
        <v>-9377384</v>
      </c>
      <c r="C168" s="90">
        <v>-12791577</v>
      </c>
      <c r="D168" s="90">
        <v>3414193</v>
      </c>
      <c r="E168" s="90"/>
    </row>
    <row r="169" spans="1:5">
      <c r="A169" s="88" t="s">
        <v>482</v>
      </c>
      <c r="B169" s="90">
        <v>-990901</v>
      </c>
      <c r="C169" s="90">
        <v>-1930607</v>
      </c>
      <c r="D169" s="90">
        <v>939706</v>
      </c>
      <c r="E169" s="90"/>
    </row>
    <row r="170" spans="1:5">
      <c r="A170" s="88" t="s">
        <v>483</v>
      </c>
      <c r="B170" s="90">
        <v>-48791512</v>
      </c>
      <c r="C170" s="90">
        <v>-38102311</v>
      </c>
      <c r="D170" s="90">
        <v>-10689201</v>
      </c>
      <c r="E170" s="90"/>
    </row>
    <row r="171" spans="1:5">
      <c r="A171" s="88" t="s">
        <v>484</v>
      </c>
      <c r="B171" s="90">
        <v>-11355814</v>
      </c>
      <c r="C171" s="90">
        <v>-10955139</v>
      </c>
      <c r="D171" s="90">
        <v>-400675</v>
      </c>
      <c r="E171" s="90"/>
    </row>
    <row r="172" spans="1:5">
      <c r="A172" s="88" t="s">
        <v>485</v>
      </c>
      <c r="B172" s="90">
        <v>14147728</v>
      </c>
      <c r="C172" s="90">
        <v>16358871</v>
      </c>
      <c r="D172" s="90">
        <v>-2211143</v>
      </c>
      <c r="E172" s="90"/>
    </row>
    <row r="173" spans="1:5">
      <c r="A173" s="88" t="s">
        <v>486</v>
      </c>
      <c r="B173" s="90">
        <v>-34669258</v>
      </c>
      <c r="C173" s="90">
        <v>-47924316</v>
      </c>
      <c r="D173" s="90">
        <v>13255058</v>
      </c>
      <c r="E173" s="90"/>
    </row>
    <row r="174" spans="1:5">
      <c r="A174" s="88" t="s">
        <v>487</v>
      </c>
      <c r="B174" s="90">
        <v>52742083</v>
      </c>
      <c r="C174" s="90">
        <v>40165131</v>
      </c>
      <c r="D174" s="90">
        <v>12576952</v>
      </c>
      <c r="E174" s="90"/>
    </row>
    <row r="175" spans="1:5">
      <c r="A175" s="88" t="s">
        <v>488</v>
      </c>
      <c r="B175" s="90">
        <v>-13353088</v>
      </c>
      <c r="C175" s="90">
        <v>-8270619</v>
      </c>
      <c r="D175" s="90">
        <v>-5082469</v>
      </c>
      <c r="E175" s="90"/>
    </row>
    <row r="176" spans="1:5">
      <c r="A176" s="88" t="s">
        <v>489</v>
      </c>
      <c r="B176" s="90">
        <v>19186529</v>
      </c>
      <c r="C176" s="90">
        <v>21590077</v>
      </c>
      <c r="D176" s="90">
        <v>-2403548</v>
      </c>
      <c r="E176" s="90"/>
    </row>
    <row r="177" spans="1:5">
      <c r="A177" s="88" t="s">
        <v>490</v>
      </c>
      <c r="B177" s="90">
        <v>32464856</v>
      </c>
      <c r="C177" s="90">
        <v>30200573</v>
      </c>
      <c r="D177" s="90">
        <v>2264283</v>
      </c>
      <c r="E177" s="90"/>
    </row>
    <row r="178" spans="1:5">
      <c r="A178" s="88" t="s">
        <v>491</v>
      </c>
      <c r="B178" s="90">
        <v>3961841</v>
      </c>
      <c r="C178" s="90">
        <v>17868053</v>
      </c>
      <c r="D178" s="90">
        <v>-13906212</v>
      </c>
      <c r="E178" s="90"/>
    </row>
    <row r="179" spans="1:5">
      <c r="A179" s="88" t="s">
        <v>492</v>
      </c>
      <c r="B179" s="90">
        <v>26070450</v>
      </c>
      <c r="C179" s="90">
        <v>27675055</v>
      </c>
      <c r="D179" s="90">
        <v>-1604605</v>
      </c>
      <c r="E179" s="90"/>
    </row>
    <row r="180" spans="1:5">
      <c r="A180" s="88" t="s">
        <v>493</v>
      </c>
      <c r="B180" s="90">
        <v>1885794</v>
      </c>
      <c r="C180" s="90">
        <v>2782608</v>
      </c>
      <c r="D180" s="90">
        <v>-896814</v>
      </c>
      <c r="E180" s="90"/>
    </row>
    <row r="181" spans="1:5">
      <c r="A181" s="88" t="s">
        <v>494</v>
      </c>
      <c r="B181" s="90">
        <v>1045702</v>
      </c>
      <c r="C181" s="90">
        <v>5419160</v>
      </c>
      <c r="D181" s="90">
        <v>-4373458</v>
      </c>
      <c r="E181" s="90"/>
    </row>
    <row r="182" spans="1:5">
      <c r="A182" s="88" t="s">
        <v>495</v>
      </c>
      <c r="B182" s="90">
        <v>-1443875</v>
      </c>
      <c r="C182" s="90">
        <v>-5930104</v>
      </c>
      <c r="D182" s="90">
        <v>4486229</v>
      </c>
      <c r="E182" s="90"/>
    </row>
    <row r="183" spans="1:5">
      <c r="A183" s="88" t="s">
        <v>496</v>
      </c>
      <c r="B183" s="90">
        <v>-28220677</v>
      </c>
      <c r="C183" s="90">
        <v>-27081143</v>
      </c>
      <c r="D183" s="90">
        <v>-1139534</v>
      </c>
      <c r="E183" s="90"/>
    </row>
    <row r="184" spans="1:5">
      <c r="A184" s="88" t="s">
        <v>497</v>
      </c>
      <c r="B184" s="90">
        <v>7155866</v>
      </c>
      <c r="C184" s="90">
        <v>14348612</v>
      </c>
      <c r="D184" s="90">
        <v>-7192746</v>
      </c>
      <c r="E184" s="90"/>
    </row>
    <row r="185" spans="1:5">
      <c r="A185" s="88" t="s">
        <v>498</v>
      </c>
      <c r="B185" s="90">
        <v>78776979</v>
      </c>
      <c r="C185" s="90">
        <v>90062343</v>
      </c>
      <c r="D185" s="90">
        <v>-11285364</v>
      </c>
      <c r="E185" s="90"/>
    </row>
    <row r="186" spans="1:5">
      <c r="A186" s="88" t="s">
        <v>499</v>
      </c>
      <c r="B186" s="90">
        <v>-10949947</v>
      </c>
      <c r="C186" s="90">
        <v>-15025935</v>
      </c>
      <c r="D186" s="90">
        <v>4075988</v>
      </c>
      <c r="E186" s="90"/>
    </row>
    <row r="187" spans="1:5">
      <c r="A187" s="88" t="s">
        <v>500</v>
      </c>
      <c r="B187" s="90">
        <v>7977850</v>
      </c>
      <c r="C187" s="90">
        <v>-2262541</v>
      </c>
      <c r="D187" s="90">
        <v>10240391</v>
      </c>
      <c r="E187" s="90"/>
    </row>
    <row r="188" spans="1:5">
      <c r="A188" s="88" t="s">
        <v>501</v>
      </c>
      <c r="B188" s="90">
        <v>-11143093</v>
      </c>
      <c r="C188" s="90">
        <v>-8173040</v>
      </c>
      <c r="D188" s="90">
        <v>-2970053</v>
      </c>
      <c r="E188" s="90"/>
    </row>
    <row r="189" spans="1:5">
      <c r="A189" s="88" t="s">
        <v>502</v>
      </c>
      <c r="B189" s="90">
        <v>-10801919</v>
      </c>
      <c r="C189" s="90">
        <v>-9001372</v>
      </c>
      <c r="D189" s="90">
        <v>-1800547</v>
      </c>
      <c r="E189" s="90"/>
    </row>
    <row r="190" spans="1:5">
      <c r="A190" s="88" t="s">
        <v>503</v>
      </c>
      <c r="B190" s="90">
        <v>-389132</v>
      </c>
      <c r="C190" s="90">
        <v>-5278085</v>
      </c>
      <c r="D190" s="90">
        <v>4888953</v>
      </c>
      <c r="E190" s="90"/>
    </row>
    <row r="191" spans="1:5">
      <c r="A191" s="88" t="s">
        <v>504</v>
      </c>
      <c r="B191" s="90">
        <v>-17018948</v>
      </c>
      <c r="C191" s="90">
        <v>-13991586</v>
      </c>
      <c r="D191" s="90">
        <v>-3027362</v>
      </c>
      <c r="E191" s="90"/>
    </row>
    <row r="192" spans="1:5">
      <c r="A192" s="88" t="s">
        <v>505</v>
      </c>
      <c r="B192" s="90">
        <v>12706078</v>
      </c>
      <c r="C192" s="90">
        <v>18177051</v>
      </c>
      <c r="D192" s="90">
        <v>-5470973</v>
      </c>
      <c r="E192" s="90"/>
    </row>
    <row r="193" spans="1:5">
      <c r="A193" s="88" t="s">
        <v>506</v>
      </c>
      <c r="B193" s="90">
        <v>-2241886</v>
      </c>
      <c r="C193" s="90">
        <v>312281</v>
      </c>
      <c r="D193" s="90">
        <v>-2554167</v>
      </c>
      <c r="E193" s="90"/>
    </row>
    <row r="194" spans="1:5">
      <c r="A194" s="88" t="s">
        <v>507</v>
      </c>
      <c r="B194" s="90">
        <v>2704916</v>
      </c>
      <c r="C194" s="90">
        <v>547600</v>
      </c>
      <c r="D194" s="90">
        <v>2157316</v>
      </c>
      <c r="E194" s="90"/>
    </row>
    <row r="195" spans="1:5">
      <c r="A195" s="88" t="s">
        <v>508</v>
      </c>
      <c r="B195" s="90">
        <v>28894844</v>
      </c>
      <c r="C195" s="90">
        <v>40673713</v>
      </c>
      <c r="D195" s="90">
        <v>-11778869</v>
      </c>
      <c r="E195" s="90"/>
    </row>
    <row r="196" spans="1:5">
      <c r="A196" s="88" t="s">
        <v>509</v>
      </c>
      <c r="B196" s="90">
        <v>41177818</v>
      </c>
      <c r="C196" s="90">
        <v>41976223</v>
      </c>
      <c r="D196" s="90">
        <v>-798405</v>
      </c>
      <c r="E196" s="90"/>
    </row>
    <row r="197" spans="1:5">
      <c r="A197" s="88" t="s">
        <v>510</v>
      </c>
      <c r="B197" s="90">
        <v>142876308</v>
      </c>
      <c r="C197" s="90">
        <v>144931100</v>
      </c>
      <c r="D197" s="90">
        <v>-2054792</v>
      </c>
      <c r="E197" s="90"/>
    </row>
    <row r="198" spans="1:5">
      <c r="A198" s="88" t="s">
        <v>511</v>
      </c>
      <c r="B198" s="90">
        <v>8347430</v>
      </c>
      <c r="C198" s="90">
        <v>8725454</v>
      </c>
      <c r="D198" s="90">
        <v>-378024</v>
      </c>
      <c r="E198" s="90"/>
    </row>
    <row r="199" spans="1:5">
      <c r="A199" s="88" t="s">
        <v>512</v>
      </c>
      <c r="B199" s="90">
        <v>18731481</v>
      </c>
      <c r="C199" s="90">
        <v>21677012</v>
      </c>
      <c r="D199" s="90">
        <v>-2945531</v>
      </c>
      <c r="E199" s="90"/>
    </row>
    <row r="200" spans="1:5">
      <c r="A200" s="88" t="s">
        <v>513</v>
      </c>
      <c r="B200" s="90">
        <v>-8845938</v>
      </c>
      <c r="C200" s="90">
        <v>-7007362</v>
      </c>
      <c r="D200" s="90">
        <v>-1838576</v>
      </c>
      <c r="E200" s="90"/>
    </row>
    <row r="201" spans="1:5">
      <c r="A201" s="88" t="s">
        <v>514</v>
      </c>
      <c r="B201" s="90">
        <v>63393057</v>
      </c>
      <c r="C201" s="90">
        <v>66767597</v>
      </c>
      <c r="D201" s="90">
        <v>-3374540</v>
      </c>
      <c r="E201" s="90"/>
    </row>
    <row r="202" spans="1:5">
      <c r="A202" s="88" t="s">
        <v>515</v>
      </c>
      <c r="B202" s="90">
        <v>40853790</v>
      </c>
      <c r="C202" s="90">
        <v>39615404</v>
      </c>
      <c r="D202" s="90">
        <v>1238386</v>
      </c>
      <c r="E202" s="90"/>
    </row>
    <row r="203" spans="1:5">
      <c r="A203" s="88" t="s">
        <v>516</v>
      </c>
      <c r="B203" s="90">
        <v>9042473</v>
      </c>
      <c r="C203" s="90">
        <v>7838798</v>
      </c>
      <c r="D203" s="90">
        <v>1203675</v>
      </c>
      <c r="E203" s="90"/>
    </row>
    <row r="204" spans="1:5" ht="27" customHeight="1">
      <c r="A204" s="83" t="s">
        <v>517</v>
      </c>
      <c r="B204" s="90"/>
      <c r="C204" s="90"/>
      <c r="D204" s="90"/>
      <c r="E204" s="90"/>
    </row>
    <row r="205" spans="1:5">
      <c r="A205" s="88" t="s">
        <v>518</v>
      </c>
      <c r="B205" s="90">
        <v>3546899</v>
      </c>
      <c r="C205" s="90">
        <v>3685542</v>
      </c>
      <c r="D205" s="90">
        <v>-138643</v>
      </c>
      <c r="E205" s="90"/>
    </row>
    <row r="206" spans="1:5">
      <c r="A206" s="88" t="s">
        <v>519</v>
      </c>
      <c r="B206" s="90">
        <v>9650329</v>
      </c>
      <c r="C206" s="90">
        <v>11831180</v>
      </c>
      <c r="D206" s="90">
        <v>-2180851</v>
      </c>
      <c r="E206" s="90"/>
    </row>
    <row r="207" spans="1:5">
      <c r="A207" s="88" t="s">
        <v>520</v>
      </c>
      <c r="B207" s="90">
        <v>5601357</v>
      </c>
      <c r="C207" s="90">
        <v>4967469</v>
      </c>
      <c r="D207" s="90">
        <v>633888</v>
      </c>
      <c r="E207" s="90"/>
    </row>
    <row r="208" spans="1:5">
      <c r="A208" s="88" t="s">
        <v>521</v>
      </c>
      <c r="B208" s="90">
        <v>7252253</v>
      </c>
      <c r="C208" s="90">
        <v>8617015</v>
      </c>
      <c r="D208" s="90">
        <v>-1364762</v>
      </c>
      <c r="E208" s="90"/>
    </row>
    <row r="209" spans="1:5">
      <c r="A209" s="88" t="s">
        <v>522</v>
      </c>
      <c r="B209" s="90">
        <v>4705027</v>
      </c>
      <c r="C209" s="90">
        <v>9282851</v>
      </c>
      <c r="D209" s="90">
        <v>-4577824</v>
      </c>
      <c r="E209" s="90"/>
    </row>
    <row r="210" spans="1:5">
      <c r="A210" s="88" t="s">
        <v>523</v>
      </c>
      <c r="B210" s="90">
        <v>12736934</v>
      </c>
      <c r="C210" s="90">
        <v>17956447</v>
      </c>
      <c r="D210" s="90">
        <v>-5219513</v>
      </c>
      <c r="E210" s="90"/>
    </row>
    <row r="211" spans="1:5">
      <c r="A211" s="88" t="s">
        <v>524</v>
      </c>
      <c r="B211" s="90">
        <v>6201059</v>
      </c>
      <c r="C211" s="90">
        <v>12599411</v>
      </c>
      <c r="D211" s="90">
        <v>-6398352</v>
      </c>
      <c r="E211" s="90"/>
    </row>
    <row r="212" spans="1:5">
      <c r="A212" s="88" t="s">
        <v>525</v>
      </c>
      <c r="B212" s="90">
        <v>-66658214</v>
      </c>
      <c r="C212" s="90">
        <v>-77916663</v>
      </c>
      <c r="D212" s="90">
        <v>11258449</v>
      </c>
      <c r="E212" s="90"/>
    </row>
    <row r="213" spans="1:5">
      <c r="A213" s="88" t="s">
        <v>526</v>
      </c>
      <c r="B213" s="90">
        <v>13119474</v>
      </c>
      <c r="C213" s="90">
        <v>15197114</v>
      </c>
      <c r="D213" s="90">
        <v>-2077640</v>
      </c>
      <c r="E213" s="90"/>
    </row>
    <row r="214" spans="1:5">
      <c r="A214" s="88" t="s">
        <v>527</v>
      </c>
      <c r="B214" s="90">
        <v>-9809263</v>
      </c>
      <c r="C214" s="90">
        <v>-2485571</v>
      </c>
      <c r="D214" s="90">
        <v>-7323692</v>
      </c>
      <c r="E214" s="90"/>
    </row>
    <row r="215" spans="1:5">
      <c r="A215" s="88" t="s">
        <v>528</v>
      </c>
      <c r="B215" s="90">
        <v>8774984</v>
      </c>
      <c r="C215" s="90">
        <v>8720558</v>
      </c>
      <c r="D215" s="90">
        <v>54426</v>
      </c>
      <c r="E215" s="90"/>
    </row>
    <row r="216" spans="1:5">
      <c r="A216" s="88" t="s">
        <v>529</v>
      </c>
      <c r="B216" s="90">
        <v>-7011423</v>
      </c>
      <c r="C216" s="90">
        <v>-8418850</v>
      </c>
      <c r="D216" s="90">
        <v>1407427</v>
      </c>
      <c r="E216" s="90"/>
    </row>
    <row r="217" spans="1:5">
      <c r="A217" s="88" t="s">
        <v>530</v>
      </c>
      <c r="B217" s="90">
        <v>23060592</v>
      </c>
      <c r="C217" s="90">
        <v>21954944</v>
      </c>
      <c r="D217" s="90">
        <v>1105648</v>
      </c>
      <c r="E217" s="90"/>
    </row>
    <row r="218" spans="1:5">
      <c r="A218" s="88" t="s">
        <v>531</v>
      </c>
      <c r="B218" s="90">
        <v>6382563</v>
      </c>
      <c r="C218" s="90">
        <v>7446126</v>
      </c>
      <c r="D218" s="90">
        <v>-1063563</v>
      </c>
      <c r="E218" s="90"/>
    </row>
    <row r="219" spans="1:5">
      <c r="A219" s="88" t="s">
        <v>532</v>
      </c>
      <c r="B219" s="90">
        <v>22358581</v>
      </c>
      <c r="C219" s="90">
        <v>21658979</v>
      </c>
      <c r="D219" s="90">
        <v>699602</v>
      </c>
      <c r="E219" s="90"/>
    </row>
    <row r="220" spans="1:5">
      <c r="A220" s="88" t="s">
        <v>533</v>
      </c>
      <c r="B220" s="90">
        <v>6341347</v>
      </c>
      <c r="C220" s="90">
        <v>8189668</v>
      </c>
      <c r="D220" s="90">
        <v>-1848321</v>
      </c>
      <c r="E220" s="90"/>
    </row>
    <row r="221" spans="1:5" ht="27" customHeight="1">
      <c r="A221" s="83" t="s">
        <v>534</v>
      </c>
      <c r="B221" s="90"/>
      <c r="C221" s="90"/>
      <c r="D221" s="90"/>
      <c r="E221" s="90"/>
    </row>
    <row r="222" spans="1:5">
      <c r="A222" s="88" t="s">
        <v>535</v>
      </c>
      <c r="B222" s="90">
        <v>-2437230</v>
      </c>
      <c r="C222" s="90">
        <v>-2555244</v>
      </c>
      <c r="D222" s="90">
        <v>118014</v>
      </c>
      <c r="E222" s="90"/>
    </row>
    <row r="223" spans="1:5">
      <c r="A223" s="88" t="s">
        <v>536</v>
      </c>
      <c r="B223" s="90">
        <v>10668416</v>
      </c>
      <c r="C223" s="90">
        <v>12102851</v>
      </c>
      <c r="D223" s="90">
        <v>-1434435</v>
      </c>
      <c r="E223" s="90"/>
    </row>
    <row r="224" spans="1:5">
      <c r="A224" s="88" t="s">
        <v>537</v>
      </c>
      <c r="B224" s="90">
        <v>25214</v>
      </c>
      <c r="C224" s="90">
        <v>-2287862</v>
      </c>
      <c r="D224" s="90">
        <v>2313076</v>
      </c>
      <c r="E224" s="90"/>
    </row>
    <row r="225" spans="1:5">
      <c r="A225" s="88" t="s">
        <v>538</v>
      </c>
      <c r="B225" s="90">
        <v>7337675</v>
      </c>
      <c r="C225" s="90">
        <v>6329208</v>
      </c>
      <c r="D225" s="90">
        <v>1008467</v>
      </c>
      <c r="E225" s="90"/>
    </row>
    <row r="226" spans="1:5">
      <c r="A226" s="88" t="s">
        <v>539</v>
      </c>
      <c r="B226" s="90">
        <v>8571833</v>
      </c>
      <c r="C226" s="90">
        <v>10114379</v>
      </c>
      <c r="D226" s="90">
        <v>-1542546</v>
      </c>
      <c r="E226" s="90"/>
    </row>
    <row r="227" spans="1:5">
      <c r="A227" s="88" t="s">
        <v>540</v>
      </c>
      <c r="B227" s="90">
        <v>31942655</v>
      </c>
      <c r="C227" s="90">
        <v>35345242</v>
      </c>
      <c r="D227" s="90">
        <v>-3402587</v>
      </c>
      <c r="E227" s="90"/>
    </row>
    <row r="228" spans="1:5">
      <c r="A228" s="88" t="s">
        <v>541</v>
      </c>
      <c r="B228" s="90">
        <v>9165319</v>
      </c>
      <c r="C228" s="90">
        <v>8269893</v>
      </c>
      <c r="D228" s="90">
        <v>895426</v>
      </c>
      <c r="E228" s="90"/>
    </row>
    <row r="229" spans="1:5">
      <c r="A229" s="88" t="s">
        <v>542</v>
      </c>
      <c r="B229" s="90">
        <v>881065</v>
      </c>
      <c r="C229" s="90">
        <v>119202</v>
      </c>
      <c r="D229" s="90">
        <v>761863</v>
      </c>
      <c r="E229" s="90"/>
    </row>
    <row r="230" spans="1:5">
      <c r="A230" s="88" t="s">
        <v>543</v>
      </c>
      <c r="B230" s="90">
        <v>54346245</v>
      </c>
      <c r="C230" s="90">
        <v>59204538</v>
      </c>
      <c r="D230" s="90">
        <v>-4858293</v>
      </c>
      <c r="E230" s="90"/>
    </row>
    <row r="231" spans="1:5">
      <c r="A231" s="88" t="s">
        <v>544</v>
      </c>
      <c r="B231" s="90">
        <v>1279565</v>
      </c>
      <c r="C231" s="90">
        <v>-184566</v>
      </c>
      <c r="D231" s="90">
        <v>1464131</v>
      </c>
      <c r="E231" s="90"/>
    </row>
    <row r="232" spans="1:5">
      <c r="A232" s="88" t="s">
        <v>545</v>
      </c>
      <c r="B232" s="90">
        <v>10558996</v>
      </c>
      <c r="C232" s="90">
        <v>8737791</v>
      </c>
      <c r="D232" s="90">
        <v>1821205</v>
      </c>
      <c r="E232" s="90"/>
    </row>
    <row r="233" spans="1:5">
      <c r="A233" s="88" t="s">
        <v>546</v>
      </c>
      <c r="B233" s="90">
        <v>200845039</v>
      </c>
      <c r="C233" s="90">
        <v>220070369</v>
      </c>
      <c r="D233" s="90">
        <v>-19225330</v>
      </c>
      <c r="E233" s="90"/>
    </row>
    <row r="234" spans="1:5" ht="27" customHeight="1">
      <c r="A234" s="83" t="s">
        <v>547</v>
      </c>
      <c r="B234" s="90"/>
      <c r="C234" s="90"/>
      <c r="D234" s="90"/>
      <c r="E234" s="90"/>
    </row>
    <row r="235" spans="1:5">
      <c r="A235" s="88" t="s">
        <v>548</v>
      </c>
      <c r="B235" s="90">
        <v>-4275106</v>
      </c>
      <c r="C235" s="90">
        <v>-10319740</v>
      </c>
      <c r="D235" s="90">
        <v>6044634</v>
      </c>
      <c r="E235" s="90"/>
    </row>
    <row r="236" spans="1:5">
      <c r="A236" s="88" t="s">
        <v>549</v>
      </c>
      <c r="B236" s="90">
        <v>3518521</v>
      </c>
      <c r="C236" s="90">
        <v>5828827</v>
      </c>
      <c r="D236" s="90">
        <v>-2310306</v>
      </c>
      <c r="E236" s="90"/>
    </row>
    <row r="237" spans="1:5">
      <c r="A237" s="88" t="s">
        <v>550</v>
      </c>
      <c r="B237" s="90">
        <v>54405973</v>
      </c>
      <c r="C237" s="90">
        <v>49925261</v>
      </c>
      <c r="D237" s="90">
        <v>4480712</v>
      </c>
      <c r="E237" s="90"/>
    </row>
    <row r="238" spans="1:5">
      <c r="A238" s="88" t="s">
        <v>551</v>
      </c>
      <c r="B238" s="90">
        <v>33294616</v>
      </c>
      <c r="C238" s="90">
        <v>34723617</v>
      </c>
      <c r="D238" s="90">
        <v>-1429001</v>
      </c>
      <c r="E238" s="90"/>
    </row>
    <row r="239" spans="1:5">
      <c r="A239" s="88" t="s">
        <v>552</v>
      </c>
      <c r="B239" s="90">
        <v>29012346</v>
      </c>
      <c r="C239" s="90">
        <v>19129067</v>
      </c>
      <c r="D239" s="90">
        <v>9883279</v>
      </c>
      <c r="E239" s="90"/>
    </row>
    <row r="240" spans="1:5">
      <c r="A240" s="88" t="s">
        <v>553</v>
      </c>
      <c r="B240" s="90">
        <v>-1926073</v>
      </c>
      <c r="C240" s="90">
        <v>-4088537</v>
      </c>
      <c r="D240" s="90">
        <v>2162464</v>
      </c>
      <c r="E240" s="90"/>
    </row>
    <row r="241" spans="1:5">
      <c r="A241" s="88" t="s">
        <v>554</v>
      </c>
      <c r="B241" s="90">
        <v>9635090</v>
      </c>
      <c r="C241" s="90">
        <v>9117080</v>
      </c>
      <c r="D241" s="90">
        <v>518010</v>
      </c>
      <c r="E241" s="90"/>
    </row>
    <row r="242" spans="1:5">
      <c r="A242" s="88" t="s">
        <v>555</v>
      </c>
      <c r="B242" s="90">
        <v>-8714147</v>
      </c>
      <c r="C242" s="90">
        <v>-6816700</v>
      </c>
      <c r="D242" s="90">
        <v>-1897447</v>
      </c>
      <c r="E242" s="90"/>
    </row>
    <row r="243" spans="1:5">
      <c r="A243" s="88" t="s">
        <v>556</v>
      </c>
      <c r="B243" s="90">
        <v>-21192792</v>
      </c>
      <c r="C243" s="90">
        <v>-20610260</v>
      </c>
      <c r="D243" s="90">
        <v>-582532</v>
      </c>
      <c r="E243" s="90"/>
    </row>
    <row r="244" spans="1:5">
      <c r="A244" s="88" t="s">
        <v>557</v>
      </c>
      <c r="B244" s="90">
        <v>-113911347</v>
      </c>
      <c r="C244" s="90">
        <v>-135757790</v>
      </c>
      <c r="D244" s="90">
        <v>21846443</v>
      </c>
      <c r="E244" s="90"/>
    </row>
    <row r="245" spans="1:5" ht="27" customHeight="1">
      <c r="A245" s="83" t="s">
        <v>558</v>
      </c>
      <c r="B245" s="90"/>
      <c r="C245" s="90"/>
      <c r="D245" s="90"/>
      <c r="E245" s="90"/>
    </row>
    <row r="246" spans="1:5">
      <c r="A246" s="88" t="s">
        <v>559</v>
      </c>
      <c r="B246" s="90">
        <v>-9197115</v>
      </c>
      <c r="C246" s="90">
        <v>-10331281</v>
      </c>
      <c r="D246" s="90">
        <v>1134166</v>
      </c>
      <c r="E246" s="90"/>
    </row>
    <row r="247" spans="1:5">
      <c r="A247" s="88" t="s">
        <v>560</v>
      </c>
      <c r="B247" s="90">
        <v>75151336</v>
      </c>
      <c r="C247" s="90">
        <v>81226201</v>
      </c>
      <c r="D247" s="90">
        <v>-6074865</v>
      </c>
      <c r="E247" s="90"/>
    </row>
    <row r="248" spans="1:5">
      <c r="A248" s="88" t="s">
        <v>561</v>
      </c>
      <c r="B248" s="90">
        <v>14513084</v>
      </c>
      <c r="C248" s="90">
        <v>20135837</v>
      </c>
      <c r="D248" s="90">
        <v>-5622753</v>
      </c>
      <c r="E248" s="90"/>
    </row>
    <row r="249" spans="1:5">
      <c r="A249" s="88" t="s">
        <v>562</v>
      </c>
      <c r="B249" s="90">
        <v>2215243</v>
      </c>
      <c r="C249" s="90">
        <v>1286803</v>
      </c>
      <c r="D249" s="90">
        <v>928440</v>
      </c>
      <c r="E249" s="90"/>
    </row>
    <row r="250" spans="1:5">
      <c r="A250" s="88" t="s">
        <v>563</v>
      </c>
      <c r="B250" s="90">
        <v>4799251</v>
      </c>
      <c r="C250" s="90">
        <v>7682745</v>
      </c>
      <c r="D250" s="90">
        <v>-2883494</v>
      </c>
      <c r="E250" s="90"/>
    </row>
    <row r="251" spans="1:5">
      <c r="A251" s="88" t="s">
        <v>564</v>
      </c>
      <c r="B251" s="90">
        <v>-51130467</v>
      </c>
      <c r="C251" s="90">
        <v>-50675255</v>
      </c>
      <c r="D251" s="90">
        <v>-455212</v>
      </c>
      <c r="E251" s="90"/>
    </row>
    <row r="252" spans="1:5">
      <c r="A252" s="88" t="s">
        <v>565</v>
      </c>
      <c r="B252" s="90">
        <v>10426715</v>
      </c>
      <c r="C252" s="90">
        <v>23380231</v>
      </c>
      <c r="D252" s="90">
        <v>-12953516</v>
      </c>
      <c r="E252" s="90"/>
    </row>
    <row r="253" spans="1:5">
      <c r="A253" s="88" t="s">
        <v>566</v>
      </c>
      <c r="B253" s="90">
        <v>-1614905</v>
      </c>
      <c r="C253" s="90">
        <v>-2014306</v>
      </c>
      <c r="D253" s="90">
        <v>399401</v>
      </c>
      <c r="E253" s="90"/>
    </row>
    <row r="254" spans="1:5">
      <c r="A254" s="88" t="s">
        <v>567</v>
      </c>
      <c r="B254" s="90">
        <v>41321641</v>
      </c>
      <c r="C254" s="90">
        <v>33847086</v>
      </c>
      <c r="D254" s="90">
        <v>7474555</v>
      </c>
      <c r="E254" s="90"/>
    </row>
    <row r="255" spans="1:5">
      <c r="A255" s="88" t="s">
        <v>568</v>
      </c>
      <c r="B255" s="90">
        <v>-10785765</v>
      </c>
      <c r="C255" s="90">
        <v>-9938967</v>
      </c>
      <c r="D255" s="90">
        <v>-846798</v>
      </c>
      <c r="E255" s="90"/>
    </row>
    <row r="256" spans="1:5">
      <c r="A256" s="88" t="s">
        <v>569</v>
      </c>
      <c r="B256" s="90">
        <v>8943455</v>
      </c>
      <c r="C256" s="90">
        <v>9457929</v>
      </c>
      <c r="D256" s="90">
        <v>-514474</v>
      </c>
      <c r="E256" s="90"/>
    </row>
    <row r="257" spans="1:5">
      <c r="A257" s="88" t="s">
        <v>570</v>
      </c>
      <c r="B257" s="90">
        <v>-14260872</v>
      </c>
      <c r="C257" s="90">
        <v>-9459187</v>
      </c>
      <c r="D257" s="90">
        <v>-4801685</v>
      </c>
      <c r="E257" s="90"/>
    </row>
    <row r="258" spans="1:5">
      <c r="A258" s="88" t="s">
        <v>571</v>
      </c>
      <c r="B258" s="90">
        <v>3411051</v>
      </c>
      <c r="C258" s="90">
        <v>3461873</v>
      </c>
      <c r="D258" s="90">
        <v>-50822</v>
      </c>
      <c r="E258" s="90"/>
    </row>
    <row r="259" spans="1:5">
      <c r="A259" s="88" t="s">
        <v>572</v>
      </c>
      <c r="B259" s="90">
        <v>5850837</v>
      </c>
      <c r="C259" s="90">
        <v>9122527</v>
      </c>
      <c r="D259" s="90">
        <v>-3271690</v>
      </c>
      <c r="E259" s="90"/>
    </row>
    <row r="260" spans="1:5">
      <c r="A260" s="88" t="s">
        <v>573</v>
      </c>
      <c r="B260" s="90">
        <v>-14696684</v>
      </c>
      <c r="C260" s="90">
        <v>-14371472</v>
      </c>
      <c r="D260" s="90">
        <v>-325212</v>
      </c>
      <c r="E260" s="90"/>
    </row>
    <row r="261" spans="1:5" ht="27" customHeight="1">
      <c r="A261" s="83" t="s">
        <v>574</v>
      </c>
      <c r="B261" s="90"/>
      <c r="C261" s="90"/>
      <c r="D261" s="90"/>
      <c r="E261" s="90"/>
    </row>
    <row r="262" spans="1:5">
      <c r="A262" s="88" t="s">
        <v>575</v>
      </c>
      <c r="B262" s="90">
        <v>36038546</v>
      </c>
      <c r="C262" s="90">
        <v>31935808</v>
      </c>
      <c r="D262" s="90">
        <v>4102738</v>
      </c>
      <c r="E262" s="90"/>
    </row>
    <row r="263" spans="1:5">
      <c r="A263" s="88" t="s">
        <v>576</v>
      </c>
      <c r="B263" s="90">
        <v>40467287</v>
      </c>
      <c r="C263" s="90">
        <v>44943855</v>
      </c>
      <c r="D263" s="90">
        <v>-4476568</v>
      </c>
      <c r="E263" s="90"/>
    </row>
    <row r="264" spans="1:5">
      <c r="A264" s="88" t="s">
        <v>577</v>
      </c>
      <c r="B264" s="90">
        <v>-1169311</v>
      </c>
      <c r="C264" s="90">
        <v>3425941</v>
      </c>
      <c r="D264" s="90">
        <v>-4595252</v>
      </c>
      <c r="E264" s="90"/>
    </row>
    <row r="265" spans="1:5">
      <c r="A265" s="88" t="s">
        <v>578</v>
      </c>
      <c r="B265" s="90">
        <v>82908526</v>
      </c>
      <c r="C265" s="90">
        <v>79131616</v>
      </c>
      <c r="D265" s="90">
        <v>3776910</v>
      </c>
      <c r="E265" s="90"/>
    </row>
    <row r="266" spans="1:5">
      <c r="A266" s="88" t="s">
        <v>579</v>
      </c>
      <c r="B266" s="90">
        <v>26786689</v>
      </c>
      <c r="C266" s="90">
        <v>28530558</v>
      </c>
      <c r="D266" s="90">
        <v>-1743869</v>
      </c>
      <c r="E266" s="90"/>
    </row>
    <row r="267" spans="1:5">
      <c r="A267" s="88" t="s">
        <v>580</v>
      </c>
      <c r="B267" s="90">
        <v>-3707151</v>
      </c>
      <c r="C267" s="90">
        <v>-63987</v>
      </c>
      <c r="D267" s="90">
        <v>-3643164</v>
      </c>
      <c r="E267" s="90"/>
    </row>
    <row r="268" spans="1:5">
      <c r="A268" s="88" t="s">
        <v>581</v>
      </c>
      <c r="B268" s="90">
        <v>10105913</v>
      </c>
      <c r="C268" s="90">
        <v>6749176</v>
      </c>
      <c r="D268" s="90">
        <v>3356737</v>
      </c>
      <c r="E268" s="90"/>
    </row>
    <row r="269" spans="1:5">
      <c r="A269" s="88" t="s">
        <v>582</v>
      </c>
      <c r="B269" s="90">
        <v>8287568</v>
      </c>
      <c r="C269" s="90">
        <v>1699348</v>
      </c>
      <c r="D269" s="90">
        <v>6588220</v>
      </c>
      <c r="E269" s="90"/>
    </row>
    <row r="270" spans="1:5">
      <c r="A270" s="88" t="s">
        <v>583</v>
      </c>
      <c r="B270" s="90">
        <v>-37685904</v>
      </c>
      <c r="C270" s="90">
        <v>-37386821</v>
      </c>
      <c r="D270" s="90">
        <v>-299083</v>
      </c>
      <c r="E270" s="90"/>
    </row>
    <row r="271" spans="1:5">
      <c r="A271" s="88" t="s">
        <v>584</v>
      </c>
      <c r="B271" s="90">
        <v>33876597</v>
      </c>
      <c r="C271" s="90">
        <v>47118926</v>
      </c>
      <c r="D271" s="90">
        <v>-13242329</v>
      </c>
      <c r="E271" s="90"/>
    </row>
    <row r="272" spans="1:5" ht="27" customHeight="1">
      <c r="A272" s="83" t="s">
        <v>585</v>
      </c>
      <c r="B272" s="90"/>
      <c r="C272" s="90"/>
      <c r="D272" s="90"/>
      <c r="E272" s="90"/>
    </row>
    <row r="273" spans="1:5">
      <c r="A273" s="88" t="s">
        <v>586</v>
      </c>
      <c r="B273" s="90">
        <v>78038844</v>
      </c>
      <c r="C273" s="90">
        <v>76984151</v>
      </c>
      <c r="D273" s="90">
        <v>1054693</v>
      </c>
      <c r="E273" s="90"/>
    </row>
    <row r="274" spans="1:5">
      <c r="A274" s="88" t="s">
        <v>587</v>
      </c>
      <c r="B274" s="90">
        <v>53741807</v>
      </c>
      <c r="C274" s="90">
        <v>53938082</v>
      </c>
      <c r="D274" s="90">
        <v>-196275</v>
      </c>
      <c r="E274" s="90"/>
    </row>
    <row r="275" spans="1:5">
      <c r="A275" s="88" t="s">
        <v>588</v>
      </c>
      <c r="B275" s="90">
        <v>21586496</v>
      </c>
      <c r="C275" s="90">
        <v>26115354</v>
      </c>
      <c r="D275" s="90">
        <v>-4528858</v>
      </c>
      <c r="E275" s="90"/>
    </row>
    <row r="276" spans="1:5">
      <c r="A276" s="88" t="s">
        <v>589</v>
      </c>
      <c r="B276" s="90">
        <v>63216433</v>
      </c>
      <c r="C276" s="90">
        <v>46868855</v>
      </c>
      <c r="D276" s="90">
        <v>16347578</v>
      </c>
      <c r="E276" s="90"/>
    </row>
    <row r="277" spans="1:5">
      <c r="A277" s="88" t="s">
        <v>590</v>
      </c>
      <c r="B277" s="90">
        <v>-10554789</v>
      </c>
      <c r="C277" s="90">
        <v>-11983862</v>
      </c>
      <c r="D277" s="90">
        <v>1429073</v>
      </c>
      <c r="E277" s="90"/>
    </row>
    <row r="278" spans="1:5">
      <c r="A278" s="88" t="s">
        <v>591</v>
      </c>
      <c r="B278" s="90">
        <v>2602538</v>
      </c>
      <c r="C278" s="90">
        <v>5793841</v>
      </c>
      <c r="D278" s="90">
        <v>-3191303</v>
      </c>
      <c r="E278" s="90"/>
    </row>
    <row r="279" spans="1:5">
      <c r="A279" s="88" t="s">
        <v>592</v>
      </c>
      <c r="B279" s="90">
        <v>51046781</v>
      </c>
      <c r="C279" s="90">
        <v>59329446</v>
      </c>
      <c r="D279" s="90">
        <v>-8282665</v>
      </c>
      <c r="E279" s="90"/>
    </row>
    <row r="280" spans="1:5" ht="27" customHeight="1">
      <c r="A280" s="83" t="s">
        <v>593</v>
      </c>
      <c r="B280" s="90"/>
      <c r="C280" s="90"/>
      <c r="D280" s="90"/>
      <c r="E280" s="90"/>
    </row>
    <row r="281" spans="1:5">
      <c r="A281" s="88" t="s">
        <v>594</v>
      </c>
      <c r="B281" s="90">
        <v>928134</v>
      </c>
      <c r="C281" s="90">
        <v>5865873</v>
      </c>
      <c r="D281" s="90">
        <v>-4937739</v>
      </c>
      <c r="E281" s="90"/>
    </row>
    <row r="282" spans="1:5">
      <c r="A282" s="88" t="s">
        <v>595</v>
      </c>
      <c r="B282" s="90">
        <v>751558</v>
      </c>
      <c r="C282" s="90">
        <v>-2862548</v>
      </c>
      <c r="D282" s="90">
        <v>3614106</v>
      </c>
      <c r="E282" s="90"/>
    </row>
    <row r="283" spans="1:5">
      <c r="A283" s="88" t="s">
        <v>596</v>
      </c>
      <c r="B283" s="90">
        <v>5491349</v>
      </c>
      <c r="C283" s="90">
        <v>6045616</v>
      </c>
      <c r="D283" s="90">
        <v>-554267</v>
      </c>
      <c r="E283" s="90"/>
    </row>
    <row r="284" spans="1:5">
      <c r="A284" s="88" t="s">
        <v>597</v>
      </c>
      <c r="B284" s="90">
        <v>11776615</v>
      </c>
      <c r="C284" s="90">
        <v>10200268</v>
      </c>
      <c r="D284" s="90">
        <v>1576347</v>
      </c>
      <c r="E284" s="90"/>
    </row>
    <row r="285" spans="1:5">
      <c r="A285" s="88" t="s">
        <v>598</v>
      </c>
      <c r="B285" s="90">
        <v>-30454973</v>
      </c>
      <c r="C285" s="90">
        <v>-30045578</v>
      </c>
      <c r="D285" s="90">
        <v>-409395</v>
      </c>
      <c r="E285" s="90"/>
    </row>
    <row r="286" spans="1:5">
      <c r="A286" s="88" t="s">
        <v>599</v>
      </c>
      <c r="B286" s="90">
        <v>15554292</v>
      </c>
      <c r="C286" s="90">
        <v>16102949</v>
      </c>
      <c r="D286" s="90">
        <v>-548657</v>
      </c>
      <c r="E286" s="90"/>
    </row>
    <row r="287" spans="1:5">
      <c r="A287" s="88" t="s">
        <v>600</v>
      </c>
      <c r="B287" s="90">
        <v>-44330563</v>
      </c>
      <c r="C287" s="90">
        <v>-37667994</v>
      </c>
      <c r="D287" s="90">
        <v>-6662569</v>
      </c>
      <c r="E287" s="90"/>
    </row>
    <row r="288" spans="1:5">
      <c r="A288" s="88" t="s">
        <v>601</v>
      </c>
      <c r="B288" s="90">
        <v>498890233</v>
      </c>
      <c r="C288" s="90">
        <v>484599906</v>
      </c>
      <c r="D288" s="90">
        <v>14290327</v>
      </c>
      <c r="E288" s="90"/>
    </row>
    <row r="289" spans="1:5" ht="27" customHeight="1">
      <c r="A289" s="83" t="s">
        <v>602</v>
      </c>
      <c r="B289" s="90"/>
      <c r="C289" s="90"/>
      <c r="D289" s="90"/>
      <c r="E289" s="90"/>
    </row>
    <row r="290" spans="1:5">
      <c r="A290" s="88" t="s">
        <v>603</v>
      </c>
      <c r="B290" s="90">
        <v>-13522254</v>
      </c>
      <c r="C290" s="90">
        <v>-12701650</v>
      </c>
      <c r="D290" s="90">
        <v>-820604</v>
      </c>
      <c r="E290" s="90"/>
    </row>
    <row r="291" spans="1:5">
      <c r="A291" s="88" t="s">
        <v>604</v>
      </c>
      <c r="B291" s="90">
        <v>-31558</v>
      </c>
      <c r="C291" s="90">
        <v>-1298908</v>
      </c>
      <c r="D291" s="90">
        <v>1267350</v>
      </c>
      <c r="E291" s="90"/>
    </row>
    <row r="292" spans="1:5">
      <c r="A292" s="88" t="s">
        <v>605</v>
      </c>
      <c r="B292" s="90">
        <v>60138117</v>
      </c>
      <c r="C292" s="90">
        <v>67395790</v>
      </c>
      <c r="D292" s="90">
        <v>-7257673</v>
      </c>
      <c r="E292" s="90"/>
    </row>
    <row r="293" spans="1:5">
      <c r="A293" s="88" t="s">
        <v>606</v>
      </c>
      <c r="B293" s="90">
        <v>-8143219</v>
      </c>
      <c r="C293" s="90">
        <v>-7794721</v>
      </c>
      <c r="D293" s="90">
        <v>-348498</v>
      </c>
      <c r="E293" s="90"/>
    </row>
    <row r="294" spans="1:5">
      <c r="A294" s="88" t="s">
        <v>607</v>
      </c>
      <c r="B294" s="90">
        <v>6515845</v>
      </c>
      <c r="C294" s="90">
        <v>3639673</v>
      </c>
      <c r="D294" s="90">
        <v>2876172</v>
      </c>
      <c r="E294" s="90"/>
    </row>
    <row r="295" spans="1:5">
      <c r="A295" s="88" t="s">
        <v>608</v>
      </c>
      <c r="B295" s="90">
        <v>4060799</v>
      </c>
      <c r="C295" s="90">
        <v>3515933</v>
      </c>
      <c r="D295" s="90">
        <v>544866</v>
      </c>
      <c r="E295" s="90"/>
    </row>
    <row r="296" spans="1:5">
      <c r="A296" s="88" t="s">
        <v>609</v>
      </c>
      <c r="B296" s="90">
        <v>-8040442</v>
      </c>
      <c r="C296" s="90">
        <v>-9327234</v>
      </c>
      <c r="D296" s="90">
        <v>1286792</v>
      </c>
      <c r="E296" s="90"/>
    </row>
    <row r="297" spans="1:5">
      <c r="A297" s="88" t="s">
        <v>610</v>
      </c>
      <c r="B297" s="90">
        <v>197613610</v>
      </c>
      <c r="C297" s="90">
        <v>208702600</v>
      </c>
      <c r="D297" s="90">
        <v>-11088990</v>
      </c>
      <c r="E297" s="90"/>
    </row>
    <row r="298" spans="1:5">
      <c r="A298" s="88" t="s">
        <v>611</v>
      </c>
      <c r="B298" s="90">
        <v>-2569035</v>
      </c>
      <c r="C298" s="90">
        <v>-2608142</v>
      </c>
      <c r="D298" s="90">
        <v>39107</v>
      </c>
      <c r="E298" s="90"/>
    </row>
    <row r="299" spans="1:5">
      <c r="A299" s="88" t="s">
        <v>612</v>
      </c>
      <c r="B299" s="90">
        <v>-8965110</v>
      </c>
      <c r="C299" s="90">
        <v>-3184260</v>
      </c>
      <c r="D299" s="90">
        <v>-5780850</v>
      </c>
      <c r="E299" s="90"/>
    </row>
    <row r="300" spans="1:5">
      <c r="A300" s="88" t="s">
        <v>613</v>
      </c>
      <c r="B300" s="90">
        <v>243913942</v>
      </c>
      <c r="C300" s="90">
        <v>220619546</v>
      </c>
      <c r="D300" s="90">
        <v>23294396</v>
      </c>
      <c r="E300" s="90"/>
    </row>
    <row r="301" spans="1:5">
      <c r="A301" s="88" t="s">
        <v>614</v>
      </c>
      <c r="B301" s="90">
        <v>26698425</v>
      </c>
      <c r="C301" s="90">
        <v>23920699</v>
      </c>
      <c r="D301" s="90">
        <v>2777726</v>
      </c>
      <c r="E301" s="90"/>
    </row>
    <row r="302" spans="1:5">
      <c r="A302" s="88" t="s">
        <v>615</v>
      </c>
      <c r="B302" s="90">
        <v>2966225</v>
      </c>
      <c r="C302" s="90">
        <v>3461124</v>
      </c>
      <c r="D302" s="90">
        <v>-494899</v>
      </c>
      <c r="E302" s="90"/>
    </row>
    <row r="303" spans="1:5">
      <c r="A303" s="88" t="s">
        <v>616</v>
      </c>
      <c r="B303" s="90">
        <v>35793325</v>
      </c>
      <c r="C303" s="90">
        <v>41044085</v>
      </c>
      <c r="D303" s="90">
        <v>-5250760</v>
      </c>
      <c r="E303" s="90"/>
    </row>
    <row r="304" spans="1:5">
      <c r="A304" s="88" t="s">
        <v>617</v>
      </c>
      <c r="B304" s="90">
        <v>1574014</v>
      </c>
      <c r="C304" s="90">
        <v>3031501</v>
      </c>
      <c r="D304" s="90">
        <v>-1457487</v>
      </c>
      <c r="E304" s="90"/>
    </row>
    <row r="305" spans="1:5" ht="27" customHeight="1">
      <c r="A305" s="83" t="s">
        <v>618</v>
      </c>
      <c r="B305" s="90"/>
      <c r="C305" s="90"/>
      <c r="D305" s="90"/>
      <c r="E305" s="90"/>
    </row>
    <row r="306" spans="1:5">
      <c r="A306" s="88" t="s">
        <v>619</v>
      </c>
      <c r="B306" s="90">
        <v>-693810</v>
      </c>
      <c r="C306" s="90">
        <v>-1801348</v>
      </c>
      <c r="D306" s="90">
        <v>1107538</v>
      </c>
      <c r="E306" s="90"/>
    </row>
    <row r="307" spans="1:5">
      <c r="A307" s="88" t="s">
        <v>620</v>
      </c>
      <c r="B307" s="90">
        <v>3319952</v>
      </c>
      <c r="C307" s="90">
        <v>6648499</v>
      </c>
      <c r="D307" s="90">
        <v>-3328547</v>
      </c>
      <c r="E307" s="90"/>
    </row>
    <row r="308" spans="1:5">
      <c r="A308" s="88" t="s">
        <v>621</v>
      </c>
      <c r="B308" s="90">
        <v>77309104</v>
      </c>
      <c r="C308" s="90">
        <v>85392986</v>
      </c>
      <c r="D308" s="90">
        <v>-8083882</v>
      </c>
      <c r="E308" s="90"/>
    </row>
    <row r="309" spans="1:5">
      <c r="A309" s="88" t="s">
        <v>622</v>
      </c>
      <c r="B309" s="90">
        <v>-1121384</v>
      </c>
      <c r="C309" s="90">
        <v>3677126</v>
      </c>
      <c r="D309" s="90">
        <v>-4798510</v>
      </c>
      <c r="E309" s="90"/>
    </row>
    <row r="310" spans="1:5">
      <c r="A310" s="88" t="s">
        <v>623</v>
      </c>
      <c r="B310" s="90">
        <v>28783660</v>
      </c>
      <c r="C310" s="90">
        <v>27356999</v>
      </c>
      <c r="D310" s="90">
        <v>1426661</v>
      </c>
      <c r="E310" s="90"/>
    </row>
    <row r="311" spans="1:5">
      <c r="A311" s="88" t="s">
        <v>624</v>
      </c>
      <c r="B311" s="90">
        <v>-10771661</v>
      </c>
      <c r="C311" s="90">
        <v>-10893336</v>
      </c>
      <c r="D311" s="90">
        <v>121675</v>
      </c>
      <c r="E311" s="90"/>
    </row>
    <row r="312" spans="1:5">
      <c r="A312" s="88" t="s">
        <v>625</v>
      </c>
      <c r="B312" s="90">
        <v>3758654</v>
      </c>
      <c r="C312" s="90">
        <v>2854929</v>
      </c>
      <c r="D312" s="90">
        <v>903725</v>
      </c>
      <c r="E312" s="90"/>
    </row>
    <row r="313" spans="1:5">
      <c r="A313" s="88" t="s">
        <v>626</v>
      </c>
      <c r="B313" s="90">
        <v>-17999916</v>
      </c>
      <c r="C313" s="90">
        <v>-1297358</v>
      </c>
      <c r="D313" s="90">
        <v>-16702558</v>
      </c>
      <c r="E313" s="90"/>
    </row>
    <row r="314" spans="1:5">
      <c r="A314" s="88" t="s">
        <v>627</v>
      </c>
      <c r="B314" s="90">
        <v>37929296</v>
      </c>
      <c r="C314" s="90">
        <v>37000963</v>
      </c>
      <c r="D314" s="90">
        <v>928333</v>
      </c>
      <c r="E314" s="90"/>
    </row>
    <row r="315" spans="1:5">
      <c r="A315" s="88" t="s">
        <v>628</v>
      </c>
      <c r="B315" s="90">
        <v>89845</v>
      </c>
      <c r="C315" s="90">
        <v>679329</v>
      </c>
      <c r="D315" s="90">
        <v>-589484</v>
      </c>
      <c r="E315" s="90"/>
    </row>
    <row r="316" spans="1:5">
      <c r="A316" s="88" t="s">
        <v>629</v>
      </c>
      <c r="B316" s="90">
        <v>21347005</v>
      </c>
      <c r="C316" s="90">
        <v>31343365</v>
      </c>
      <c r="D316" s="90">
        <v>-9996360</v>
      </c>
      <c r="E316" s="90"/>
    </row>
    <row r="317" spans="1:5">
      <c r="A317" s="88" t="s">
        <v>630</v>
      </c>
      <c r="B317" s="90">
        <v>16352904</v>
      </c>
      <c r="C317" s="90">
        <v>16737219</v>
      </c>
      <c r="D317" s="90">
        <v>-384315</v>
      </c>
      <c r="E317" s="90"/>
    </row>
    <row r="318" spans="1:5">
      <c r="A318" s="88" t="s">
        <v>631</v>
      </c>
      <c r="B318" s="90">
        <v>-475264</v>
      </c>
      <c r="C318" s="90">
        <v>3551017</v>
      </c>
      <c r="D318" s="90">
        <v>-4026281</v>
      </c>
      <c r="E318" s="90"/>
    </row>
    <row r="319" spans="1:5" ht="13.8" thickBot="1">
      <c r="A319" s="89" t="s">
        <v>632</v>
      </c>
      <c r="B319" s="92">
        <v>10341811</v>
      </c>
      <c r="C319" s="92">
        <v>11656742</v>
      </c>
      <c r="D319" s="92">
        <v>-1314931</v>
      </c>
      <c r="E319" s="90"/>
    </row>
    <row r="320" spans="1:5">
      <c r="A320" s="88"/>
      <c r="B320" s="90"/>
      <c r="C320" s="90"/>
      <c r="D320" s="90"/>
      <c r="E320" s="90"/>
    </row>
    <row r="321" spans="1:5">
      <c r="A321" s="88"/>
      <c r="B321" s="90"/>
      <c r="C321" s="90"/>
      <c r="D321" s="90"/>
      <c r="E321" s="90"/>
    </row>
    <row r="322" spans="1:5">
      <c r="A322" s="88"/>
      <c r="B322" s="90"/>
      <c r="C322" s="90"/>
      <c r="D322" s="90"/>
      <c r="E322" s="90"/>
    </row>
    <row r="323" spans="1:5">
      <c r="A323" s="88"/>
      <c r="B323" s="90"/>
      <c r="C323" s="90"/>
      <c r="D323" s="90"/>
      <c r="E323" s="90"/>
    </row>
    <row r="324" spans="1:5">
      <c r="A324" s="88"/>
      <c r="B324" s="90"/>
      <c r="C324" s="90"/>
      <c r="D324" s="90"/>
      <c r="E324" s="90"/>
    </row>
    <row r="325" spans="1:5">
      <c r="A325" s="88"/>
      <c r="B325" s="90"/>
      <c r="C325" s="90"/>
      <c r="D325" s="90"/>
      <c r="E325" s="90"/>
    </row>
    <row r="326" spans="1:5">
      <c r="A326" s="88"/>
      <c r="B326" s="90"/>
      <c r="C326" s="90"/>
      <c r="D326" s="90"/>
      <c r="E326" s="90"/>
    </row>
    <row r="327" spans="1:5">
      <c r="A327" s="88"/>
      <c r="B327" s="90"/>
      <c r="C327" s="90"/>
      <c r="D327" s="90"/>
      <c r="E327" s="90"/>
    </row>
    <row r="328" spans="1:5">
      <c r="A328" s="88"/>
      <c r="B328" s="90"/>
      <c r="C328" s="90"/>
      <c r="D328" s="90"/>
      <c r="E328" s="90"/>
    </row>
    <row r="329" spans="1:5">
      <c r="A329" s="88"/>
      <c r="B329" s="90"/>
      <c r="C329" s="90"/>
      <c r="D329" s="90"/>
      <c r="E329" s="90"/>
    </row>
    <row r="330" spans="1:5">
      <c r="A330" s="88"/>
      <c r="B330" s="90"/>
      <c r="C330" s="90"/>
      <c r="D330" s="90"/>
      <c r="E330" s="90"/>
    </row>
    <row r="331" spans="1:5">
      <c r="A331" s="88"/>
      <c r="B331" s="90"/>
      <c r="C331" s="90"/>
      <c r="D331" s="90"/>
      <c r="E331" s="90"/>
    </row>
    <row r="332" spans="1:5">
      <c r="A332" s="88"/>
      <c r="B332" s="90"/>
      <c r="C332" s="90"/>
      <c r="D332" s="90"/>
      <c r="E332" s="90"/>
    </row>
    <row r="333" spans="1:5">
      <c r="A333" s="88"/>
      <c r="B333" s="90"/>
      <c r="C333" s="90"/>
      <c r="D333" s="90"/>
      <c r="E333" s="90"/>
    </row>
    <row r="334" spans="1:5">
      <c r="A334" s="88"/>
      <c r="B334" s="90"/>
      <c r="C334" s="90"/>
      <c r="D334" s="90"/>
      <c r="E334" s="90"/>
    </row>
    <row r="335" spans="1:5">
      <c r="A335" s="88"/>
      <c r="B335" s="90"/>
      <c r="C335" s="90"/>
      <c r="D335" s="90"/>
      <c r="E335" s="90"/>
    </row>
    <row r="336" spans="1:5">
      <c r="A336" s="88"/>
      <c r="B336" s="90"/>
      <c r="C336" s="90"/>
      <c r="D336" s="90"/>
      <c r="E336" s="90"/>
    </row>
    <row r="337" spans="1:5">
      <c r="A337" s="88"/>
      <c r="B337" s="90"/>
      <c r="C337" s="90"/>
      <c r="D337" s="90"/>
      <c r="E337" s="90"/>
    </row>
    <row r="338" spans="1:5">
      <c r="A338" s="88"/>
      <c r="B338" s="90"/>
      <c r="C338" s="90"/>
      <c r="D338" s="90"/>
      <c r="E338" s="90"/>
    </row>
    <row r="339" spans="1:5">
      <c r="A339" s="88"/>
      <c r="B339" s="90"/>
      <c r="C339" s="90"/>
      <c r="D339" s="90"/>
      <c r="E339" s="90"/>
    </row>
    <row r="340" spans="1:5">
      <c r="A340" s="88"/>
      <c r="B340" s="90"/>
      <c r="C340" s="90"/>
      <c r="D340" s="90"/>
      <c r="E340" s="90"/>
    </row>
    <row r="341" spans="1:5">
      <c r="A341" s="88"/>
      <c r="B341" s="90"/>
      <c r="C341" s="90"/>
      <c r="D341" s="90"/>
      <c r="E341" s="90"/>
    </row>
    <row r="342" spans="1:5">
      <c r="A342" s="88"/>
      <c r="B342" s="90"/>
      <c r="C342" s="90"/>
      <c r="D342" s="90"/>
      <c r="E342" s="90"/>
    </row>
    <row r="343" spans="1:5">
      <c r="A343" s="88"/>
      <c r="B343" s="90"/>
      <c r="C343" s="90"/>
      <c r="D343" s="90"/>
      <c r="E343" s="90"/>
    </row>
    <row r="344" spans="1:5">
      <c r="A344" s="88"/>
      <c r="B344" s="90"/>
      <c r="C344" s="90"/>
      <c r="D344" s="90"/>
      <c r="E344" s="90"/>
    </row>
    <row r="345" spans="1:5">
      <c r="A345" s="88"/>
      <c r="B345" s="90"/>
      <c r="C345" s="90"/>
      <c r="D345" s="90"/>
      <c r="E345" s="90"/>
    </row>
    <row r="346" spans="1:5">
      <c r="A346" s="88"/>
      <c r="B346" s="90"/>
      <c r="C346" s="90"/>
      <c r="D346" s="90"/>
      <c r="E346" s="90"/>
    </row>
    <row r="347" spans="1:5">
      <c r="A347" s="88"/>
      <c r="B347" s="90"/>
      <c r="C347" s="90"/>
      <c r="D347" s="90"/>
      <c r="E347" s="90"/>
    </row>
    <row r="348" spans="1:5">
      <c r="A348" s="88"/>
      <c r="B348" s="90"/>
      <c r="C348" s="90"/>
      <c r="D348" s="90"/>
      <c r="E348" s="90"/>
    </row>
    <row r="349" spans="1:5">
      <c r="A349" s="88"/>
      <c r="B349" s="90"/>
      <c r="C349" s="90"/>
      <c r="D349" s="90"/>
      <c r="E349" s="90"/>
    </row>
    <row r="350" spans="1:5">
      <c r="A350" s="88"/>
      <c r="B350" s="90"/>
      <c r="C350" s="90"/>
      <c r="D350" s="90"/>
      <c r="E350" s="90"/>
    </row>
    <row r="351" spans="1:5">
      <c r="A351" s="88"/>
      <c r="B351" s="90"/>
      <c r="C351" s="90"/>
      <c r="D351" s="90"/>
      <c r="E351" s="90"/>
    </row>
    <row r="352" spans="1:5">
      <c r="A352" s="88"/>
      <c r="B352" s="90"/>
      <c r="C352" s="90"/>
      <c r="D352" s="90"/>
      <c r="E352" s="90"/>
    </row>
    <row r="353" spans="1:5">
      <c r="A353" s="88"/>
      <c r="B353" s="90"/>
      <c r="C353" s="90"/>
      <c r="D353" s="90"/>
      <c r="E353" s="90"/>
    </row>
    <row r="354" spans="1:5">
      <c r="A354" s="88"/>
      <c r="B354" s="90"/>
      <c r="C354" s="90"/>
      <c r="D354" s="90"/>
      <c r="E354" s="90"/>
    </row>
    <row r="355" spans="1:5">
      <c r="A355" s="88"/>
      <c r="B355" s="90"/>
      <c r="C355" s="90"/>
      <c r="D355" s="90"/>
      <c r="E355" s="90"/>
    </row>
    <row r="356" spans="1:5">
      <c r="A356" s="88"/>
      <c r="B356" s="90"/>
      <c r="C356" s="90"/>
      <c r="D356" s="90"/>
      <c r="E356" s="90"/>
    </row>
    <row r="357" spans="1:5">
      <c r="A357" s="88"/>
      <c r="B357" s="90"/>
      <c r="C357" s="90"/>
      <c r="D357" s="90"/>
      <c r="E357" s="90"/>
    </row>
    <row r="358" spans="1:5">
      <c r="A358" s="88"/>
      <c r="B358" s="90"/>
      <c r="C358" s="90"/>
      <c r="D358" s="90"/>
      <c r="E358" s="90"/>
    </row>
    <row r="359" spans="1:5">
      <c r="A359" s="88"/>
      <c r="B359" s="90"/>
      <c r="C359" s="90"/>
      <c r="D359" s="90"/>
      <c r="E359" s="90"/>
    </row>
    <row r="360" spans="1:5">
      <c r="A360" s="88"/>
      <c r="B360" s="90"/>
      <c r="C360" s="90"/>
      <c r="D360" s="90"/>
      <c r="E360" s="90"/>
    </row>
    <row r="361" spans="1:5">
      <c r="A361" s="88"/>
      <c r="B361" s="90"/>
      <c r="C361" s="90"/>
      <c r="D361" s="90"/>
      <c r="E361" s="90"/>
    </row>
    <row r="362" spans="1:5">
      <c r="A362" s="88"/>
      <c r="B362" s="90"/>
      <c r="C362" s="90"/>
      <c r="D362" s="90"/>
      <c r="E362" s="90"/>
    </row>
    <row r="363" spans="1:5">
      <c r="A363" s="88"/>
      <c r="B363" s="90"/>
      <c r="C363" s="90"/>
      <c r="D363" s="90"/>
      <c r="E363" s="90"/>
    </row>
    <row r="364" spans="1:5">
      <c r="A364" s="88"/>
      <c r="B364" s="90"/>
      <c r="C364" s="90"/>
      <c r="D364" s="90"/>
      <c r="E364" s="90"/>
    </row>
    <row r="365" spans="1:5">
      <c r="A365" s="88"/>
      <c r="B365" s="90"/>
      <c r="C365" s="90"/>
      <c r="D365" s="90"/>
      <c r="E365" s="90"/>
    </row>
    <row r="366" spans="1:5">
      <c r="A366" s="88"/>
      <c r="B366" s="90"/>
      <c r="C366" s="90"/>
      <c r="D366" s="90"/>
      <c r="E366" s="90"/>
    </row>
    <row r="367" spans="1:5">
      <c r="A367" s="88"/>
      <c r="B367" s="90"/>
      <c r="C367" s="90"/>
      <c r="D367" s="90"/>
      <c r="E367" s="90"/>
    </row>
    <row r="368" spans="1:5">
      <c r="A368" s="88"/>
      <c r="B368" s="90"/>
      <c r="C368" s="90"/>
      <c r="D368" s="90"/>
      <c r="E368" s="90"/>
    </row>
    <row r="369" spans="1:5">
      <c r="A369" s="88"/>
      <c r="B369" s="90"/>
      <c r="C369" s="90"/>
      <c r="D369" s="90"/>
      <c r="E369" s="90"/>
    </row>
    <row r="370" spans="1:5">
      <c r="A370" s="88"/>
      <c r="B370" s="90"/>
      <c r="C370" s="90"/>
      <c r="D370" s="90"/>
      <c r="E370" s="90"/>
    </row>
    <row r="371" spans="1:5">
      <c r="A371" s="88"/>
      <c r="B371" s="90"/>
      <c r="C371" s="90"/>
      <c r="D371" s="90"/>
      <c r="E371" s="90"/>
    </row>
    <row r="372" spans="1:5">
      <c r="A372" s="88"/>
      <c r="B372" s="90"/>
      <c r="C372" s="90"/>
      <c r="D372" s="90"/>
      <c r="E372" s="90"/>
    </row>
    <row r="373" spans="1:5">
      <c r="A373" s="88"/>
      <c r="B373" s="90"/>
      <c r="C373" s="90"/>
      <c r="D373" s="90"/>
      <c r="E373" s="90"/>
    </row>
    <row r="374" spans="1:5">
      <c r="A374" s="88"/>
      <c r="B374" s="90"/>
      <c r="C374" s="90"/>
      <c r="D374" s="90"/>
      <c r="E374" s="90"/>
    </row>
    <row r="375" spans="1:5">
      <c r="A375" s="88"/>
      <c r="B375" s="90"/>
      <c r="C375" s="90"/>
      <c r="D375" s="90"/>
      <c r="E375" s="90"/>
    </row>
    <row r="376" spans="1:5">
      <c r="A376" s="88"/>
      <c r="B376" s="90"/>
      <c r="C376" s="90"/>
      <c r="D376" s="90"/>
      <c r="E376" s="90"/>
    </row>
    <row r="377" spans="1:5">
      <c r="A377" s="88"/>
      <c r="B377" s="90"/>
      <c r="C377" s="90"/>
      <c r="D377" s="90"/>
      <c r="E377" s="90"/>
    </row>
    <row r="378" spans="1:5">
      <c r="A378" s="88"/>
      <c r="B378" s="90"/>
      <c r="C378" s="90"/>
      <c r="D378" s="90"/>
      <c r="E378" s="90"/>
    </row>
    <row r="379" spans="1:5">
      <c r="A379" s="88"/>
      <c r="B379" s="90"/>
      <c r="C379" s="90"/>
      <c r="D379" s="90"/>
      <c r="E379" s="90"/>
    </row>
    <row r="380" spans="1:5">
      <c r="A380" s="88"/>
      <c r="B380" s="90"/>
      <c r="C380" s="90"/>
      <c r="D380" s="90"/>
      <c r="E380" s="90"/>
    </row>
    <row r="381" spans="1:5">
      <c r="A381" s="88"/>
      <c r="B381" s="90"/>
      <c r="C381" s="90"/>
      <c r="D381" s="90"/>
      <c r="E381" s="90"/>
    </row>
    <row r="382" spans="1:5">
      <c r="A382" s="88"/>
      <c r="B382" s="90"/>
      <c r="C382" s="90"/>
      <c r="D382" s="90"/>
      <c r="E382" s="90"/>
    </row>
    <row r="383" spans="1:5">
      <c r="A383" s="88"/>
      <c r="B383" s="90"/>
      <c r="C383" s="90"/>
      <c r="D383" s="90"/>
      <c r="E383" s="90"/>
    </row>
    <row r="384" spans="1:5">
      <c r="A384" s="88"/>
      <c r="B384" s="90"/>
      <c r="C384" s="90"/>
      <c r="D384" s="90"/>
      <c r="E384" s="90"/>
    </row>
    <row r="385" spans="1:5">
      <c r="A385" s="88"/>
      <c r="B385" s="90"/>
      <c r="C385" s="90"/>
      <c r="D385" s="90"/>
      <c r="E385" s="90"/>
    </row>
    <row r="386" spans="1:5">
      <c r="A386" s="88"/>
      <c r="B386" s="90"/>
      <c r="C386" s="90"/>
      <c r="D386" s="90"/>
      <c r="E386" s="90"/>
    </row>
    <row r="387" spans="1:5">
      <c r="A387" s="88"/>
      <c r="B387" s="90"/>
      <c r="C387" s="90"/>
      <c r="D387" s="90"/>
      <c r="E387" s="90"/>
    </row>
    <row r="388" spans="1:5">
      <c r="A388" s="88"/>
      <c r="B388" s="90"/>
      <c r="C388" s="90"/>
      <c r="D388" s="90"/>
      <c r="E388" s="90"/>
    </row>
    <row r="389" spans="1:5">
      <c r="A389" s="88"/>
      <c r="B389" s="90"/>
      <c r="C389" s="90"/>
      <c r="D389" s="90"/>
      <c r="E389" s="90"/>
    </row>
    <row r="390" spans="1:5">
      <c r="A390" s="88"/>
      <c r="B390" s="90"/>
      <c r="C390" s="90"/>
      <c r="D390" s="90"/>
      <c r="E390" s="90"/>
    </row>
    <row r="391" spans="1:5">
      <c r="A391" s="88"/>
      <c r="B391" s="90"/>
      <c r="C391" s="90"/>
      <c r="D391" s="90"/>
      <c r="E391" s="90"/>
    </row>
    <row r="392" spans="1:5">
      <c r="A392" s="88"/>
      <c r="B392" s="90"/>
      <c r="C392" s="90"/>
      <c r="D392" s="90"/>
      <c r="E392" s="90"/>
    </row>
    <row r="393" spans="1:5">
      <c r="A393" s="88"/>
      <c r="B393" s="90"/>
      <c r="C393" s="90"/>
      <c r="D393" s="90"/>
      <c r="E393" s="90"/>
    </row>
    <row r="394" spans="1:5">
      <c r="A394" s="88"/>
      <c r="B394" s="90"/>
      <c r="C394" s="90"/>
      <c r="D394" s="90"/>
      <c r="E394" s="90"/>
    </row>
    <row r="395" spans="1:5">
      <c r="A395" s="88"/>
      <c r="B395" s="90"/>
      <c r="C395" s="90"/>
      <c r="D395" s="90"/>
      <c r="E395" s="90"/>
    </row>
    <row r="396" spans="1:5">
      <c r="A396" s="88"/>
      <c r="B396" s="90"/>
      <c r="C396" s="90"/>
      <c r="D396" s="90"/>
      <c r="E396" s="90"/>
    </row>
    <row r="397" spans="1:5">
      <c r="A397" s="88"/>
      <c r="B397" s="90"/>
      <c r="C397" s="90"/>
      <c r="D397" s="90"/>
      <c r="E397" s="90"/>
    </row>
    <row r="398" spans="1:5">
      <c r="A398" s="88"/>
      <c r="B398" s="90"/>
      <c r="C398" s="90"/>
      <c r="D398" s="90"/>
      <c r="E398" s="90"/>
    </row>
    <row r="399" spans="1:5">
      <c r="A399" s="88"/>
      <c r="B399" s="90"/>
      <c r="C399" s="90"/>
      <c r="D399" s="90"/>
      <c r="E399" s="90"/>
    </row>
    <row r="400" spans="1:5">
      <c r="A400" s="88"/>
      <c r="B400" s="90"/>
      <c r="C400" s="90"/>
      <c r="D400" s="90"/>
      <c r="E400" s="90"/>
    </row>
    <row r="401" spans="1:5">
      <c r="A401" s="88"/>
      <c r="B401" s="90"/>
      <c r="C401" s="90"/>
      <c r="D401" s="90"/>
      <c r="E401" s="90"/>
    </row>
    <row r="402" spans="1:5">
      <c r="A402" s="88"/>
      <c r="B402" s="90"/>
      <c r="C402" s="90"/>
      <c r="D402" s="90"/>
      <c r="E402" s="90"/>
    </row>
    <row r="403" spans="1:5">
      <c r="A403" s="88"/>
      <c r="B403" s="90"/>
      <c r="C403" s="90"/>
      <c r="D403" s="90"/>
      <c r="E403" s="90"/>
    </row>
    <row r="404" spans="1:5">
      <c r="A404" s="88"/>
      <c r="B404" s="90"/>
      <c r="C404" s="90"/>
      <c r="D404" s="90"/>
      <c r="E404" s="90"/>
    </row>
    <row r="405" spans="1:5">
      <c r="A405" s="88"/>
      <c r="B405" s="90"/>
      <c r="C405" s="90"/>
      <c r="D405" s="90"/>
      <c r="E405" s="90"/>
    </row>
    <row r="406" spans="1:5">
      <c r="A406" s="88"/>
      <c r="B406" s="90"/>
      <c r="C406" s="90"/>
      <c r="D406" s="90"/>
      <c r="E406" s="90"/>
    </row>
    <row r="407" spans="1:5">
      <c r="A407" s="88"/>
      <c r="B407" s="90"/>
      <c r="C407" s="90"/>
      <c r="D407" s="90"/>
      <c r="E407" s="90"/>
    </row>
    <row r="408" spans="1:5">
      <c r="A408" s="88"/>
      <c r="B408" s="90"/>
      <c r="C408" s="90"/>
      <c r="D408" s="90"/>
      <c r="E408" s="90"/>
    </row>
    <row r="409" spans="1:5">
      <c r="A409" s="88"/>
      <c r="B409" s="90"/>
      <c r="C409" s="90"/>
      <c r="D409" s="90"/>
      <c r="E409" s="90"/>
    </row>
    <row r="410" spans="1:5">
      <c r="A410" s="88"/>
      <c r="B410" s="90"/>
      <c r="C410" s="90"/>
      <c r="D410" s="90"/>
      <c r="E410" s="90"/>
    </row>
    <row r="411" spans="1:5">
      <c r="A411" s="88"/>
      <c r="B411" s="90"/>
      <c r="C411" s="90"/>
      <c r="D411" s="90"/>
      <c r="E411" s="90"/>
    </row>
    <row r="412" spans="1:5">
      <c r="B412" s="107"/>
      <c r="C412" s="108"/>
      <c r="D412" s="107"/>
    </row>
    <row r="413" spans="1:5">
      <c r="B413" s="107"/>
      <c r="C413" s="108"/>
      <c r="D413" s="107"/>
    </row>
    <row r="414" spans="1:5">
      <c r="B414" s="107"/>
      <c r="C414" s="108"/>
      <c r="D414" s="107"/>
    </row>
    <row r="415" spans="1:5">
      <c r="B415" s="107"/>
      <c r="C415" s="108"/>
      <c r="D415" s="107"/>
    </row>
    <row r="416" spans="1:5">
      <c r="B416" s="107"/>
      <c r="C416" s="108"/>
      <c r="D416" s="107"/>
    </row>
    <row r="417" spans="2:4">
      <c r="B417" s="107"/>
      <c r="C417" s="108"/>
      <c r="D417" s="107"/>
    </row>
    <row r="418" spans="2:4">
      <c r="B418" s="107"/>
      <c r="C418" s="108"/>
      <c r="D418" s="107"/>
    </row>
    <row r="419" spans="2:4">
      <c r="B419" s="107"/>
      <c r="C419" s="108"/>
      <c r="D419" s="107"/>
    </row>
    <row r="420" spans="2:4">
      <c r="B420" s="107"/>
      <c r="C420" s="108"/>
      <c r="D420" s="107"/>
    </row>
    <row r="421" spans="2:4">
      <c r="B421" s="107"/>
      <c r="C421" s="108"/>
      <c r="D421" s="107"/>
    </row>
    <row r="422" spans="2:4">
      <c r="B422" s="107"/>
      <c r="C422" s="108"/>
      <c r="D422" s="107"/>
    </row>
    <row r="423" spans="2:4">
      <c r="B423" s="107"/>
      <c r="C423" s="108"/>
      <c r="D423" s="107"/>
    </row>
    <row r="424" spans="2:4">
      <c r="B424" s="107"/>
      <c r="C424" s="108"/>
      <c r="D424" s="107"/>
    </row>
    <row r="425" spans="2:4">
      <c r="B425" s="107"/>
      <c r="C425" s="108"/>
      <c r="D425" s="107"/>
    </row>
    <row r="426" spans="2:4">
      <c r="B426" s="107"/>
      <c r="C426" s="108"/>
      <c r="D426" s="107"/>
    </row>
    <row r="427" spans="2:4">
      <c r="B427" s="107"/>
      <c r="C427" s="108"/>
      <c r="D427" s="107"/>
    </row>
    <row r="428" spans="2:4">
      <c r="B428" s="107"/>
      <c r="C428" s="108"/>
      <c r="D428" s="107"/>
    </row>
    <row r="429" spans="2:4">
      <c r="B429" s="107"/>
      <c r="C429" s="108"/>
      <c r="D429" s="107"/>
    </row>
    <row r="430" spans="2:4">
      <c r="B430" s="107"/>
      <c r="C430" s="108"/>
      <c r="D430" s="107"/>
    </row>
    <row r="431" spans="2:4">
      <c r="B431" s="107"/>
      <c r="C431" s="108"/>
      <c r="D431" s="107"/>
    </row>
    <row r="432" spans="2:4">
      <c r="B432" s="107"/>
      <c r="C432" s="108"/>
      <c r="D432" s="107"/>
    </row>
    <row r="433" spans="2:4">
      <c r="B433" s="107"/>
      <c r="C433" s="108"/>
      <c r="D433" s="107"/>
    </row>
    <row r="434" spans="2:4">
      <c r="B434" s="107"/>
      <c r="C434" s="108"/>
      <c r="D434" s="107"/>
    </row>
    <row r="435" spans="2:4">
      <c r="B435" s="107"/>
      <c r="C435" s="108"/>
      <c r="D435" s="107"/>
    </row>
    <row r="436" spans="2:4">
      <c r="B436" s="107"/>
      <c r="C436" s="108"/>
      <c r="D436" s="107"/>
    </row>
    <row r="437" spans="2:4">
      <c r="B437" s="107"/>
      <c r="C437" s="108"/>
      <c r="D437" s="107"/>
    </row>
    <row r="438" spans="2:4">
      <c r="B438" s="107"/>
      <c r="C438" s="108"/>
      <c r="D438" s="107"/>
    </row>
    <row r="439" spans="2:4">
      <c r="B439" s="107"/>
      <c r="C439" s="108"/>
      <c r="D439" s="107"/>
    </row>
    <row r="440" spans="2:4">
      <c r="B440" s="107"/>
      <c r="C440" s="108"/>
      <c r="D440" s="107"/>
    </row>
    <row r="441" spans="2:4">
      <c r="B441" s="107"/>
      <c r="C441" s="108"/>
      <c r="D441" s="107"/>
    </row>
    <row r="442" spans="2:4">
      <c r="B442" s="107"/>
      <c r="C442" s="108"/>
      <c r="D442" s="107"/>
    </row>
    <row r="443" spans="2:4">
      <c r="B443" s="107"/>
      <c r="C443" s="108"/>
      <c r="D443" s="107"/>
    </row>
    <row r="444" spans="2:4">
      <c r="B444" s="107"/>
      <c r="C444" s="108"/>
      <c r="D444" s="107"/>
    </row>
    <row r="445" spans="2:4">
      <c r="B445" s="107"/>
      <c r="C445" s="108"/>
      <c r="D445" s="107"/>
    </row>
    <row r="446" spans="2:4">
      <c r="B446" s="107"/>
      <c r="C446" s="108"/>
      <c r="D446" s="107"/>
    </row>
    <row r="447" spans="2:4">
      <c r="B447" s="107"/>
      <c r="C447" s="108"/>
      <c r="D447" s="107"/>
    </row>
    <row r="448" spans="2:4">
      <c r="B448" s="107"/>
      <c r="C448" s="108"/>
      <c r="D448" s="107"/>
    </row>
    <row r="449" spans="2:4">
      <c r="B449" s="107"/>
      <c r="C449" s="108"/>
      <c r="D449" s="107"/>
    </row>
    <row r="450" spans="2:4">
      <c r="B450" s="107"/>
      <c r="C450" s="108"/>
      <c r="D450" s="107"/>
    </row>
    <row r="451" spans="2:4">
      <c r="B451" s="107"/>
      <c r="C451" s="108"/>
      <c r="D451" s="107"/>
    </row>
    <row r="452" spans="2:4">
      <c r="B452" s="107"/>
      <c r="C452" s="108"/>
      <c r="D452" s="107"/>
    </row>
    <row r="453" spans="2:4">
      <c r="B453" s="107"/>
      <c r="C453" s="108"/>
      <c r="D453" s="107"/>
    </row>
    <row r="454" spans="2:4">
      <c r="B454" s="107"/>
      <c r="C454" s="108"/>
      <c r="D454" s="107"/>
    </row>
    <row r="455" spans="2:4">
      <c r="B455" s="107"/>
      <c r="C455" s="108"/>
      <c r="D455" s="107"/>
    </row>
    <row r="456" spans="2:4">
      <c r="B456" s="107"/>
      <c r="C456" s="108"/>
      <c r="D456" s="107"/>
    </row>
    <row r="457" spans="2:4">
      <c r="B457" s="107"/>
      <c r="C457" s="108"/>
      <c r="D457" s="107"/>
    </row>
    <row r="458" spans="2:4">
      <c r="B458" s="107"/>
      <c r="C458" s="108"/>
      <c r="D458" s="107"/>
    </row>
    <row r="459" spans="2:4">
      <c r="B459" s="107"/>
      <c r="C459" s="108"/>
      <c r="D459" s="107"/>
    </row>
    <row r="460" spans="2:4">
      <c r="B460" s="107"/>
      <c r="C460" s="108"/>
      <c r="D460" s="107"/>
    </row>
    <row r="461" spans="2:4">
      <c r="B461" s="107"/>
      <c r="C461" s="108"/>
      <c r="D461" s="107"/>
    </row>
    <row r="462" spans="2:4">
      <c r="B462" s="107"/>
      <c r="C462" s="108"/>
      <c r="D462" s="107"/>
    </row>
    <row r="463" spans="2:4">
      <c r="B463" s="107"/>
      <c r="C463" s="108"/>
      <c r="D463" s="107"/>
    </row>
    <row r="464" spans="2:4">
      <c r="B464" s="107"/>
      <c r="C464" s="108"/>
      <c r="D464" s="107"/>
    </row>
    <row r="465" spans="2:4">
      <c r="B465" s="107"/>
      <c r="C465" s="108"/>
      <c r="D465" s="107"/>
    </row>
    <row r="466" spans="2:4">
      <c r="B466" s="107"/>
      <c r="C466" s="108"/>
      <c r="D466" s="107"/>
    </row>
    <row r="467" spans="2:4">
      <c r="B467" s="107"/>
      <c r="C467" s="108"/>
      <c r="D467" s="107"/>
    </row>
    <row r="468" spans="2:4">
      <c r="B468" s="107"/>
      <c r="C468" s="108"/>
      <c r="D468" s="107"/>
    </row>
    <row r="469" spans="2:4">
      <c r="B469" s="107"/>
      <c r="C469" s="108"/>
      <c r="D469" s="107"/>
    </row>
    <row r="470" spans="2:4">
      <c r="B470" s="107"/>
      <c r="C470" s="108"/>
      <c r="D470" s="107"/>
    </row>
    <row r="471" spans="2:4">
      <c r="B471" s="107"/>
      <c r="C471" s="108"/>
      <c r="D471" s="107"/>
    </row>
    <row r="472" spans="2:4">
      <c r="B472" s="107"/>
      <c r="C472" s="108"/>
      <c r="D472" s="107"/>
    </row>
    <row r="473" spans="2:4">
      <c r="B473" s="107"/>
      <c r="C473" s="108"/>
      <c r="D473" s="107"/>
    </row>
    <row r="474" spans="2:4">
      <c r="B474" s="107"/>
      <c r="C474" s="108"/>
      <c r="D474" s="107"/>
    </row>
    <row r="475" spans="2:4">
      <c r="B475" s="107"/>
      <c r="C475" s="108"/>
      <c r="D475" s="107"/>
    </row>
    <row r="476" spans="2:4">
      <c r="B476" s="107"/>
      <c r="C476" s="108"/>
      <c r="D476" s="107"/>
    </row>
    <row r="477" spans="2:4">
      <c r="B477" s="107"/>
      <c r="C477" s="108"/>
      <c r="D477" s="107"/>
    </row>
    <row r="478" spans="2:4">
      <c r="B478" s="107"/>
      <c r="C478" s="108"/>
      <c r="D478" s="107"/>
    </row>
    <row r="479" spans="2:4">
      <c r="B479" s="107"/>
      <c r="C479" s="108"/>
      <c r="D479" s="107"/>
    </row>
    <row r="480" spans="2:4">
      <c r="B480" s="107"/>
      <c r="C480" s="108"/>
      <c r="D480" s="107"/>
    </row>
    <row r="481" spans="2:4">
      <c r="B481" s="107"/>
      <c r="C481" s="108"/>
      <c r="D481" s="107"/>
    </row>
    <row r="482" spans="2:4">
      <c r="B482" s="107"/>
      <c r="C482" s="108"/>
      <c r="D482" s="107"/>
    </row>
    <row r="483" spans="2:4">
      <c r="B483" s="107"/>
      <c r="C483" s="108"/>
      <c r="D483" s="107"/>
    </row>
    <row r="484" spans="2:4">
      <c r="B484" s="107"/>
      <c r="C484" s="108"/>
      <c r="D484" s="107"/>
    </row>
    <row r="485" spans="2:4">
      <c r="B485" s="107"/>
      <c r="C485" s="108"/>
      <c r="D485" s="107"/>
    </row>
    <row r="486" spans="2:4">
      <c r="B486" s="107"/>
      <c r="C486" s="108"/>
      <c r="D486" s="107"/>
    </row>
    <row r="487" spans="2:4">
      <c r="B487" s="107"/>
      <c r="C487" s="108"/>
      <c r="D487" s="107"/>
    </row>
    <row r="488" spans="2:4">
      <c r="B488" s="107"/>
      <c r="C488" s="108"/>
      <c r="D488" s="107"/>
    </row>
    <row r="489" spans="2:4">
      <c r="B489" s="107"/>
      <c r="C489" s="108"/>
      <c r="D489" s="107"/>
    </row>
    <row r="490" spans="2:4">
      <c r="B490" s="107"/>
      <c r="C490" s="108"/>
      <c r="D490" s="107"/>
    </row>
    <row r="491" spans="2:4">
      <c r="B491" s="107"/>
      <c r="C491" s="108"/>
      <c r="D491" s="107"/>
    </row>
    <row r="492" spans="2:4">
      <c r="B492" s="107"/>
      <c r="C492" s="108"/>
      <c r="D492" s="107"/>
    </row>
    <row r="493" spans="2:4">
      <c r="B493" s="107"/>
      <c r="C493" s="108"/>
      <c r="D493" s="107"/>
    </row>
    <row r="494" spans="2:4">
      <c r="B494" s="107"/>
      <c r="C494" s="108"/>
      <c r="D494" s="107"/>
    </row>
    <row r="495" spans="2:4">
      <c r="B495" s="107"/>
      <c r="C495" s="108"/>
      <c r="D495" s="107"/>
    </row>
    <row r="496" spans="2:4">
      <c r="B496" s="107"/>
      <c r="C496" s="108"/>
      <c r="D496" s="107"/>
    </row>
    <row r="497" spans="2:4">
      <c r="B497" s="107"/>
      <c r="C497" s="108"/>
      <c r="D497" s="107"/>
    </row>
    <row r="498" spans="2:4">
      <c r="B498" s="107"/>
      <c r="C498" s="108"/>
      <c r="D498" s="107"/>
    </row>
    <row r="499" spans="2:4">
      <c r="B499" s="107"/>
      <c r="C499" s="108"/>
      <c r="D499" s="107"/>
    </row>
    <row r="500" spans="2:4">
      <c r="B500" s="107"/>
      <c r="C500" s="108"/>
      <c r="D500" s="107"/>
    </row>
    <row r="501" spans="2:4">
      <c r="B501" s="107"/>
      <c r="C501" s="108"/>
      <c r="D501" s="107"/>
    </row>
    <row r="502" spans="2:4">
      <c r="B502" s="107"/>
      <c r="C502" s="108"/>
      <c r="D502" s="107"/>
    </row>
    <row r="503" spans="2:4">
      <c r="B503" s="107"/>
      <c r="C503" s="108"/>
      <c r="D503" s="107"/>
    </row>
    <row r="504" spans="2:4">
      <c r="B504" s="107"/>
      <c r="C504" s="108"/>
      <c r="D504" s="107"/>
    </row>
    <row r="505" spans="2:4">
      <c r="B505" s="107"/>
      <c r="C505" s="108"/>
      <c r="D505" s="107"/>
    </row>
    <row r="506" spans="2:4">
      <c r="B506" s="107"/>
      <c r="C506" s="108"/>
      <c r="D506" s="107"/>
    </row>
    <row r="507" spans="2:4">
      <c r="B507" s="107"/>
      <c r="C507" s="108"/>
      <c r="D507" s="107"/>
    </row>
    <row r="508" spans="2:4">
      <c r="B508" s="107"/>
      <c r="C508" s="108"/>
      <c r="D508" s="107"/>
    </row>
    <row r="509" spans="2:4">
      <c r="B509" s="107"/>
      <c r="C509" s="108"/>
      <c r="D509" s="107"/>
    </row>
    <row r="510" spans="2:4">
      <c r="B510" s="107"/>
      <c r="C510" s="108"/>
      <c r="D510" s="107"/>
    </row>
    <row r="511" spans="2:4">
      <c r="B511" s="107"/>
      <c r="C511" s="108"/>
      <c r="D511" s="107"/>
    </row>
    <row r="512" spans="2:4">
      <c r="B512" s="107"/>
      <c r="C512" s="108"/>
      <c r="D512" s="107"/>
    </row>
    <row r="513" spans="2:4">
      <c r="B513" s="107"/>
      <c r="C513" s="108"/>
      <c r="D513" s="107"/>
    </row>
    <row r="514" spans="2:4">
      <c r="B514" s="107"/>
      <c r="C514" s="108"/>
      <c r="D514" s="107"/>
    </row>
    <row r="515" spans="2:4">
      <c r="B515" s="107"/>
      <c r="C515" s="108"/>
      <c r="D515" s="107"/>
    </row>
    <row r="516" spans="2:4">
      <c r="B516" s="107"/>
      <c r="C516" s="108"/>
      <c r="D516" s="107"/>
    </row>
    <row r="517" spans="2:4">
      <c r="B517" s="107"/>
      <c r="C517" s="108"/>
      <c r="D517" s="107"/>
    </row>
    <row r="518" spans="2:4">
      <c r="B518" s="107"/>
      <c r="C518" s="108"/>
      <c r="D518" s="107"/>
    </row>
    <row r="519" spans="2:4">
      <c r="B519" s="107"/>
      <c r="C519" s="108"/>
      <c r="D519" s="107"/>
    </row>
    <row r="520" spans="2:4">
      <c r="B520" s="107"/>
      <c r="C520" s="108"/>
      <c r="D520" s="107"/>
    </row>
    <row r="521" spans="2:4">
      <c r="B521" s="107"/>
      <c r="C521" s="108"/>
      <c r="D521" s="107"/>
    </row>
    <row r="522" spans="2:4">
      <c r="B522" s="107"/>
      <c r="C522" s="108"/>
      <c r="D522" s="107"/>
    </row>
    <row r="523" spans="2:4">
      <c r="B523" s="107"/>
      <c r="C523" s="108"/>
      <c r="D523" s="107"/>
    </row>
    <row r="524" spans="2:4">
      <c r="B524" s="107"/>
      <c r="C524" s="108"/>
      <c r="D524" s="107"/>
    </row>
    <row r="525" spans="2:4">
      <c r="B525" s="107"/>
      <c r="C525" s="108"/>
      <c r="D525" s="107"/>
    </row>
    <row r="526" spans="2:4">
      <c r="B526" s="107"/>
      <c r="C526" s="108"/>
      <c r="D526" s="107"/>
    </row>
    <row r="527" spans="2:4">
      <c r="B527" s="107"/>
      <c r="C527" s="108"/>
      <c r="D527" s="107"/>
    </row>
    <row r="528" spans="2:4">
      <c r="B528" s="107"/>
      <c r="C528" s="108"/>
      <c r="D528" s="107"/>
    </row>
    <row r="529" spans="2:4">
      <c r="B529" s="107"/>
      <c r="C529" s="108"/>
      <c r="D529" s="107"/>
    </row>
    <row r="530" spans="2:4">
      <c r="B530" s="107"/>
      <c r="C530" s="108"/>
      <c r="D530" s="107"/>
    </row>
    <row r="531" spans="2:4">
      <c r="B531" s="107"/>
      <c r="C531" s="108"/>
      <c r="D531" s="107"/>
    </row>
    <row r="532" spans="2:4">
      <c r="B532" s="107"/>
      <c r="C532" s="108"/>
      <c r="D532" s="107"/>
    </row>
    <row r="533" spans="2:4">
      <c r="B533" s="107"/>
      <c r="C533" s="108"/>
      <c r="D533" s="107"/>
    </row>
    <row r="534" spans="2:4">
      <c r="B534" s="107"/>
      <c r="C534" s="108"/>
      <c r="D534" s="107"/>
    </row>
    <row r="535" spans="2:4">
      <c r="B535" s="107"/>
      <c r="C535" s="108"/>
      <c r="D535" s="107"/>
    </row>
    <row r="536" spans="2:4">
      <c r="B536" s="107"/>
      <c r="C536" s="108"/>
      <c r="D536" s="107"/>
    </row>
    <row r="537" spans="2:4">
      <c r="B537" s="107"/>
      <c r="C537" s="108"/>
      <c r="D537" s="107"/>
    </row>
    <row r="538" spans="2:4">
      <c r="B538" s="107"/>
      <c r="C538" s="108"/>
      <c r="D538" s="107"/>
    </row>
    <row r="539" spans="2:4">
      <c r="B539" s="107"/>
      <c r="C539" s="108"/>
      <c r="D539" s="107"/>
    </row>
    <row r="540" spans="2:4">
      <c r="B540" s="107"/>
      <c r="C540" s="108"/>
      <c r="D540" s="107"/>
    </row>
    <row r="541" spans="2:4">
      <c r="B541" s="107"/>
      <c r="C541" s="108"/>
      <c r="D541" s="107"/>
    </row>
    <row r="542" spans="2:4">
      <c r="B542" s="107"/>
      <c r="C542" s="108"/>
      <c r="D542" s="107"/>
    </row>
    <row r="543" spans="2:4">
      <c r="B543" s="107"/>
      <c r="C543" s="108"/>
      <c r="D543" s="107"/>
    </row>
    <row r="544" spans="2:4">
      <c r="B544" s="107"/>
      <c r="C544" s="108"/>
      <c r="D544" s="107"/>
    </row>
    <row r="545" spans="2:4">
      <c r="B545" s="107"/>
      <c r="C545" s="108"/>
      <c r="D545" s="107"/>
    </row>
    <row r="546" spans="2:4">
      <c r="B546" s="107"/>
      <c r="C546" s="108"/>
      <c r="D546" s="107"/>
    </row>
    <row r="547" spans="2:4">
      <c r="B547" s="107"/>
      <c r="C547" s="108"/>
      <c r="D547" s="107"/>
    </row>
    <row r="548" spans="2:4">
      <c r="B548" s="107"/>
      <c r="C548" s="108"/>
      <c r="D548" s="107"/>
    </row>
    <row r="549" spans="2:4">
      <c r="B549" s="107"/>
      <c r="C549" s="108"/>
      <c r="D549" s="107"/>
    </row>
    <row r="550" spans="2:4">
      <c r="B550" s="107"/>
      <c r="C550" s="108"/>
      <c r="D550" s="107"/>
    </row>
    <row r="551" spans="2:4">
      <c r="B551" s="107"/>
      <c r="C551" s="108"/>
      <c r="D551" s="107"/>
    </row>
    <row r="552" spans="2:4">
      <c r="B552" s="107"/>
      <c r="C552" s="108"/>
      <c r="D552" s="107"/>
    </row>
    <row r="553" spans="2:4">
      <c r="B553" s="107"/>
      <c r="C553" s="108"/>
      <c r="D553" s="107"/>
    </row>
    <row r="554" spans="2:4">
      <c r="B554" s="107"/>
      <c r="C554" s="108"/>
      <c r="D554" s="107"/>
    </row>
    <row r="555" spans="2:4">
      <c r="B555" s="107"/>
      <c r="C555" s="108"/>
      <c r="D555" s="107"/>
    </row>
    <row r="556" spans="2:4">
      <c r="B556" s="107"/>
      <c r="C556" s="108"/>
      <c r="D556" s="107"/>
    </row>
    <row r="557" spans="2:4">
      <c r="B557" s="107"/>
      <c r="C557" s="108"/>
      <c r="D557" s="107"/>
    </row>
    <row r="558" spans="2:4">
      <c r="B558" s="107"/>
      <c r="C558" s="108"/>
      <c r="D558" s="107"/>
    </row>
    <row r="559" spans="2:4">
      <c r="B559" s="107"/>
      <c r="C559" s="108"/>
      <c r="D559" s="107"/>
    </row>
    <row r="560" spans="2:4">
      <c r="B560" s="107"/>
      <c r="C560" s="108"/>
      <c r="D560" s="107"/>
    </row>
    <row r="561" spans="2:4">
      <c r="B561" s="107"/>
      <c r="C561" s="108"/>
      <c r="D561" s="107"/>
    </row>
    <row r="562" spans="2:4">
      <c r="B562" s="107"/>
      <c r="C562" s="108"/>
      <c r="D562" s="107"/>
    </row>
    <row r="563" spans="2:4">
      <c r="B563" s="107"/>
      <c r="C563" s="108"/>
      <c r="D563" s="107"/>
    </row>
    <row r="564" spans="2:4">
      <c r="B564" s="107"/>
      <c r="C564" s="108"/>
      <c r="D564" s="107"/>
    </row>
    <row r="565" spans="2:4">
      <c r="B565" s="107"/>
      <c r="C565" s="108"/>
      <c r="D565" s="107"/>
    </row>
    <row r="566" spans="2:4">
      <c r="B566" s="107"/>
      <c r="C566" s="108"/>
      <c r="D566" s="107"/>
    </row>
    <row r="567" spans="2:4">
      <c r="B567" s="107"/>
      <c r="C567" s="108"/>
      <c r="D567" s="107"/>
    </row>
    <row r="568" spans="2:4">
      <c r="B568" s="107"/>
      <c r="C568" s="108"/>
      <c r="D568" s="107"/>
    </row>
    <row r="569" spans="2:4">
      <c r="B569" s="107"/>
      <c r="C569" s="108"/>
      <c r="D569" s="107"/>
    </row>
    <row r="570" spans="2:4">
      <c r="B570" s="107"/>
      <c r="C570" s="108"/>
      <c r="D570" s="107"/>
    </row>
    <row r="571" spans="2:4">
      <c r="B571" s="107"/>
      <c r="C571" s="108"/>
      <c r="D571" s="107"/>
    </row>
    <row r="572" spans="2:4">
      <c r="B572" s="107"/>
      <c r="C572" s="108"/>
      <c r="D572" s="107"/>
    </row>
    <row r="573" spans="2:4">
      <c r="B573" s="107"/>
      <c r="C573" s="108"/>
      <c r="D573" s="107"/>
    </row>
    <row r="574" spans="2:4">
      <c r="B574" s="107"/>
      <c r="C574" s="108"/>
      <c r="D574" s="107"/>
    </row>
    <row r="575" spans="2:4">
      <c r="B575" s="107"/>
      <c r="C575" s="108"/>
      <c r="D575" s="107"/>
    </row>
    <row r="576" spans="2:4">
      <c r="B576" s="107"/>
      <c r="C576" s="108"/>
      <c r="D576" s="107"/>
    </row>
    <row r="577" spans="2:4">
      <c r="B577" s="107"/>
      <c r="C577" s="108"/>
      <c r="D577" s="107"/>
    </row>
    <row r="578" spans="2:4">
      <c r="B578" s="107"/>
      <c r="C578" s="108"/>
      <c r="D578" s="107"/>
    </row>
    <row r="579" spans="2:4">
      <c r="B579" s="107"/>
      <c r="C579" s="108"/>
      <c r="D579" s="107"/>
    </row>
    <row r="580" spans="2:4">
      <c r="B580" s="107"/>
      <c r="C580" s="108"/>
      <c r="D580" s="107"/>
    </row>
    <row r="581" spans="2:4">
      <c r="B581" s="107"/>
      <c r="C581" s="108"/>
      <c r="D581" s="107"/>
    </row>
    <row r="582" spans="2:4">
      <c r="B582" s="107"/>
      <c r="C582" s="108"/>
      <c r="D582" s="107"/>
    </row>
    <row r="583" spans="2:4">
      <c r="B583" s="107"/>
      <c r="C583" s="108"/>
      <c r="D583" s="107"/>
    </row>
    <row r="584" spans="2:4">
      <c r="B584" s="107"/>
      <c r="C584" s="108"/>
      <c r="D584" s="107"/>
    </row>
    <row r="585" spans="2:4">
      <c r="B585" s="107"/>
      <c r="C585" s="108"/>
      <c r="D585" s="107"/>
    </row>
    <row r="586" spans="2:4">
      <c r="B586" s="107"/>
      <c r="C586" s="108"/>
      <c r="D586" s="107"/>
    </row>
    <row r="587" spans="2:4">
      <c r="B587" s="107"/>
      <c r="C587" s="108"/>
      <c r="D587" s="107"/>
    </row>
    <row r="588" spans="2:4">
      <c r="B588" s="107"/>
      <c r="C588" s="108"/>
      <c r="D588" s="107"/>
    </row>
    <row r="589" spans="2:4">
      <c r="B589" s="107"/>
      <c r="C589" s="108"/>
      <c r="D589" s="107"/>
    </row>
    <row r="590" spans="2:4">
      <c r="B590" s="107"/>
      <c r="C590" s="108"/>
      <c r="D590" s="107"/>
    </row>
    <row r="591" spans="2:4">
      <c r="B591" s="107"/>
      <c r="C591" s="108"/>
      <c r="D591" s="107"/>
    </row>
    <row r="592" spans="2:4">
      <c r="B592" s="107"/>
      <c r="C592" s="108"/>
      <c r="D592" s="107"/>
    </row>
    <row r="593" spans="2:4">
      <c r="B593" s="107"/>
      <c r="C593" s="108"/>
      <c r="D593" s="107"/>
    </row>
    <row r="594" spans="2:4">
      <c r="B594" s="107"/>
      <c r="C594" s="108"/>
      <c r="D594" s="107"/>
    </row>
    <row r="595" spans="2:4">
      <c r="B595" s="107"/>
      <c r="C595" s="108"/>
      <c r="D595" s="107"/>
    </row>
    <row r="596" spans="2:4">
      <c r="B596" s="107"/>
      <c r="C596" s="108"/>
      <c r="D596" s="107"/>
    </row>
    <row r="597" spans="2:4">
      <c r="B597" s="107"/>
      <c r="C597" s="108"/>
      <c r="D597" s="107"/>
    </row>
    <row r="598" spans="2:4">
      <c r="B598" s="107"/>
      <c r="C598" s="108"/>
      <c r="D598" s="107"/>
    </row>
    <row r="599" spans="2:4">
      <c r="B599" s="107"/>
      <c r="C599" s="108"/>
      <c r="D599" s="107"/>
    </row>
    <row r="600" spans="2:4">
      <c r="B600" s="107"/>
      <c r="C600" s="108"/>
      <c r="D600" s="107"/>
    </row>
    <row r="601" spans="2:4">
      <c r="B601" s="107"/>
      <c r="C601" s="108"/>
      <c r="D601" s="107"/>
    </row>
    <row r="602" spans="2:4">
      <c r="B602" s="107"/>
      <c r="C602" s="108"/>
      <c r="D602" s="107"/>
    </row>
    <row r="603" spans="2:4">
      <c r="B603" s="107"/>
      <c r="C603" s="108"/>
      <c r="D603" s="107"/>
    </row>
    <row r="604" spans="2:4">
      <c r="B604" s="107"/>
      <c r="C604" s="108"/>
      <c r="D604" s="107"/>
    </row>
    <row r="605" spans="2:4">
      <c r="B605" s="107"/>
      <c r="C605" s="108"/>
      <c r="D605" s="107"/>
    </row>
    <row r="606" spans="2:4">
      <c r="B606" s="107"/>
      <c r="C606" s="108"/>
      <c r="D606" s="107"/>
    </row>
    <row r="607" spans="2:4">
      <c r="B607" s="107"/>
      <c r="C607" s="108"/>
      <c r="D607" s="107"/>
    </row>
    <row r="608" spans="2:4">
      <c r="B608" s="107"/>
      <c r="C608" s="108"/>
      <c r="D608" s="107"/>
    </row>
    <row r="609" spans="2:4">
      <c r="B609" s="107"/>
      <c r="C609" s="108"/>
      <c r="D609" s="107"/>
    </row>
    <row r="610" spans="2:4">
      <c r="B610" s="107"/>
      <c r="C610" s="108"/>
      <c r="D610" s="107"/>
    </row>
    <row r="611" spans="2:4">
      <c r="B611" s="107"/>
      <c r="C611" s="108"/>
      <c r="D611" s="107"/>
    </row>
    <row r="612" spans="2:4">
      <c r="B612" s="107"/>
      <c r="C612" s="108"/>
      <c r="D612" s="107"/>
    </row>
    <row r="613" spans="2:4">
      <c r="B613" s="107"/>
      <c r="C613" s="108"/>
      <c r="D613" s="107"/>
    </row>
    <row r="614" spans="2:4">
      <c r="B614" s="107"/>
      <c r="C614" s="108"/>
      <c r="D614" s="107"/>
    </row>
    <row r="615" spans="2:4">
      <c r="B615" s="107"/>
      <c r="C615" s="108"/>
      <c r="D615" s="107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6</vt:i4>
      </vt:variant>
    </vt:vector>
  </HeadingPairs>
  <TitlesOfParts>
    <vt:vector size="15" baseType="lpstr">
      <vt:lpstr>Innehåll</vt:lpstr>
      <vt:lpstr>Tabell 1</vt:lpstr>
      <vt:lpstr>Tabell 2</vt:lpstr>
      <vt:lpstr>Tabell 3</vt:lpstr>
      <vt:lpstr>Tabell 4</vt:lpstr>
      <vt:lpstr>Tabell 5</vt:lpstr>
      <vt:lpstr>Tabell 6</vt:lpstr>
      <vt:lpstr>Data</vt:lpstr>
      <vt:lpstr>Tabell 7</vt:lpstr>
      <vt:lpstr>'Tabell 2'!Utskriftsområde</vt:lpstr>
      <vt:lpstr>'Tabell 4'!Utskriftsområde</vt:lpstr>
      <vt:lpstr>'Tabell 5'!Utskriftsområde</vt:lpstr>
      <vt:lpstr>'Tabell 6'!Utskriftsområde</vt:lpstr>
      <vt:lpstr>Data!Utskriftsrubriker</vt:lpstr>
      <vt:lpstr>'Tabell 1'!Utskriftsrubriker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Ingela NR/OEM-Ö</dc:creator>
  <cp:lastModifiedBy>Runestav Sofia ESA/BFN/OE-Ö</cp:lastModifiedBy>
  <cp:lastPrinted>2016-09-20T10:51:38Z</cp:lastPrinted>
  <dcterms:created xsi:type="dcterms:W3CDTF">2014-08-21T11:16:13Z</dcterms:created>
  <dcterms:modified xsi:type="dcterms:W3CDTF">2026-06-12T11:54:03Z</dcterms:modified>
</cp:coreProperties>
</file>